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297" documentId="13_ncr:1_{F6CB121F-512D-4AA6-A0C1-0FB36C537598}" xr6:coauthVersionLast="47" xr6:coauthVersionMax="47" xr10:uidLastSave="{DC60AF57-6A29-4E97-8FD5-67033E56DC40}"/>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2" l="1"/>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L495" i="4"/>
  <c r="L496" i="4"/>
  <c r="L497" i="4"/>
  <c r="L498" i="4"/>
  <c r="L499" i="4"/>
  <c r="L500"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J495" i="4"/>
  <c r="J496" i="4"/>
  <c r="J497" i="4"/>
  <c r="J498" i="4"/>
  <c r="J499" i="4"/>
  <c r="J500"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I498" i="4"/>
  <c r="I499" i="4"/>
  <c r="I500"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G497" i="4"/>
  <c r="G498" i="4"/>
  <c r="G499" i="4"/>
  <c r="G500"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95" i="4"/>
  <c r="B496" i="4"/>
  <c r="B497" i="4"/>
  <c r="B498" i="4"/>
  <c r="B499" i="4"/>
  <c r="B50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3" i="4"/>
  <c r="G3" i="4"/>
  <c r="I3" i="4"/>
  <c r="J3" i="4"/>
  <c r="L3" i="4"/>
  <c r="G4" i="6"/>
  <c r="G2" i="6"/>
  <c r="G5" i="6"/>
  <c r="B6" i="2"/>
  <c r="G6" i="2"/>
  <c r="I6" i="2"/>
  <c r="J6" i="2"/>
  <c r="L6" i="2"/>
  <c r="B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I2" i="6"/>
  <c r="I5" i="6"/>
  <c r="L2" i="6"/>
  <c r="L5" i="6"/>
  <c r="L4" i="6"/>
  <c r="J5" i="6"/>
  <c r="J2" i="6"/>
  <c r="J4" i="6"/>
  <c r="I4" i="6"/>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L48" i="5"/>
  <c r="J48" i="5"/>
  <c r="I48" i="5"/>
  <c r="G48" i="5"/>
  <c r="B48"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L4" i="5"/>
  <c r="J4" i="5"/>
  <c r="I4" i="5"/>
  <c r="G4" i="5"/>
  <c r="B4"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B3" i="1"/>
  <c r="B4" i="1"/>
  <c r="B5" i="1"/>
  <c r="B6" i="1"/>
  <c r="B7" i="1"/>
  <c r="B8" i="1"/>
  <c r="B9" i="1"/>
  <c r="B10" i="1"/>
  <c r="B11" i="1"/>
  <c r="B12" i="1"/>
  <c r="B13" i="1"/>
  <c r="B14" i="1"/>
  <c r="B15" i="1"/>
  <c r="B16" i="1"/>
  <c r="B17" i="1"/>
  <c r="B18" i="1"/>
  <c r="B19" i="1"/>
  <c r="B20" i="1"/>
  <c r="B21" i="1"/>
  <c r="B22" i="1"/>
  <c r="B23" i="1"/>
  <c r="G2" i="1"/>
  <c r="I2" i="1"/>
  <c r="J2" i="1"/>
  <c r="L2" i="1"/>
  <c r="J3" i="1"/>
  <c r="J4" i="1"/>
  <c r="J5" i="1"/>
  <c r="J6" i="1"/>
  <c r="J7" i="1"/>
  <c r="J8" i="1"/>
  <c r="J9" i="1"/>
  <c r="J10" i="1"/>
  <c r="J11" i="1"/>
  <c r="J12" i="1"/>
  <c r="J13" i="1"/>
  <c r="J14" i="1"/>
  <c r="J15" i="1"/>
  <c r="J16" i="1"/>
  <c r="J17" i="1"/>
  <c r="J18" i="1"/>
  <c r="J19" i="1"/>
  <c r="J20" i="1"/>
  <c r="J21" i="1"/>
  <c r="J22" i="1"/>
  <c r="J23" i="1"/>
  <c r="I3" i="1"/>
  <c r="I4" i="1"/>
  <c r="I5" i="1"/>
  <c r="I6" i="1"/>
  <c r="I7" i="1"/>
  <c r="I8" i="1"/>
  <c r="I9" i="1"/>
  <c r="I10" i="1"/>
  <c r="I11" i="1"/>
  <c r="I12" i="1"/>
  <c r="I13" i="1"/>
  <c r="I14" i="1"/>
  <c r="I15" i="1"/>
  <c r="I16" i="1"/>
  <c r="I17" i="1"/>
  <c r="I18" i="1"/>
  <c r="I19" i="1"/>
  <c r="I20" i="1"/>
  <c r="I21" i="1"/>
  <c r="I22" i="1"/>
  <c r="I23"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alcChain>
</file>

<file path=xl/sharedStrings.xml><?xml version="1.0" encoding="utf-8"?>
<sst xmlns="http://schemas.openxmlformats.org/spreadsheetml/2006/main" count="178609" uniqueCount="39087">
  <si>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</si>
  <si>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</si>
  <si>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</si>
  <si>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</si>
  <si>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</si>
  <si>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</si>
  <si>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</si>
  <si>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</si>
  <si>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</si>
  <si>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</si>
  <si>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</si>
  <si>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</si>
  <si>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</si>
  <si>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</si>
  <si>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</si>
  <si>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</si>
  <si>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</si>
  <si>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</si>
  <si>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</si>
  <si>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</si>
  <si>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</si>
  <si>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</si>
  <si>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</si>
  <si>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</si>
  <si>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</si>
  <si>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</si>
  <si>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</si>
  <si>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</si>
  <si>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</si>
  <si>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</si>
  <si>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</si>
  <si>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</si>
  <si>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</si>
  <si>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</si>
  <si>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</si>
  <si>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</si>
  <si>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</si>
  <si>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</si>
  <si>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</si>
  <si>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</si>
  <si>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</si>
  <si>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</si>
  <si>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</si>
  <si>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</si>
  <si>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</si>
  <si>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</si>
  <si>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</si>
  <si>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</si>
  <si>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</si>
  <si>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</si>
  <si>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</si>
  <si>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</si>
  <si>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</si>
  <si>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</si>
  <si>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</si>
  <si>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</si>
  <si>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</si>
  <si>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</si>
  <si>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</si>
  <si>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</si>
  <si>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</si>
  <si>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</si>
  <si>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</si>
  <si>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</si>
  <si>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</si>
  <si>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</si>
  <si>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</si>
  <si>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</si>
  <si>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</si>
  <si>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</si>
  <si>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</si>
  <si>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</si>
  <si>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</si>
  <si>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</si>
  <si>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</si>
  <si>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</si>
  <si>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</si>
  <si>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</si>
  <si>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</si>
  <si>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</si>
  <si>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</si>
  <si>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</si>
  <si>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</si>
  <si>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</si>
  <si>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</si>
  <si>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</si>
  <si>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</si>
  <si>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</si>
  <si>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</si>
  <si>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</si>
  <si>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</si>
  <si>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</si>
  <si>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</si>
  <si>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</si>
  <si>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</si>
  <si>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</si>
  <si>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</si>
  <si>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</si>
  <si>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</si>
  <si>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</si>
  <si>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</si>
  <si>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</si>
  <si>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</si>
  <si>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</si>
  <si>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</si>
  <si>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</si>
  <si>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</si>
  <si>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</si>
  <si>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</si>
  <si>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</si>
  <si>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</si>
  <si>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</si>
  <si>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</si>
  <si>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</si>
  <si>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</si>
  <si>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</si>
  <si>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</si>
  <si>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</si>
  <si>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</si>
  <si>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</si>
  <si>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</si>
  <si>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</si>
  <si>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</si>
  <si>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</si>
  <si>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</si>
  <si>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</si>
  <si>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</si>
  <si>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</si>
  <si>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</si>
  <si>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</si>
  <si>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</si>
  <si>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</si>
  <si>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</si>
  <si>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</si>
  <si>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</si>
  <si>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</si>
  <si>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</si>
  <si>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</si>
  <si>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</si>
  <si>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</si>
  <si>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</si>
  <si>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</si>
  <si>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</si>
  <si>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</si>
  <si>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</si>
  <si>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</si>
  <si>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</si>
  <si>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</si>
  <si>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</si>
  <si>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</si>
  <si>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</si>
  <si>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</si>
  <si>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</si>
  <si>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</si>
  <si>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</si>
  <si>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</si>
  <si>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</si>
  <si>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</si>
  <si>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</si>
  <si>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</si>
  <si>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</si>
  <si>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</si>
  <si>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</si>
  <si>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</si>
  <si>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</si>
  <si>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</si>
  <si>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</si>
  <si>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</si>
  <si>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</si>
  <si>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</si>
  <si>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</si>
  <si>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</si>
  <si>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</si>
  <si>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</si>
  <si>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</si>
  <si>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</si>
  <si>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</si>
  <si>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</si>
  <si>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</si>
  <si>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</si>
  <si>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</si>
  <si>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</si>
  <si>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</si>
  <si>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</si>
  <si>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</si>
  <si>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</si>
  <si>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</si>
  <si>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</si>
  <si>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</si>
  <si>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</si>
  <si>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</si>
  <si>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</si>
  <si>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</si>
  <si>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</si>
  <si>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</si>
  <si>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</si>
  <si>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</si>
  <si>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</si>
  <si>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</si>
  <si>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</si>
  <si>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</si>
  <si>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</si>
  <si>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</si>
  <si>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</si>
  <si>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</si>
  <si>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</si>
  <si>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</si>
  <si>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</si>
  <si>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</si>
  <si>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</si>
  <si>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</si>
  <si>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</si>
  <si>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</si>
  <si>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</si>
  <si>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</si>
  <si>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</si>
  <si>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</si>
  <si>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</si>
  <si>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</si>
  <si>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</si>
  <si>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</si>
  <si>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</si>
  <si>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</si>
  <si>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</si>
  <si>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</si>
  <si>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</si>
  <si>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</si>
  <si>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</si>
  <si>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</si>
  <si>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</si>
  <si>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</si>
  <si>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</si>
  <si>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</si>
  <si>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</si>
  <si>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</si>
  <si>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</si>
  <si>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</si>
  <si>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</si>
  <si>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</si>
  <si>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</si>
  <si>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</si>
  <si>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</si>
  <si>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</si>
  <si>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</si>
  <si>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</si>
  <si>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</si>
  <si>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</si>
  <si>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</si>
  <si>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</si>
  <si>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</si>
  <si>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</si>
  <si>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</si>
  <si>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</si>
  <si>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</si>
  <si>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</si>
  <si>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</si>
  <si>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</si>
  <si>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</si>
  <si>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</si>
  <si>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</si>
  <si>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</si>
  <si>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</si>
  <si>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</si>
  <si>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</si>
  <si>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</si>
  <si>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</si>
  <si>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</si>
  <si>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</si>
  <si>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</si>
  <si>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</si>
  <si>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</si>
  <si>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</si>
  <si>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</si>
  <si>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</si>
  <si>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</si>
  <si>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</si>
  <si>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</si>
  <si>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</si>
  <si>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</si>
  <si>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</si>
  <si>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</si>
  <si>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</si>
  <si>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</si>
  <si>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</si>
  <si>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</si>
  <si>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</si>
  <si>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</si>
  <si>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</si>
  <si>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</si>
  <si>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</si>
  <si>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</si>
  <si>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</si>
  <si>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</si>
  <si>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</si>
  <si>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</si>
  <si>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</si>
  <si>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</si>
  <si>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</si>
  <si>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</si>
  <si>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</si>
  <si>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</si>
  <si>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</si>
  <si>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</si>
  <si>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</si>
  <si>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</si>
  <si>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</si>
  <si>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</si>
  <si>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</si>
  <si>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</si>
  <si>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</si>
  <si>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</si>
  <si>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</si>
  <si>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</si>
  <si>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</si>
  <si>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</si>
  <si>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</si>
  <si>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</si>
  <si>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</si>
  <si>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</si>
  <si>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</si>
  <si>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</si>
  <si>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</si>
  <si>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</si>
  <si>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</si>
  <si>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</si>
  <si>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</si>
  <si>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</si>
  <si>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</si>
  <si>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</si>
  <si>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</si>
  <si>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</si>
  <si>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</si>
  <si>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</si>
  <si>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</si>
  <si>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</si>
  <si>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</si>
  <si>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</si>
  <si>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</si>
  <si>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</si>
  <si>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</si>
  <si>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</si>
  <si>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</si>
  <si>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</si>
  <si>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</si>
  <si>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</si>
  <si>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</si>
  <si>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</si>
  <si>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</si>
  <si>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</si>
  <si>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</si>
  <si>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</si>
  <si>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</si>
  <si>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</si>
  <si>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</si>
  <si>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</si>
  <si>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</si>
  <si>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</si>
  <si>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</si>
  <si>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</si>
  <si>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</si>
  <si>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</si>
  <si>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</si>
  <si>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</si>
  <si>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</si>
  <si>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</si>
  <si>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</si>
  <si>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</si>
  <si>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</si>
  <si>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</si>
  <si>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</si>
  <si>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</si>
  <si>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</si>
  <si>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</si>
  <si>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</si>
  <si>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</si>
  <si>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</si>
  <si>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</si>
  <si>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</si>
  <si>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</si>
  <si>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</si>
  <si>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</si>
  <si>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</si>
  <si>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</si>
  <si>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</si>
  <si>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</si>
  <si>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</si>
  <si>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</si>
  <si>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</si>
  <si>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</si>
  <si>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</si>
  <si>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</si>
  <si>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</si>
  <si>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</si>
  <si>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</si>
  <si>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</si>
  <si>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</si>
  <si>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</si>
  <si>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</si>
  <si>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</si>
  <si>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</si>
  <si>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</si>
  <si>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</si>
  <si>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</si>
  <si>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</si>
  <si>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</si>
  <si>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</si>
  <si>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</si>
  <si>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</si>
  <si>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</si>
  <si>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</si>
  <si>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</si>
  <si>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</si>
  <si>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</si>
  <si>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</si>
  <si>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</si>
  <si>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</si>
  <si>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</si>
  <si>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</si>
  <si>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</si>
  <si>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</si>
  <si>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</si>
  <si>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</si>
  <si>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</si>
  <si>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</si>
  <si>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</si>
  <si>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</si>
  <si>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</si>
  <si>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</si>
  <si>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</si>
  <si>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</si>
  <si>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</si>
  <si>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</si>
  <si>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</si>
  <si>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</si>
  <si>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</si>
  <si>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</si>
  <si>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</si>
  <si>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</si>
  <si>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</si>
  <si>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</si>
  <si>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</si>
  <si>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</si>
  <si>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</si>
  <si>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</si>
  <si>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</si>
  <si>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</si>
  <si>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</si>
  <si>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</si>
  <si>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</si>
  <si>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</si>
  <si>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</si>
  <si>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</si>
  <si>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</si>
  <si>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</si>
  <si>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</si>
  <si>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</si>
  <si>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</si>
  <si>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</si>
  <si>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</si>
  <si>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</si>
  <si>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</si>
  <si>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</si>
  <si>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</si>
  <si>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</si>
  <si>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</si>
  <si>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</si>
  <si>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</si>
  <si>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</si>
  <si>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</si>
  <si>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</si>
  <si>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</si>
  <si>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</si>
  <si>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</si>
  <si>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</si>
  <si>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</si>
  <si>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</si>
  <si>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</si>
  <si>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</si>
  <si>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</si>
  <si>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</si>
  <si>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</si>
  <si>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</si>
  <si>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</si>
  <si>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</si>
  <si>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</si>
  <si>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</si>
  <si>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</si>
  <si>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</si>
  <si>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</si>
  <si>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</si>
  <si>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</si>
  <si>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</si>
  <si>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</si>
  <si>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</si>
  <si>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</si>
  <si>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</si>
  <si>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</si>
  <si>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</si>
  <si>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</si>
  <si>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</si>
  <si>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</si>
  <si>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</si>
  <si>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</si>
  <si>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</si>
  <si>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</si>
  <si>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</si>
  <si>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</si>
  <si>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</si>
  <si>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</si>
  <si>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</si>
  <si>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</si>
  <si>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</si>
  <si>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</si>
  <si>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</si>
  <si>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</si>
  <si>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</si>
  <si>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</si>
  <si>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</si>
  <si>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</si>
  <si>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</si>
  <si>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</si>
  <si>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</si>
  <si>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</si>
  <si>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</si>
  <si>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</si>
  <si>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</si>
  <si>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</si>
  <si>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</si>
  <si>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</si>
  <si>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</si>
  <si>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</si>
  <si>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</si>
  <si>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</si>
  <si>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</si>
  <si>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</si>
  <si>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</si>
  <si>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</si>
  <si>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</si>
  <si>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</si>
  <si>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</si>
  <si>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</si>
  <si>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</si>
  <si>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</si>
  <si>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</si>
  <si>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</si>
  <si>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</si>
  <si>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</si>
  <si>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</si>
  <si>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</si>
  <si>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</si>
  <si>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</si>
  <si>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</si>
  <si>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</si>
  <si>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</si>
  <si>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</si>
  <si>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</si>
  <si>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</si>
  <si>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</si>
  <si>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</si>
  <si>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</si>
  <si>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</si>
  <si>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</si>
  <si>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</si>
  <si>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</si>
  <si>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</si>
  <si>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</si>
  <si>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</si>
  <si>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</si>
  <si>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</si>
  <si>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</si>
  <si>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</si>
  <si>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</si>
  <si>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</si>
  <si>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</si>
  <si>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</si>
  <si>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</si>
  <si>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</si>
  <si>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</si>
  <si>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</si>
  <si>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</si>
  <si>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</si>
  <si>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</si>
  <si>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</si>
  <si>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</si>
  <si>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</si>
  <si>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</si>
  <si>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</si>
  <si>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</si>
  <si>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</si>
  <si>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</si>
  <si>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</si>
  <si>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</si>
  <si>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</si>
  <si>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</si>
  <si>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</si>
  <si>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</si>
  <si>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</si>
  <si>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</si>
  <si>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</si>
  <si>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</si>
  <si>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</si>
  <si>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</si>
  <si>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</si>
  <si>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</si>
  <si>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</si>
  <si>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</si>
  <si>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</si>
  <si>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</si>
  <si>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</si>
  <si>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</si>
  <si>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</si>
  <si>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</si>
  <si>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</si>
  <si>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</si>
  <si>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</si>
  <si>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</si>
  <si>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</si>
  <si>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</si>
  <si>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</si>
  <si>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</si>
  <si>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</si>
  <si>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</si>
  <si>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</si>
  <si>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</si>
  <si>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</si>
  <si>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</si>
  <si>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</si>
  <si>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</si>
  <si>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</si>
  <si>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</si>
  <si>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</si>
  <si>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</si>
  <si>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</si>
  <si>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</si>
  <si>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</si>
  <si>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</si>
  <si>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</si>
  <si>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</si>
  <si>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</si>
  <si>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</si>
  <si>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</si>
  <si>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</si>
  <si>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</si>
  <si>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</si>
  <si>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</si>
  <si>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</si>
  <si>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</si>
  <si>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</si>
  <si>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</si>
  <si>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</si>
  <si>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</si>
  <si>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</si>
  <si>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</si>
  <si>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</si>
  <si>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</si>
  <si>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</si>
  <si>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</si>
  <si>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</si>
  <si>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</si>
  <si>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</si>
  <si>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</si>
  <si>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</si>
  <si>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</si>
  <si>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</si>
  <si>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</si>
  <si>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</si>
  <si>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</si>
  <si>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</si>
  <si>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</si>
  <si>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</si>
  <si>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</si>
  <si>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</si>
  <si>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</si>
  <si>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</si>
  <si>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</si>
  <si>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</si>
  <si>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</si>
  <si>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</si>
  <si>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</si>
  <si>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</si>
  <si>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</si>
  <si>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</si>
  <si>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</si>
  <si>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</si>
  <si>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</si>
  <si>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</si>
  <si>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</si>
  <si>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</si>
  <si>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</si>
  <si>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</si>
  <si>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</si>
  <si>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</si>
  <si>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</si>
  <si>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</si>
  <si>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</si>
  <si>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</si>
  <si>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</si>
  <si>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</si>
  <si>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</si>
  <si>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</si>
  <si>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</si>
  <si>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</si>
  <si>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</si>
  <si>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</si>
  <si>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</si>
  <si>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</si>
  <si>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</si>
  <si>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</si>
  <si>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</si>
  <si>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</si>
  <si>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</si>
  <si>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</si>
  <si>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</si>
  <si>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</si>
  <si>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</si>
  <si>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</si>
  <si>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</si>
  <si>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</si>
  <si>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</si>
  <si>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</si>
  <si>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</si>
  <si>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</si>
  <si>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</si>
  <si>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</si>
  <si>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</si>
  <si>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</si>
  <si>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</si>
  <si>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</si>
  <si>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</si>
  <si>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</si>
  <si>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</si>
  <si>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</si>
  <si>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</si>
  <si>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</si>
  <si>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</si>
  <si>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</si>
  <si>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</si>
  <si>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</si>
  <si>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</si>
  <si>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</si>
  <si>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</si>
  <si>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</si>
  <si>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</si>
  <si>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</si>
  <si>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</si>
  <si>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</si>
  <si>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</si>
  <si>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</si>
  <si>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</si>
  <si>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</si>
  <si>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</si>
  <si>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</si>
  <si>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</si>
  <si>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</si>
  <si>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</si>
  <si>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</si>
  <si>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</si>
  <si>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</si>
  <si>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</si>
  <si>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</si>
  <si>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</si>
  <si>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</si>
  <si>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</si>
  <si>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</si>
  <si>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</si>
  <si>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</si>
  <si>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</si>
  <si>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</si>
  <si>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</si>
  <si>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</si>
  <si>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</si>
  <si>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</si>
  <si>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</si>
  <si>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</si>
  <si>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</si>
  <si>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</si>
  <si>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</si>
  <si>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</si>
  <si>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</si>
  <si>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</si>
  <si>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</si>
  <si>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</si>
  <si>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</si>
  <si>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</si>
  <si>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</si>
  <si>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</si>
  <si>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</si>
  <si>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</si>
  <si>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</si>
  <si>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</si>
  <si>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</si>
  <si>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</si>
  <si>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</si>
  <si>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</si>
  <si>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</si>
  <si>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</si>
  <si>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</si>
  <si>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</si>
  <si>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</si>
  <si>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</si>
  <si>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</si>
  <si>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</si>
  <si>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</si>
  <si>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</si>
  <si>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</si>
  <si>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</si>
  <si>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</si>
  <si>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</si>
  <si>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</si>
  <si>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</si>
  <si>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</si>
  <si>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</si>
  <si>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</si>
  <si>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</si>
  <si>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</si>
  <si>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</si>
  <si>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</si>
  <si>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</si>
  <si>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</si>
  <si>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</si>
  <si>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</si>
  <si>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</si>
  <si>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</si>
  <si>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</si>
  <si>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</si>
  <si>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</si>
  <si>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</si>
  <si>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</si>
  <si>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</si>
  <si>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</si>
  <si>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</si>
  <si>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</si>
  <si>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</si>
  <si>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</si>
  <si>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</si>
  <si>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</si>
  <si>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</si>
  <si>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</si>
  <si>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</si>
  <si>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</si>
  <si>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</si>
  <si>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</si>
  <si>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</si>
  <si>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</si>
  <si>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</si>
  <si>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</si>
  <si>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</si>
  <si>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</si>
  <si>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</si>
  <si>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</si>
  <si>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</si>
  <si>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</si>
  <si>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</si>
  <si>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</si>
  <si>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</si>
  <si>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</si>
  <si>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</si>
  <si>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</si>
  <si>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</si>
  <si>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</si>
  <si>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</si>
  <si>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</si>
  <si>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</si>
  <si>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</si>
  <si>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</si>
  <si>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</si>
  <si>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</si>
  <si>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</si>
  <si>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</si>
  <si>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</si>
  <si>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</si>
  <si>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</si>
  <si>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</si>
  <si>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</si>
  <si>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</si>
  <si>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</si>
  <si>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</si>
  <si>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</si>
  <si>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</si>
  <si>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</si>
  <si>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</si>
  <si>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</si>
  <si>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</si>
  <si>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</si>
  <si>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</si>
  <si>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</si>
  <si>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</si>
  <si>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</si>
  <si>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</si>
  <si>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</si>
  <si>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</si>
  <si>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</si>
  <si>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</si>
  <si>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</si>
  <si>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</si>
  <si>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</si>
  <si>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</si>
  <si>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</si>
  <si>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</si>
  <si>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</si>
  <si>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</si>
  <si>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</si>
  <si>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</si>
  <si>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</si>
  <si>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</si>
  <si>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</si>
  <si>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</si>
  <si>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</si>
  <si>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</si>
  <si>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</si>
  <si>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</si>
  <si>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</si>
  <si>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</si>
  <si>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</si>
  <si>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</si>
  <si>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</si>
  <si>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</si>
  <si>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</si>
  <si>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</si>
  <si>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</si>
  <si>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</si>
  <si>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</si>
  <si>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</si>
  <si>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</si>
  <si>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</si>
  <si>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</si>
  <si>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</si>
  <si>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</si>
  <si>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</si>
  <si>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</si>
  <si>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</si>
  <si>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</si>
  <si>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</si>
  <si>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</si>
  <si>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</si>
  <si>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</si>
  <si>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</si>
  <si>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</si>
  <si>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</si>
  <si>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</si>
  <si>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</si>
  <si>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</si>
  <si>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</si>
  <si>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</si>
  <si>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</si>
  <si>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</si>
  <si>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</si>
  <si>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</si>
  <si>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</si>
  <si>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</si>
  <si>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</si>
  <si>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</si>
  <si>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</si>
  <si>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</si>
  <si>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</si>
  <si>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</si>
  <si>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</si>
  <si>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</si>
  <si>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</si>
  <si>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</si>
  <si>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</si>
  <si>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</si>
  <si>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</si>
  <si>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</si>
  <si>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</si>
  <si>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</si>
  <si>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</si>
  <si>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</si>
  <si>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</si>
  <si>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</si>
  <si>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</si>
  <si>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</si>
  <si>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</si>
  <si>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</si>
  <si>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</si>
  <si>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</si>
  <si>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</si>
  <si>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</si>
  <si>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</si>
  <si>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</si>
  <si>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</si>
  <si>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</si>
  <si>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</si>
  <si>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</si>
  <si>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</si>
  <si>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</si>
  <si>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</si>
  <si>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</si>
  <si>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</si>
  <si>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</si>
  <si>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</si>
  <si>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</si>
  <si>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</si>
  <si>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</si>
  <si>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</si>
  <si>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</si>
  <si>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</si>
  <si>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</si>
  <si>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</si>
  <si>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</si>
  <si>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</si>
  <si>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</si>
  <si>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</si>
  <si>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</si>
  <si>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</si>
  <si>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</si>
  <si>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</si>
  <si>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</si>
  <si>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</si>
  <si>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</si>
  <si>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</si>
  <si>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</si>
  <si>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</si>
  <si>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</si>
  <si>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</si>
  <si>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</si>
  <si>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</si>
  <si>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</si>
  <si>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</si>
  <si>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</si>
  <si>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</si>
  <si>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</si>
  <si>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</si>
  <si>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</si>
  <si>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</si>
  <si>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</si>
  <si>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</si>
  <si>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</si>
  <si>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</si>
  <si>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</si>
  <si>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</si>
  <si>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</si>
  <si>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</si>
  <si>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</si>
  <si>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</si>
  <si>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</si>
  <si>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</si>
  <si>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</si>
  <si>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</si>
  <si>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</si>
  <si>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</si>
  <si>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</si>
  <si>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</si>
  <si>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</si>
  <si>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</si>
  <si>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</si>
  <si>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</si>
  <si>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</si>
  <si>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</si>
  <si>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</si>
  <si>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</si>
  <si>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</si>
  <si>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</si>
  <si>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</si>
  <si>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</si>
  <si>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</si>
  <si>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</si>
  <si>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</si>
  <si>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</si>
  <si>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</si>
  <si>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</si>
  <si>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</si>
  <si>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</si>
  <si>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</si>
  <si>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</si>
  <si>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</si>
  <si>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</si>
  <si>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</si>
  <si>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</si>
  <si>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</si>
  <si>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</si>
  <si>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</si>
  <si>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</si>
  <si>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</si>
  <si>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</si>
  <si>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</si>
  <si>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</si>
  <si>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</si>
  <si>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</si>
  <si>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</si>
  <si>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</si>
  <si>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</si>
  <si>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</si>
  <si>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</si>
  <si>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</si>
  <si>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</si>
  <si>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</si>
  <si>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</si>
  <si>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</si>
  <si>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</si>
  <si>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</si>
  <si>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</si>
  <si>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</si>
  <si>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</si>
  <si>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</si>
  <si>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</si>
  <si>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</si>
  <si>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</si>
  <si>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</si>
  <si>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</si>
  <si>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</si>
  <si>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</si>
  <si>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</si>
  <si>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</si>
  <si>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</si>
  <si>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</si>
  <si>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</si>
  <si>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</si>
  <si>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</si>
  <si>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</si>
  <si>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</si>
  <si>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</si>
  <si>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</si>
  <si>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</si>
  <si>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</si>
  <si>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</si>
  <si>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</si>
  <si>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</si>
  <si>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</si>
  <si>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</si>
  <si>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</si>
  <si>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</si>
  <si>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</si>
  <si>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</si>
  <si>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</si>
  <si>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</si>
  <si>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</si>
  <si>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</si>
  <si>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</si>
  <si>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</si>
  <si>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</si>
  <si>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</si>
  <si>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</si>
  <si>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</si>
  <si>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</si>
  <si>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</si>
  <si>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</si>
  <si>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</si>
  <si>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</si>
  <si>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</si>
  <si>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</si>
  <si>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</si>
  <si>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</si>
  <si>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</si>
  <si>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</si>
  <si>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</si>
  <si>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</si>
  <si>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</si>
  <si>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</si>
  <si>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</si>
  <si>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</si>
  <si>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</si>
  <si>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</si>
  <si>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</si>
  <si>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</si>
  <si>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</si>
  <si>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</si>
  <si>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</si>
  <si>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</si>
  <si>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</si>
  <si>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</si>
  <si>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</si>
  <si>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</si>
  <si>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</si>
  <si>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</si>
  <si>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</si>
  <si>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</si>
  <si>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</si>
  <si>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</si>
  <si>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</si>
  <si>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</si>
  <si>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</si>
  <si>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</si>
  <si>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</si>
  <si>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</si>
  <si>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</si>
  <si>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</si>
  <si>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</si>
  <si>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</si>
  <si>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</si>
  <si>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</si>
  <si>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</si>
  <si>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</si>
  <si>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</si>
  <si>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</si>
  <si>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</si>
  <si>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</si>
  <si>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</si>
  <si>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</si>
  <si>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</si>
  <si>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</si>
  <si>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</si>
  <si>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</si>
  <si>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</si>
  <si>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</si>
  <si>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</si>
  <si>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</si>
  <si>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</si>
  <si>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</si>
  <si>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</si>
  <si>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</si>
  <si>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</si>
  <si>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</si>
  <si>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</si>
  <si>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</si>
  <si>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</si>
  <si>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</si>
  <si>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</si>
  <si>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</si>
  <si>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</si>
  <si>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</si>
  <si>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</si>
  <si>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</si>
  <si>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</si>
  <si>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</si>
  <si>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</si>
  <si>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</si>
  <si>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</si>
  <si>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</si>
  <si>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</si>
  <si>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</si>
  <si>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</si>
  <si>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</si>
  <si>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</si>
  <si>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</si>
  <si>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</si>
  <si>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</si>
  <si>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</si>
  <si>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</si>
  <si>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</si>
  <si>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</si>
  <si>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</si>
  <si>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</si>
  <si>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</si>
  <si>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</si>
  <si>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</si>
  <si>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</si>
  <si>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</si>
  <si>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</si>
  <si>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</si>
  <si>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</si>
  <si>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</si>
  <si>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</si>
  <si>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</si>
  <si>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</si>
  <si>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</si>
  <si>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</si>
  <si>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</si>
  <si>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</si>
  <si>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</si>
  <si>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</si>
  <si>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</si>
  <si>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</si>
  <si>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</si>
  <si>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</si>
  <si>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</si>
  <si>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</si>
  <si>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</si>
  <si>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</si>
  <si>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</si>
  <si>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</si>
  <si>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</si>
  <si>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</si>
  <si>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</si>
  <si>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</si>
  <si>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</si>
  <si>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</si>
  <si>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</si>
  <si>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</si>
  <si>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</si>
  <si>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</si>
  <si>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</si>
  <si>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</si>
  <si>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</si>
  <si>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</si>
  <si>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</si>
  <si>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</si>
  <si>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</si>
  <si>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</si>
  <si>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</si>
  <si>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</si>
  <si>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</si>
  <si>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</si>
  <si>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</si>
  <si>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</si>
  <si>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</si>
  <si>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</si>
  <si>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</si>
  <si>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</si>
  <si>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</si>
  <si>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</si>
  <si>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</si>
  <si>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</si>
  <si>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</si>
  <si>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</si>
  <si>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</si>
  <si>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</si>
  <si>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</si>
  <si>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</si>
  <si>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</si>
  <si>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</si>
  <si>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</si>
  <si>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</si>
  <si>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</si>
  <si>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</si>
  <si>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</si>
  <si>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</si>
  <si>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</si>
  <si>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</si>
  <si>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</si>
  <si>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</si>
  <si>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</si>
  <si>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</si>
  <si>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</si>
  <si>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</si>
  <si>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</si>
  <si>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</si>
  <si>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</si>
  <si>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</si>
  <si>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</si>
  <si>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</si>
  <si>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</si>
  <si>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</si>
  <si>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</si>
  <si>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</si>
  <si>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</si>
  <si>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</si>
  <si>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</si>
  <si>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</si>
  <si>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</si>
  <si>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</si>
  <si>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</si>
  <si>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</si>
  <si>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</si>
  <si>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</si>
  <si>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</si>
  <si>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</si>
  <si>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</si>
  <si>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</si>
  <si>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</si>
  <si>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</si>
  <si>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</si>
  <si>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</si>
  <si>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</si>
  <si>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</si>
  <si>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</si>
  <si>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</si>
  <si>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</si>
  <si>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</si>
  <si>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</si>
  <si>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</si>
  <si>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</si>
  <si>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</si>
  <si>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</si>
  <si>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</si>
  <si>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</si>
  <si>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</si>
  <si>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</si>
  <si>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</si>
  <si>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</si>
  <si>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</si>
  <si>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</si>
  <si>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</si>
  <si>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</si>
  <si>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</si>
  <si>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</si>
  <si>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</si>
  <si>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</si>
  <si>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</si>
  <si>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</si>
  <si>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</si>
  <si>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</si>
  <si>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</si>
  <si>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</si>
  <si>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</si>
  <si>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</si>
  <si>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</si>
  <si>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</si>
  <si>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</si>
  <si>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</si>
  <si>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</si>
  <si>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</si>
  <si>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</si>
  <si>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</si>
  <si>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</si>
  <si>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</si>
  <si>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</si>
  <si>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</si>
  <si>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</si>
  <si>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</si>
  <si>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</si>
  <si>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</si>
  <si>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</si>
  <si>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</si>
  <si>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</si>
  <si>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</si>
  <si>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</si>
  <si>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</si>
  <si>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</si>
  <si>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</si>
  <si>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</si>
  <si>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</si>
  <si>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</si>
  <si>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</si>
  <si>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</si>
  <si>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</si>
  <si>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</si>
  <si>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</si>
  <si>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</si>
  <si>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</si>
  <si>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</si>
  <si>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</si>
  <si>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</si>
  <si>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</si>
  <si>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</si>
  <si>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</si>
  <si>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</si>
  <si>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</si>
  <si>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</si>
  <si>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</si>
  <si>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</si>
  <si>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</si>
  <si>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</si>
  <si>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</si>
  <si>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</si>
  <si>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</si>
  <si>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</si>
  <si>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</si>
  <si>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</si>
  <si>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</si>
  <si>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</si>
  <si>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</si>
  <si>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</si>
  <si>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</si>
  <si>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</si>
  <si>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</si>
  <si>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</si>
  <si>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</si>
  <si>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</si>
  <si>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</si>
  <si>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</si>
  <si>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</si>
  <si>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</si>
  <si>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</si>
  <si>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</si>
  <si>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</si>
  <si>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</si>
  <si>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</si>
  <si>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</si>
  <si>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</si>
  <si>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</si>
  <si>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</si>
  <si>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</si>
  <si>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</si>
  <si>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</si>
  <si>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</si>
  <si>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</si>
  <si>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</si>
  <si>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</si>
  <si>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</si>
  <si>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</si>
  <si>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</si>
  <si>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</si>
  <si>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</si>
  <si>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</si>
  <si>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</si>
  <si>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</si>
  <si>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</si>
  <si>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</si>
  <si>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</si>
  <si>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</si>
  <si>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</si>
  <si>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</si>
  <si>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</si>
  <si>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</si>
  <si>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</si>
  <si>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</si>
  <si>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</si>
  <si>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</si>
  <si>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</si>
  <si>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</si>
  <si>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</si>
  <si>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</si>
  <si>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</si>
  <si>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</si>
  <si>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</si>
  <si>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</si>
  <si>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</si>
  <si>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</si>
  <si>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</si>
  <si>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</si>
  <si>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</si>
  <si>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</si>
  <si>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</si>
  <si>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</si>
  <si>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</si>
  <si>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</si>
  <si>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</si>
  <si>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</si>
  <si>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</si>
  <si>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</si>
  <si>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</si>
  <si>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</si>
  <si>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</si>
  <si>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</si>
  <si>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</si>
  <si>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</si>
  <si>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</si>
  <si>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</si>
  <si>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</si>
  <si>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</si>
  <si>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</si>
  <si>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</si>
  <si>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</si>
  <si>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</si>
  <si>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</si>
  <si>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</si>
  <si>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</si>
  <si>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</si>
  <si>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</si>
  <si>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</si>
  <si>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</si>
  <si>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</si>
  <si>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</si>
  <si>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</si>
  <si>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</si>
  <si>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</si>
  <si>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</si>
  <si>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</si>
  <si>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</si>
  <si>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</si>
  <si>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</si>
  <si>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</si>
  <si>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</si>
  <si>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</si>
  <si>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</si>
  <si>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</si>
  <si>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</si>
  <si>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</si>
  <si>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</si>
  <si>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</si>
  <si>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</si>
  <si>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</si>
  <si>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</si>
  <si>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</si>
  <si>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</si>
  <si>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</si>
  <si>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</si>
  <si>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</si>
  <si>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</si>
  <si>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</si>
  <si>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</si>
  <si>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</si>
  <si>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</si>
  <si>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</si>
  <si>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</si>
  <si>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</si>
  <si>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</si>
  <si>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</si>
  <si>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</si>
  <si>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</si>
  <si>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</si>
  <si>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</si>
  <si>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</si>
  <si>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</si>
  <si>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</si>
  <si>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</si>
  <si>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</si>
  <si>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</si>
  <si>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</si>
  <si>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</si>
  <si>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</si>
  <si>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</si>
  <si>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</si>
  <si>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</si>
  <si>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</si>
  <si>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</si>
  <si>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</si>
  <si>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</si>
  <si>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</si>
  <si>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</si>
  <si>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</si>
  <si>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</si>
  <si>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</si>
  <si>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</si>
  <si>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</si>
  <si>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</si>
  <si>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</si>
  <si>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</si>
  <si>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</si>
  <si>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</si>
  <si>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</si>
  <si>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</si>
  <si>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</si>
  <si>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</si>
  <si>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</si>
  <si>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</si>
  <si>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</si>
  <si>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</si>
  <si>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</si>
  <si>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</si>
  <si>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</si>
  <si>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</si>
  <si>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</si>
  <si>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</si>
  <si>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</si>
  <si>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</si>
  <si>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</si>
  <si>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</si>
  <si>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</si>
  <si>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</si>
  <si>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</si>
  <si>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</si>
  <si>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</si>
  <si>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</si>
  <si>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</si>
  <si>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</si>
  <si>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</si>
  <si>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</si>
  <si>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</si>
  <si>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</si>
  <si>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</si>
  <si>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</si>
  <si>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</si>
  <si>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</si>
  <si>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</si>
  <si>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</si>
  <si>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</si>
  <si>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</si>
  <si>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</si>
  <si>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</si>
  <si>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</si>
  <si>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</si>
  <si>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</si>
  <si>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</si>
  <si>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</si>
  <si>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</si>
  <si>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</si>
  <si>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</si>
  <si>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</si>
  <si>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</si>
  <si>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</si>
  <si>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</si>
  <si>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</si>
  <si>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</si>
  <si>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</si>
  <si>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</si>
  <si>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</si>
  <si>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</si>
  <si>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</si>
  <si>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</si>
  <si>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</si>
  <si>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</si>
  <si>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</si>
  <si>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</si>
  <si>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</si>
  <si>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</si>
  <si>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</si>
  <si>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</si>
  <si>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</si>
  <si>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</si>
  <si>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</si>
  <si>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</si>
  <si>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</si>
  <si>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</si>
  <si>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</si>
  <si>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</si>
  <si>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</si>
  <si>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</si>
  <si>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</si>
  <si>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</si>
  <si>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</si>
  <si>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</si>
  <si>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</si>
  <si>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</si>
  <si>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</si>
  <si>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</si>
  <si>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</si>
  <si>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</si>
  <si>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</si>
  <si>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</si>
  <si>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</si>
  <si>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</si>
  <si>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</si>
  <si>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</si>
  <si>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</si>
  <si>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</si>
  <si>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</si>
  <si>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</si>
  <si>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</si>
  <si>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</si>
  <si>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</si>
  <si>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</si>
  <si>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</si>
  <si>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</si>
  <si>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</si>
  <si>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</si>
  <si>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</si>
  <si>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</si>
  <si>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</si>
  <si>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</si>
  <si>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</si>
  <si>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</si>
  <si>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</si>
  <si>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</si>
  <si>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</si>
  <si>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</si>
  <si>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</si>
  <si>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</si>
  <si>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</si>
  <si>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</si>
  <si>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</si>
  <si>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</si>
  <si>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</si>
  <si>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</si>
  <si>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</si>
  <si>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</si>
  <si>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</si>
  <si>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</si>
  <si>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</si>
  <si>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</si>
  <si>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</si>
  <si>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</si>
  <si>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</si>
  <si>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</si>
  <si>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</si>
  <si>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</si>
  <si>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</si>
  <si>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</si>
  <si>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</si>
  <si>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</si>
  <si>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</si>
  <si>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</si>
  <si>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</si>
  <si>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</si>
  <si>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</si>
  <si>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</si>
  <si>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</si>
  <si>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</si>
  <si>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</si>
  <si>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</si>
  <si>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</si>
  <si>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</si>
  <si>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</si>
  <si>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</si>
  <si>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</si>
  <si>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</si>
  <si>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</si>
  <si>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</si>
  <si>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</si>
  <si>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</si>
  <si>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</si>
  <si>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</si>
  <si>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</si>
  <si>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</si>
  <si>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</si>
  <si>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</si>
  <si>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</si>
  <si>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</si>
  <si>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</si>
  <si>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</si>
  <si>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</si>
  <si>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</si>
  <si>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</si>
  <si>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</si>
  <si>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</si>
  <si>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</si>
  <si>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</si>
  <si>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</si>
  <si>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</si>
  <si>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</si>
  <si>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</si>
  <si>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</si>
  <si>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</si>
  <si>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</si>
  <si>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</si>
  <si>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</si>
  <si>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</si>
  <si>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</si>
  <si>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</si>
  <si>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</si>
  <si>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</si>
  <si>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</si>
  <si>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</si>
  <si>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</si>
  <si>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</si>
  <si>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</si>
  <si>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</si>
  <si>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</si>
  <si>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</si>
  <si>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</si>
  <si>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</si>
  <si>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</si>
  <si>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</si>
  <si>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</si>
  <si>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</si>
  <si>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</si>
  <si>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</si>
  <si>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</si>
  <si>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</si>
  <si>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</si>
  <si>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</si>
  <si>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</si>
  <si>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</si>
  <si>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</si>
  <si>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</si>
  <si>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</si>
  <si>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</si>
  <si>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</si>
  <si>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</si>
  <si>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</si>
  <si>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</si>
  <si>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</si>
  <si>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</si>
  <si>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</si>
  <si>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</si>
  <si>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</si>
  <si>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</si>
  <si>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</si>
  <si>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</si>
  <si>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</si>
  <si>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</si>
  <si>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</si>
  <si>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</si>
  <si>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</si>
  <si>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</si>
  <si>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</si>
  <si>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</si>
  <si>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</si>
  <si>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</si>
  <si>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</si>
  <si>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</si>
  <si>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</si>
  <si>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</si>
  <si>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</si>
  <si>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</si>
  <si>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</si>
  <si>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</si>
  <si>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</si>
  <si>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</si>
  <si>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</si>
  <si>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</si>
  <si>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</si>
  <si>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</si>
  <si>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</si>
  <si>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</si>
  <si>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</si>
  <si>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</si>
  <si>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</si>
  <si>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</si>
  <si>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</si>
  <si>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</si>
  <si>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</si>
  <si>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</si>
  <si>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</si>
  <si>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</si>
  <si>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</si>
  <si>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</si>
  <si>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</si>
  <si>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</si>
  <si>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</si>
  <si>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</si>
  <si>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</si>
  <si>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</si>
  <si>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</si>
  <si>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</si>
  <si>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</si>
  <si>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</si>
  <si>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</si>
  <si>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</si>
  <si>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</si>
  <si>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</si>
  <si>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</si>
  <si>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</si>
  <si>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</si>
  <si>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</si>
  <si>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</si>
  <si>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</si>
  <si>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</si>
  <si>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</si>
  <si>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</si>
  <si>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</si>
  <si>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</si>
  <si>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</si>
  <si>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</si>
  <si>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</si>
  <si>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</si>
  <si>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</si>
  <si>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</si>
  <si>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</si>
  <si>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</si>
  <si>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</si>
  <si>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</si>
  <si>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</si>
  <si>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</si>
  <si>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</si>
  <si>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</si>
  <si>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</si>
  <si>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</si>
  <si>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</si>
  <si>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</si>
  <si>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</si>
  <si>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</si>
  <si>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</si>
  <si>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</si>
  <si>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</si>
  <si>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</si>
  <si>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</si>
  <si>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</si>
  <si>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</si>
  <si>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</si>
  <si>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</si>
  <si>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</si>
  <si>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</si>
  <si>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</si>
  <si>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</si>
  <si>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</si>
  <si>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</si>
  <si>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</si>
  <si>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</si>
  <si>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</si>
  <si>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</si>
  <si>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</si>
  <si>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</si>
  <si>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</si>
  <si>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</si>
  <si>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</si>
  <si>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</si>
  <si>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</si>
  <si>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</si>
  <si>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</si>
  <si>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</si>
  <si>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</si>
  <si>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</si>
  <si>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</si>
  <si>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</si>
  <si>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</si>
  <si>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</si>
  <si>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</si>
  <si>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</si>
  <si>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</si>
  <si>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</si>
  <si>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</si>
  <si>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</si>
  <si>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</si>
  <si>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</si>
  <si>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</si>
  <si>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</si>
  <si>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</si>
  <si>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</si>
  <si>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</si>
  <si>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</si>
  <si>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</si>
  <si>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</si>
  <si>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</si>
  <si>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</si>
  <si>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</si>
  <si>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</si>
  <si>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</si>
  <si>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</si>
  <si>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</si>
  <si>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</si>
  <si>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</si>
  <si>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</si>
  <si>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</si>
  <si>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</si>
  <si>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</si>
  <si>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</si>
  <si>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</si>
  <si>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</si>
  <si>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</si>
  <si>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</si>
  <si>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</si>
  <si>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</si>
  <si>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</si>
  <si>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</si>
  <si>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</si>
  <si>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</si>
  <si>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</si>
  <si>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</si>
  <si>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</si>
  <si>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</si>
  <si>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</si>
  <si>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</si>
  <si>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</si>
  <si>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</si>
  <si>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</si>
  <si>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</si>
  <si>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</si>
  <si>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</si>
  <si>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</si>
  <si>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</si>
  <si>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</si>
  <si>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</si>
  <si>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</si>
  <si>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</si>
  <si>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</si>
  <si>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</si>
  <si>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</si>
  <si>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</si>
  <si>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</si>
  <si>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</si>
  <si>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</si>
  <si>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</si>
  <si>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</si>
  <si>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</si>
  <si>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</si>
  <si>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</si>
  <si>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</si>
  <si>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</si>
  <si>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</si>
  <si>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</si>
  <si>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</si>
  <si>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</si>
  <si>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</si>
  <si>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</si>
  <si>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</si>
  <si>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</si>
  <si>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</si>
  <si>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</si>
  <si>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</si>
  <si>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</si>
  <si>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</si>
  <si>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</si>
  <si>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</si>
  <si>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</si>
  <si>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</si>
  <si>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</si>
  <si>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</si>
  <si>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</si>
  <si>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</si>
  <si>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</si>
  <si>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</si>
  <si>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</si>
  <si>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</si>
  <si>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</si>
  <si>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</si>
  <si>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</si>
  <si>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</si>
  <si>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</si>
  <si>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</si>
  <si>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</si>
  <si>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</si>
  <si>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</si>
  <si>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</si>
  <si>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</si>
  <si>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</si>
  <si>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</si>
  <si>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</si>
  <si>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</si>
  <si>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</si>
  <si>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</si>
  <si>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</si>
  <si>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</si>
  <si>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</si>
  <si>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</si>
  <si>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</si>
  <si>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</si>
  <si>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</si>
  <si>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</si>
  <si>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</si>
  <si>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</si>
  <si>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</si>
  <si>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</si>
  <si>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</si>
  <si>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</si>
  <si>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</si>
  <si>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</si>
  <si>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</si>
  <si>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</si>
  <si>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</si>
  <si>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</si>
  <si>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</si>
  <si>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</si>
  <si>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</si>
  <si>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</si>
  <si>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</si>
  <si>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</si>
  <si>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</si>
  <si>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</si>
  <si>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</si>
  <si>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</si>
  <si>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</si>
  <si>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</si>
  <si>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</si>
  <si>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</si>
  <si>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</si>
  <si>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</si>
  <si>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</si>
  <si>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</si>
  <si>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</si>
  <si>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</si>
  <si>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</si>
  <si>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</si>
  <si>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</si>
  <si>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</si>
  <si>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</si>
  <si>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</si>
  <si>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</si>
  <si>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</si>
  <si>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</si>
  <si>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</si>
  <si>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</si>
  <si>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</si>
  <si>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</si>
  <si>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</si>
  <si>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</si>
  <si>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</si>
  <si>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</si>
  <si>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</si>
  <si>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</si>
  <si>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</si>
  <si>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</si>
  <si>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</si>
  <si>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</si>
  <si>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</si>
  <si>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</si>
  <si>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</si>
  <si>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</si>
  <si>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</si>
  <si>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</si>
  <si>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</si>
  <si>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</si>
  <si>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</si>
  <si>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</si>
  <si>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</si>
  <si>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</si>
  <si>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</si>
  <si>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</si>
  <si>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</si>
  <si>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</si>
  <si>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</si>
  <si>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</si>
  <si>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</si>
  <si>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</si>
  <si>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</si>
  <si>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</si>
  <si>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</si>
  <si>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</si>
  <si>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</si>
  <si>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</si>
  <si>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</si>
  <si>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</si>
  <si>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</si>
  <si>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</si>
  <si>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</si>
  <si>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</si>
  <si>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</si>
  <si>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</si>
  <si>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</si>
  <si>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</si>
  <si>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</si>
  <si>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</si>
  <si>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</si>
  <si>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</si>
  <si>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</si>
  <si>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</si>
  <si>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</si>
  <si>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</si>
  <si>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</si>
  <si>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</si>
  <si>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</si>
  <si>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</si>
  <si>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</si>
  <si>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</si>
  <si>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</si>
  <si>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</si>
  <si>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</si>
  <si>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</si>
  <si>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</si>
  <si>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</si>
  <si>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</si>
  <si>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</si>
  <si>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</si>
  <si>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</si>
  <si>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</si>
  <si>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</si>
  <si>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</si>
  <si>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</si>
  <si>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</si>
  <si>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</si>
  <si>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</si>
  <si>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</si>
  <si>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</si>
  <si>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</si>
  <si>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</si>
  <si>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</si>
  <si>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</si>
  <si>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</si>
  <si>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</si>
  <si>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</si>
  <si>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</si>
  <si>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</si>
  <si>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</si>
  <si>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</si>
  <si>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</si>
  <si>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</si>
  <si>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</si>
  <si>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</si>
  <si>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</si>
  <si>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</si>
  <si>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</si>
  <si>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</si>
  <si>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</si>
  <si>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</si>
  <si>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</si>
  <si>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</si>
  <si>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</si>
  <si>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</si>
  <si>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</si>
  <si>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</si>
  <si>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</si>
  <si>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</si>
  <si>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</si>
  <si>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</si>
  <si>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</si>
  <si>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</si>
  <si>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</si>
  <si>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</si>
  <si>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</si>
  <si>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</si>
  <si>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</si>
  <si>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</si>
  <si>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</si>
  <si>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</si>
  <si>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</si>
  <si>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</si>
  <si>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</si>
  <si>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</si>
  <si>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</si>
  <si>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</si>
  <si>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</si>
  <si>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</si>
  <si>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</si>
  <si>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</si>
  <si>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</si>
  <si>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</si>
  <si>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</si>
  <si>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</si>
  <si>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</si>
  <si>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</si>
  <si>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</si>
  <si>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</si>
  <si>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</si>
  <si>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</si>
  <si>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</si>
  <si>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</si>
  <si>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</si>
  <si>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</si>
  <si>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</si>
  <si>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</si>
  <si>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</si>
  <si>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</si>
  <si>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</si>
  <si>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</si>
  <si>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</si>
  <si>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</si>
  <si>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</si>
  <si>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</si>
  <si>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</si>
  <si>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</si>
  <si>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</si>
  <si>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</si>
  <si>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</si>
  <si>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</si>
  <si>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</si>
  <si>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</si>
  <si>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</si>
  <si>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</si>
  <si>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</si>
  <si>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</si>
  <si>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</si>
  <si>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</si>
  <si>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</si>
  <si>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</si>
  <si>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</si>
  <si>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</si>
  <si>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</si>
  <si>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</si>
  <si>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</si>
  <si>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</si>
  <si>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</si>
  <si>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</si>
  <si>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</si>
  <si>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</si>
  <si>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</si>
  <si>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</si>
  <si>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</si>
  <si>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</si>
  <si>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</si>
  <si>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</si>
  <si>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</si>
  <si>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</si>
  <si>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</si>
  <si>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</si>
  <si>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</si>
  <si>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</si>
  <si>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</si>
  <si>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</si>
  <si>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</si>
  <si>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</si>
  <si>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</si>
  <si>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</si>
  <si>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</si>
  <si>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</si>
  <si>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</si>
  <si>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</si>
  <si>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</si>
  <si>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</si>
  <si>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</si>
  <si>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</si>
  <si>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</si>
  <si>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</si>
  <si>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</si>
  <si>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</si>
  <si>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</si>
  <si>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</si>
  <si>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</si>
  <si>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</si>
  <si>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</si>
  <si>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</si>
  <si>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</si>
  <si>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</si>
  <si>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</si>
  <si>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</si>
  <si>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</si>
  <si>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</si>
  <si>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</si>
  <si>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</si>
  <si>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</si>
  <si>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</si>
  <si>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</si>
  <si>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</si>
  <si>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</si>
  <si>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</si>
  <si>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</si>
  <si>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</si>
  <si>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</si>
  <si>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</si>
  <si>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</si>
  <si>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</si>
  <si>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</si>
  <si>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</si>
  <si>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</si>
  <si>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</si>
  <si>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</si>
  <si>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</si>
  <si>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</si>
  <si>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</si>
  <si>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</si>
  <si>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</si>
  <si>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</si>
  <si>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</si>
  <si>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</si>
  <si>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</si>
  <si>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</si>
  <si>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</si>
  <si>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</si>
  <si>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</si>
  <si>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</si>
  <si>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</si>
  <si>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</si>
  <si>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</si>
  <si>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</si>
  <si>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</si>
  <si>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</si>
  <si>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</si>
  <si>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</si>
  <si>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</si>
  <si>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</si>
  <si>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</si>
  <si>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</si>
  <si>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</si>
  <si>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</si>
  <si>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</si>
  <si>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</si>
  <si>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</si>
  <si>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</si>
  <si>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</si>
  <si>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</si>
  <si>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</si>
  <si>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</si>
  <si>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</si>
  <si>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</si>
  <si>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</si>
  <si>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</si>
  <si>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</si>
  <si>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</si>
  <si>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</si>
  <si>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</si>
  <si>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</si>
  <si>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</si>
  <si>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</si>
  <si>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</si>
  <si>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</si>
  <si>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</si>
  <si>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</si>
  <si>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</si>
  <si>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</si>
  <si>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</si>
  <si>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</si>
  <si>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</si>
  <si>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</si>
  <si>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</si>
  <si>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</si>
  <si>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</si>
  <si>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</si>
  <si>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</si>
  <si>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</si>
  <si>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</si>
  <si>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</si>
  <si>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</si>
  <si>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</si>
  <si>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</si>
  <si>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</si>
  <si>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</si>
  <si>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</si>
  <si>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</si>
  <si>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</si>
  <si>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</si>
  <si>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</si>
  <si>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</si>
  <si>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</si>
  <si>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</si>
  <si>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</si>
  <si>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</si>
  <si>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</si>
  <si>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</si>
  <si>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</si>
  <si>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</si>
  <si>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</si>
  <si>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</si>
  <si>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</si>
  <si>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</si>
  <si>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</si>
  <si>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</si>
  <si>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</si>
  <si>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</si>
  <si>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</si>
  <si>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</si>
  <si>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</si>
  <si>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</si>
  <si>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</si>
  <si>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</si>
  <si>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</si>
  <si>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</si>
  <si>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</si>
  <si>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</si>
  <si>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</si>
  <si>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</si>
  <si>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</si>
  <si>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</si>
  <si>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</si>
  <si>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</si>
  <si>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</si>
  <si>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</si>
  <si>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</si>
  <si>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</si>
  <si>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</si>
  <si>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</si>
  <si>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</si>
  <si>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</si>
  <si>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</si>
  <si>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</si>
  <si>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</si>
  <si>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</si>
  <si>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</si>
  <si>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</si>
  <si>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</si>
  <si>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</si>
  <si>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</si>
  <si>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</si>
  <si>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</si>
  <si>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</si>
  <si>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</si>
  <si>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</si>
  <si>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</si>
  <si>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</si>
  <si>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</si>
  <si>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</si>
  <si>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</si>
  <si>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</si>
  <si>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</si>
  <si>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</si>
  <si>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</si>
  <si>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</si>
  <si>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</si>
  <si>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</si>
  <si>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</si>
  <si>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</si>
  <si>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</si>
  <si>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</si>
  <si>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</si>
  <si>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</si>
  <si>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</si>
  <si>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</si>
  <si>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</si>
  <si>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</si>
  <si>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</si>
  <si>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</si>
  <si>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</si>
  <si>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</si>
  <si>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</si>
  <si>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</si>
  <si>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</si>
  <si>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</si>
  <si>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</si>
  <si>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</si>
  <si>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</si>
  <si>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</si>
  <si>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</si>
  <si>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</si>
  <si>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</si>
  <si>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</si>
  <si>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</si>
  <si>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</si>
  <si>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</si>
  <si>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</si>
  <si>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</si>
  <si>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</si>
  <si>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</si>
  <si>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</si>
  <si>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</si>
  <si>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</si>
  <si>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</si>
  <si>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</si>
  <si>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</si>
  <si>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</si>
  <si>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</si>
  <si>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</si>
  <si>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</si>
  <si>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</si>
  <si>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</si>
  <si>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</si>
  <si>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</si>
  <si>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</si>
  <si>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</si>
  <si>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</si>
  <si>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</si>
  <si>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</si>
  <si>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</si>
  <si>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</si>
  <si>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</si>
  <si>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</si>
  <si>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</si>
  <si>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</si>
  <si>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</si>
  <si>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</si>
  <si>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</si>
  <si>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</si>
  <si>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</si>
  <si>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</si>
  <si>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</si>
  <si>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</si>
  <si>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</si>
  <si>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</si>
  <si>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</si>
  <si>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</si>
  <si>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</si>
  <si>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</si>
  <si>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</si>
  <si>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</si>
  <si>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</si>
  <si>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</si>
  <si>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</si>
  <si>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</si>
  <si>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</si>
  <si>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</si>
  <si>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</si>
  <si>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</si>
  <si>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</si>
  <si>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</si>
  <si>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</si>
  <si>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</si>
  <si>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</si>
  <si>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</si>
  <si>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</si>
  <si>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</si>
  <si>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</si>
  <si>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</si>
  <si>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</si>
  <si>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</si>
  <si>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</si>
  <si>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</si>
  <si>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</si>
  <si>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</si>
  <si>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</si>
  <si>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</si>
  <si>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</si>
  <si>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</si>
  <si>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</si>
  <si>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</si>
  <si>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</si>
  <si>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</si>
  <si>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</si>
  <si>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</si>
  <si>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</si>
  <si>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</si>
  <si>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</si>
  <si>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</si>
  <si>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</si>
  <si>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</si>
  <si>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</si>
  <si>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</si>
  <si>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</si>
  <si>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</si>
  <si>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</si>
  <si>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</si>
  <si>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</si>
  <si>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</si>
  <si>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</si>
  <si>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</si>
  <si>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</si>
  <si>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</si>
  <si>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</si>
  <si>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</si>
  <si>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</si>
  <si>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</si>
  <si>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</si>
  <si>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</si>
  <si>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</si>
  <si>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</si>
  <si>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</si>
  <si>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</si>
  <si>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</si>
  <si>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</si>
  <si>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</si>
  <si>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</si>
  <si>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</si>
  <si>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</si>
  <si>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</si>
  <si>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</si>
  <si>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</si>
  <si>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</si>
  <si>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</si>
  <si>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</si>
  <si>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</si>
  <si>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</si>
  <si>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</si>
  <si>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</si>
  <si>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</si>
  <si>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</si>
  <si>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</si>
  <si>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</si>
  <si>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</si>
  <si>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</si>
  <si>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</si>
  <si>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</si>
  <si>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</si>
  <si>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</si>
  <si>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</si>
  <si>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</si>
  <si>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</si>
  <si>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</si>
  <si>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</si>
  <si>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</si>
  <si>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</si>
  <si>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</si>
  <si>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</si>
  <si>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</si>
  <si>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</si>
  <si>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</si>
  <si>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</si>
  <si>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</si>
  <si>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</si>
  <si>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</si>
  <si>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</si>
  <si>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</si>
  <si>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</si>
  <si>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</si>
  <si>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</si>
  <si>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</si>
  <si>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</si>
  <si>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</si>
  <si>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</si>
  <si>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</si>
  <si>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</si>
  <si>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</si>
  <si>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</si>
  <si>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</si>
  <si>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</si>
  <si>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</si>
  <si>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</si>
  <si>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</si>
  <si>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</si>
  <si>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</si>
  <si>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</si>
  <si>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</si>
  <si>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</si>
  <si>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</si>
  <si>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</si>
  <si>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</si>
  <si>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</si>
  <si>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</si>
  <si>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</si>
  <si>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</si>
  <si>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</si>
  <si>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</si>
  <si>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</si>
  <si>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</si>
  <si>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</si>
  <si>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</si>
  <si>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</si>
  <si>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</si>
  <si>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</si>
  <si>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</si>
  <si>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</si>
  <si>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</si>
  <si>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</si>
  <si>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</si>
  <si>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</si>
  <si>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</si>
  <si>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</si>
  <si>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</si>
  <si>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</si>
  <si>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</si>
  <si>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</si>
  <si>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</si>
  <si>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</si>
  <si>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</si>
  <si>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</si>
  <si>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</si>
  <si>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</si>
  <si>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</si>
  <si>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</si>
  <si>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</si>
  <si>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</si>
  <si>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</si>
  <si>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</si>
  <si>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</si>
  <si>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</si>
  <si>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</si>
  <si>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</si>
  <si>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</si>
  <si>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</si>
  <si>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</si>
  <si>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</si>
  <si>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</si>
  <si>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</si>
  <si>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</si>
  <si>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</si>
  <si>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</si>
  <si>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</si>
  <si>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</si>
  <si>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</si>
  <si>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</si>
  <si>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</si>
  <si>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</si>
  <si>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</si>
  <si>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</si>
  <si>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</si>
  <si>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</si>
  <si>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</si>
  <si>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</si>
  <si>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</si>
  <si>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</si>
  <si>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</si>
  <si>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</si>
  <si>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</si>
  <si>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</si>
  <si>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</si>
  <si>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</si>
  <si>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</si>
  <si>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</si>
  <si>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</si>
  <si>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</si>
  <si>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</si>
  <si>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</si>
  <si>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</si>
  <si>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</si>
  <si>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</si>
  <si>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</si>
  <si>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</si>
  <si>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</si>
  <si>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</si>
  <si>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</si>
  <si>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</si>
  <si>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</si>
  <si>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</si>
  <si>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</si>
  <si>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</si>
  <si>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</si>
  <si>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</si>
  <si>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</si>
  <si>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</si>
  <si>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</si>
  <si>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</si>
  <si>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</si>
  <si>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</si>
  <si>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</si>
  <si>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</si>
  <si>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</si>
  <si>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</si>
  <si>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</si>
  <si>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</si>
  <si>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</si>
  <si>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</si>
  <si>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</si>
  <si>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</si>
  <si>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</si>
  <si>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</si>
  <si>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</si>
  <si>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</si>
  <si>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</si>
  <si>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</si>
  <si>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</si>
  <si>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</si>
  <si>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</si>
  <si>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</si>
  <si>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</si>
  <si>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</si>
  <si>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</si>
  <si>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</si>
  <si>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</si>
  <si>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</si>
  <si>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</si>
  <si>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</si>
  <si>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</si>
  <si>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</si>
  <si>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</si>
  <si>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</si>
  <si>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</si>
  <si>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</si>
  <si>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</si>
  <si>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</si>
  <si>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</si>
  <si>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</si>
  <si>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</si>
  <si>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</si>
  <si>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</si>
  <si>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</si>
  <si>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</si>
  <si>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</si>
  <si>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</si>
  <si>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</si>
  <si>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</si>
  <si>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</si>
  <si>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</si>
  <si>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</si>
  <si>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</si>
  <si>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</si>
  <si>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</si>
  <si>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</si>
  <si>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</si>
  <si>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</si>
  <si>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</si>
  <si>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</si>
  <si>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</si>
  <si>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</si>
  <si>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</si>
  <si>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</si>
  <si>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</si>
  <si>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</si>
  <si>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</si>
  <si>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</si>
  <si>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</si>
  <si>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</si>
  <si>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</si>
  <si>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</si>
  <si>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</si>
  <si>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</si>
  <si>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</si>
  <si>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</si>
  <si>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</si>
  <si>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</si>
  <si>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</si>
  <si>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</si>
  <si>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</si>
  <si>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</si>
  <si>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</si>
  <si>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</si>
  <si>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</si>
  <si>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</si>
  <si>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</si>
  <si>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</si>
  <si>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</si>
  <si>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</si>
  <si>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</si>
  <si>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</si>
  <si>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</si>
  <si>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</si>
  <si>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</si>
  <si>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</si>
  <si>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</si>
  <si>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</si>
  <si>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</si>
  <si>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</si>
  <si>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</si>
  <si>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</si>
  <si>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</si>
  <si>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</si>
  <si>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</si>
  <si>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</si>
  <si>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</si>
  <si>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</si>
  <si>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</si>
  <si>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</si>
  <si>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</si>
  <si>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</si>
  <si>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</si>
  <si>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</si>
  <si>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</si>
  <si>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</si>
  <si>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</si>
  <si>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</si>
  <si>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</si>
  <si>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</si>
  <si>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</si>
  <si>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</si>
  <si>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</si>
  <si>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</si>
  <si>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</si>
  <si>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</si>
  <si>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</si>
  <si>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</si>
  <si>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</si>
  <si>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</si>
  <si>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</si>
  <si>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</si>
  <si>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</si>
  <si>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</si>
  <si>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</si>
  <si>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</si>
  <si>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</si>
  <si>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</si>
  <si>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</si>
  <si>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</si>
  <si>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</si>
  <si>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</si>
  <si>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</si>
  <si>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</si>
  <si>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</si>
  <si>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</si>
  <si>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</si>
  <si>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</si>
  <si>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</si>
  <si>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</si>
  <si>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</si>
  <si>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</si>
  <si>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</si>
  <si>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</si>
  <si>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</si>
  <si>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</si>
  <si>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</si>
  <si>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</si>
  <si>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</si>
  <si>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</si>
  <si>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</si>
  <si>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</si>
  <si>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</si>
  <si>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</si>
  <si>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</si>
  <si>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</si>
  <si>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</si>
  <si>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</si>
  <si>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</si>
  <si>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</si>
  <si>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</si>
  <si>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</si>
  <si>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</si>
  <si>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</si>
  <si>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</si>
  <si>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</si>
  <si>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</si>
  <si>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</si>
  <si>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</si>
  <si>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</si>
  <si>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</si>
  <si>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</si>
  <si>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</si>
  <si>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</si>
  <si>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</si>
  <si>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</si>
  <si>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</si>
  <si>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</si>
  <si>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</si>
  <si>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</si>
  <si>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</si>
  <si>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</si>
  <si>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</si>
  <si>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</si>
  <si>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</si>
  <si>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</si>
  <si>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</si>
  <si>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</si>
  <si>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</si>
  <si>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</si>
  <si>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</si>
  <si>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</si>
  <si>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</si>
  <si>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</si>
  <si>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</si>
  <si>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</si>
  <si>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</si>
  <si>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</si>
  <si>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</si>
  <si>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</si>
  <si>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</si>
  <si>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</si>
  <si>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</si>
  <si>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</si>
  <si>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</si>
  <si>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</si>
  <si>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</si>
  <si>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</si>
  <si>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</si>
  <si>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</si>
  <si>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</si>
  <si>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</si>
  <si>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</si>
  <si>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</si>
  <si>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</si>
  <si>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</si>
  <si>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</si>
  <si>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</si>
  <si>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</si>
  <si>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</si>
  <si>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</si>
  <si>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</si>
  <si>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</si>
  <si>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</si>
  <si>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</si>
  <si>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</si>
  <si>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</si>
  <si>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</si>
  <si>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</si>
  <si>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</si>
  <si>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</si>
  <si>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</si>
  <si>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</si>
  <si>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</si>
  <si>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</si>
  <si>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</si>
  <si>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</si>
  <si>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</si>
  <si>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</si>
  <si>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</si>
  <si>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</si>
  <si>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</si>
  <si>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</si>
  <si>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</si>
  <si>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</si>
  <si>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</si>
  <si>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</si>
  <si>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</si>
  <si>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</si>
  <si>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</si>
  <si>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</si>
  <si>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</si>
  <si>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</si>
  <si>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</si>
  <si>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</si>
  <si>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</si>
  <si>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</si>
  <si>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</si>
  <si>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</si>
  <si>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</si>
  <si>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</si>
  <si>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</si>
  <si>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</si>
  <si>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</si>
  <si>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</si>
  <si>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</si>
  <si>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</si>
  <si>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</si>
  <si>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</si>
  <si>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</si>
  <si>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</si>
  <si>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</si>
  <si>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</si>
  <si>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</si>
  <si>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</si>
  <si>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</si>
  <si>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</si>
  <si>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</si>
  <si>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</si>
  <si>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</si>
  <si>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</si>
  <si>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</si>
  <si>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</si>
  <si>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</si>
  <si>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</si>
  <si>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</si>
  <si>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</si>
  <si>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</si>
  <si>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</si>
  <si>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</si>
  <si>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</si>
  <si>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</si>
  <si>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</si>
  <si>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</si>
  <si>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</si>
  <si>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</si>
  <si>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</si>
  <si>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</si>
  <si>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</si>
  <si>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</si>
  <si>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</si>
  <si>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</si>
  <si>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</si>
  <si>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</si>
  <si>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</si>
  <si>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</si>
  <si>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</si>
  <si>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</si>
  <si>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</si>
  <si>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</si>
  <si>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</si>
  <si>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</si>
  <si>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</si>
  <si>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</si>
  <si>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</si>
  <si>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</si>
  <si>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</si>
  <si>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</si>
  <si>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</si>
  <si>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</si>
  <si>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</si>
  <si>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</si>
  <si>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</si>
  <si>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</si>
  <si>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</si>
  <si>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</si>
  <si>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</si>
  <si>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</si>
  <si>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</si>
  <si>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</si>
  <si>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</si>
  <si>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</si>
  <si>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</si>
  <si>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</si>
  <si>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</si>
  <si>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</si>
  <si>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</si>
  <si>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</si>
  <si>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</si>
  <si>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</si>
  <si>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</si>
  <si>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</si>
  <si>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</si>
  <si>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</si>
  <si>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</si>
  <si>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</si>
  <si>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</si>
  <si>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</si>
  <si>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</si>
  <si>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</si>
  <si>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</si>
  <si>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</si>
  <si>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</si>
  <si>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</si>
  <si>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</si>
  <si>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</si>
  <si>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</si>
  <si>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</si>
  <si>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</si>
  <si>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</si>
  <si>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</si>
  <si>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</si>
  <si>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</si>
  <si>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</si>
  <si>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</si>
  <si>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</si>
  <si>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</si>
  <si>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</si>
  <si>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</si>
  <si>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</si>
  <si>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</si>
  <si>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</si>
  <si>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</si>
  <si>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</si>
  <si>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</si>
  <si>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</si>
  <si>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</si>
  <si>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</si>
  <si>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</si>
  <si>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</si>
  <si>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</si>
  <si>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</si>
  <si>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</si>
  <si>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</si>
  <si>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</si>
  <si>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</si>
  <si>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</si>
  <si>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</si>
  <si>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</si>
  <si>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</si>
  <si>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</si>
  <si>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</si>
  <si>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</si>
  <si>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</si>
  <si>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</si>
  <si>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</si>
  <si>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</si>
  <si>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</si>
  <si>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</si>
  <si>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</si>
  <si>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</si>
  <si>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</si>
  <si>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</si>
  <si>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</si>
  <si>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</si>
  <si>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</si>
  <si>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</si>
  <si>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</si>
  <si>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</si>
  <si>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</si>
  <si>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</si>
  <si>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</si>
  <si>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</si>
  <si>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</si>
  <si>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</si>
  <si>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</si>
  <si>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</si>
  <si>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</si>
  <si>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</si>
  <si>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</si>
  <si>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</si>
  <si>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</si>
  <si>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</si>
  <si>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</si>
  <si>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</si>
  <si>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</si>
  <si>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</si>
  <si>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</si>
  <si>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</si>
  <si>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</si>
  <si>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</si>
  <si>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</si>
  <si>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</si>
  <si>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</si>
  <si>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</si>
  <si>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</si>
  <si>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</si>
  <si>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</si>
  <si>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</si>
  <si>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</si>
  <si>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</si>
  <si>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</si>
  <si>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</si>
  <si>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</si>
  <si>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</si>
  <si>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</si>
  <si>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</si>
  <si>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</si>
  <si>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</si>
  <si>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</si>
  <si>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</si>
  <si>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</si>
  <si>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</si>
  <si>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</si>
  <si>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</si>
  <si>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</si>
  <si>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</si>
  <si>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</si>
  <si>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</si>
  <si>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</si>
  <si>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</si>
  <si>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</si>
  <si>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</si>
  <si>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</si>
  <si>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</si>
  <si>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</si>
  <si>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</si>
  <si>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</si>
  <si>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</si>
  <si>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</si>
  <si>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</si>
  <si>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</si>
  <si>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</si>
  <si>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</si>
  <si>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</si>
  <si>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</si>
  <si>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</si>
  <si>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</si>
  <si>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</si>
  <si>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</si>
  <si>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</si>
  <si>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</si>
  <si>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</si>
  <si>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</si>
  <si>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</si>
  <si>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</si>
  <si>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</si>
  <si>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</si>
  <si>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</si>
  <si>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</si>
  <si>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</si>
  <si>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</si>
  <si>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</si>
  <si>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</si>
  <si>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</si>
  <si>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</si>
  <si>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</si>
  <si>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</si>
  <si>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</si>
  <si>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</si>
  <si>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</si>
  <si>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</si>
  <si>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</si>
  <si>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</si>
  <si>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</si>
  <si>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</si>
  <si>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</si>
  <si>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</si>
  <si>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</si>
  <si>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</si>
  <si>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</si>
  <si>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</si>
  <si>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</si>
  <si>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</si>
  <si>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</si>
  <si>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</si>
  <si>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</si>
  <si>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</si>
  <si>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</si>
  <si>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</si>
  <si>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</si>
  <si>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</si>
  <si>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</si>
  <si>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</si>
  <si>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</si>
  <si>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</si>
  <si>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</si>
  <si>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</si>
  <si>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</si>
  <si>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</si>
  <si>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</si>
  <si>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</si>
  <si>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</si>
  <si>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</si>
  <si>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</si>
  <si>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</si>
  <si>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</si>
  <si>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</si>
  <si>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</si>
  <si>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</si>
  <si>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</si>
  <si>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</si>
  <si>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</si>
  <si>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</si>
  <si>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</si>
  <si>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</si>
  <si>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</si>
  <si>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</si>
  <si>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</si>
  <si>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</si>
  <si>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</si>
  <si>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</si>
  <si>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</si>
  <si>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</si>
  <si>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</si>
  <si>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</si>
  <si>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</si>
  <si>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</si>
  <si>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</si>
  <si>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</si>
  <si>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</si>
  <si>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</si>
  <si>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</si>
  <si>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</si>
  <si>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</si>
  <si>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</si>
  <si>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</si>
  <si>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</si>
  <si>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</si>
  <si>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</si>
  <si>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</si>
  <si>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</si>
  <si>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</si>
  <si>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</si>
  <si>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</si>
  <si>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</si>
  <si>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</si>
  <si>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</si>
  <si>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</si>
  <si>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</si>
  <si>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</si>
  <si>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</si>
  <si>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</si>
  <si>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</si>
  <si>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</si>
  <si>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</si>
  <si>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</si>
  <si>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</si>
  <si>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</si>
  <si>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</si>
  <si>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</si>
  <si>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</si>
  <si>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</si>
  <si>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</si>
  <si>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</si>
  <si>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</si>
  <si>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</si>
  <si>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</si>
  <si>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</si>
  <si>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</si>
  <si>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</si>
  <si>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</si>
  <si>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</si>
  <si>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</si>
  <si>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</si>
  <si>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</si>
  <si>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</si>
  <si>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</si>
  <si>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</si>
  <si>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</si>
  <si>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</si>
  <si>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</si>
  <si>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</si>
  <si>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</si>
  <si>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</si>
  <si>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</si>
  <si>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</si>
  <si>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</si>
  <si>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</si>
  <si>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</si>
  <si>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</si>
  <si>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</si>
  <si>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</si>
  <si>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</si>
  <si>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</si>
  <si>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</si>
  <si>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</si>
  <si>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</si>
  <si>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</si>
  <si>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</si>
  <si>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</si>
  <si>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</si>
  <si>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</si>
  <si>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</si>
  <si>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</si>
  <si>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</si>
  <si>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</si>
  <si>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</si>
  <si>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</si>
  <si>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</si>
  <si>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</si>
  <si>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</si>
  <si>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</si>
  <si>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</si>
  <si>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</si>
  <si>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</si>
  <si>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</si>
  <si>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</si>
  <si>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</si>
  <si>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</si>
  <si>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</si>
  <si>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</si>
  <si>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</si>
  <si>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</si>
  <si>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</si>
  <si>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</si>
  <si>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</si>
  <si>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</si>
  <si>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</si>
  <si>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</si>
  <si>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</si>
  <si>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</si>
  <si>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</si>
  <si>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</si>
  <si>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</si>
  <si>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</si>
  <si>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</si>
  <si>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</si>
  <si>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</si>
  <si>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</si>
  <si>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</si>
  <si>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</si>
  <si>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</si>
  <si>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</si>
  <si>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</si>
  <si>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</si>
  <si>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</si>
  <si>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</si>
  <si>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</si>
  <si>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</si>
  <si>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</si>
  <si>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</si>
  <si>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</si>
  <si>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</si>
  <si>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</si>
  <si>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</si>
  <si>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</si>
  <si>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</si>
  <si>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</si>
  <si>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</si>
  <si>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</si>
  <si>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</si>
  <si>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</si>
  <si>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</si>
  <si>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</si>
  <si>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</si>
  <si>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</si>
  <si>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</si>
  <si>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</si>
  <si>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</si>
  <si>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</si>
  <si>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</si>
  <si>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</si>
  <si>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</si>
  <si>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</si>
  <si>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</si>
  <si>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</si>
  <si>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</si>
  <si>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</si>
  <si>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</si>
  <si>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</si>
  <si>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</si>
  <si>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</si>
  <si>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</si>
  <si>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</si>
  <si>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</si>
  <si>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</si>
  <si>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</si>
  <si>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</si>
  <si>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</si>
  <si>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</si>
  <si>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</si>
  <si>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</si>
  <si>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</si>
  <si>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</si>
  <si>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</si>
  <si>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</si>
  <si>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</si>
  <si>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</si>
  <si>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</si>
  <si>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</si>
  <si>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</si>
  <si>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</si>
  <si>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</si>
  <si>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</si>
  <si>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</si>
  <si>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</si>
  <si>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</si>
  <si>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</si>
  <si>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</si>
  <si>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</si>
  <si>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</si>
  <si>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</si>
  <si>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</si>
  <si>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</si>
  <si>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</si>
  <si>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</si>
  <si>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</si>
  <si>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</si>
  <si>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</si>
  <si>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</si>
  <si>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</si>
  <si>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</si>
  <si>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</si>
  <si>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</si>
  <si>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</si>
  <si>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</si>
  <si>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</si>
  <si>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</si>
  <si>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</si>
  <si>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</si>
  <si>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</si>
  <si>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</si>
  <si>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</si>
  <si>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</si>
  <si>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</si>
  <si>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</si>
  <si>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</si>
  <si>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</si>
  <si>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</si>
  <si>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</si>
  <si>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</si>
  <si>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</si>
  <si>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</si>
  <si>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</si>
  <si>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</si>
  <si>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</si>
  <si>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</si>
  <si>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</si>
  <si>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</si>
  <si>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</si>
  <si>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</si>
  <si>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</si>
  <si>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</si>
  <si>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</si>
  <si>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</si>
  <si>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</si>
  <si>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</si>
  <si>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</si>
  <si>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</si>
  <si>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</si>
  <si>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</si>
  <si>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</si>
  <si>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</si>
  <si>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</si>
  <si>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</si>
  <si>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</si>
  <si>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</si>
  <si>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</si>
  <si>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</si>
  <si>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</si>
  <si>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</si>
  <si>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</si>
  <si>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</si>
  <si>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</si>
  <si>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</si>
  <si>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</si>
  <si>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</si>
  <si>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</si>
  <si>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</si>
  <si>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</si>
  <si>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</si>
  <si>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</si>
  <si>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</si>
  <si>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</si>
  <si>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</si>
  <si>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</si>
  <si>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</si>
  <si>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</si>
  <si>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</si>
  <si>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</si>
  <si>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</si>
  <si>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</si>
  <si>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</si>
  <si>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</si>
  <si>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</si>
  <si>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</si>
  <si>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</si>
  <si>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</si>
  <si>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</si>
  <si>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</si>
  <si>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</si>
  <si>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</si>
  <si>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</si>
  <si>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</si>
  <si>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</si>
  <si>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</si>
  <si>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</si>
  <si>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</si>
  <si>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</si>
  <si>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</si>
  <si>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</si>
  <si>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</si>
  <si>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</si>
  <si>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</si>
  <si>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</si>
  <si>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</si>
  <si>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</si>
  <si>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</si>
  <si>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</si>
  <si>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</si>
  <si>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</si>
  <si>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</si>
  <si>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</si>
  <si>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</si>
  <si>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</si>
  <si>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</si>
  <si>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</si>
  <si>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</si>
  <si>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</si>
  <si>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</si>
  <si>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</si>
  <si>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</si>
  <si>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</si>
  <si>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</si>
  <si>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</si>
  <si>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</si>
  <si>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</si>
  <si>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</si>
  <si>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</si>
  <si>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</si>
  <si>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</si>
  <si>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</si>
  <si>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</si>
  <si>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</si>
  <si>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</si>
  <si>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</si>
  <si>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</si>
  <si>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</si>
  <si>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</si>
  <si>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</si>
  <si>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</si>
  <si>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</si>
  <si>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</si>
  <si>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</si>
  <si>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</si>
  <si>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</si>
  <si>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</si>
  <si>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</si>
  <si>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</si>
  <si>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</si>
  <si>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</si>
  <si>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</si>
  <si>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</si>
  <si>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</si>
  <si>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</si>
  <si>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</si>
  <si>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</si>
  <si>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</si>
  <si>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</si>
  <si>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</si>
  <si>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</si>
  <si>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</si>
  <si>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</si>
  <si>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</si>
  <si>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</si>
  <si>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</si>
  <si>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</si>
  <si>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</si>
  <si>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</si>
  <si>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</si>
  <si>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</si>
  <si>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</si>
  <si>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</si>
  <si>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</si>
  <si>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</si>
  <si>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</si>
  <si>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</si>
  <si>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</si>
  <si>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</si>
  <si>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</si>
  <si>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</si>
  <si>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</si>
  <si>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</si>
  <si>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</si>
  <si>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</si>
  <si>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</si>
  <si>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</si>
  <si>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</si>
  <si>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</si>
  <si>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</si>
  <si>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</si>
  <si>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</si>
  <si>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</si>
  <si>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</si>
  <si>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</si>
  <si>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</si>
  <si>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</si>
  <si>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</si>
  <si>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</si>
  <si>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</si>
  <si>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</si>
  <si>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</si>
  <si>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</si>
  <si>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</si>
  <si>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</si>
  <si>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</si>
  <si>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</si>
  <si>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</si>
  <si>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</si>
  <si>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</si>
  <si>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</si>
  <si>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</si>
  <si>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</si>
  <si>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</si>
  <si>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</si>
  <si>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</si>
  <si>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</si>
  <si>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</si>
  <si>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</si>
  <si>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</si>
  <si>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</si>
  <si>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</si>
  <si>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</si>
  <si>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</si>
  <si>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</si>
  <si>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</si>
  <si>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</si>
  <si>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</si>
  <si>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</si>
  <si>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</si>
  <si>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</si>
  <si>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</si>
  <si>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</si>
  <si>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</si>
  <si>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</si>
  <si>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</si>
  <si>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</si>
  <si>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</si>
  <si>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</si>
  <si>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</si>
  <si>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</si>
  <si>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</si>
  <si>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</si>
  <si>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</si>
  <si>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</si>
  <si>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</si>
  <si>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</si>
  <si>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</si>
  <si>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</si>
  <si>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</si>
  <si>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</si>
  <si>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</si>
  <si>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</si>
  <si>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</si>
  <si>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</si>
  <si>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</si>
  <si>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</si>
  <si>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</si>
  <si>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</si>
  <si>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</si>
  <si>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</si>
  <si>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</si>
  <si>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</si>
  <si>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</si>
  <si>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</si>
  <si>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</si>
  <si>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</si>
  <si>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</si>
  <si>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</si>
  <si>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</si>
  <si>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</si>
  <si>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</si>
  <si>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</si>
  <si>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</si>
  <si>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</si>
  <si>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</si>
  <si>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</si>
  <si>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</si>
  <si>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</si>
  <si>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</si>
  <si>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</si>
  <si>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</si>
  <si>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</si>
  <si>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</si>
  <si>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</si>
  <si>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</si>
  <si>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</si>
  <si>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</si>
  <si>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</si>
  <si>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</si>
  <si>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</si>
  <si>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</si>
  <si>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</si>
  <si>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</si>
  <si>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</si>
  <si>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</si>
  <si>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</si>
  <si>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</si>
  <si>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</si>
  <si>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</si>
  <si>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</si>
  <si>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</si>
  <si>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</si>
  <si>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</si>
  <si>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</si>
  <si>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</si>
  <si>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</si>
  <si>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</si>
  <si>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</si>
  <si>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</si>
  <si>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</si>
  <si>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</si>
  <si>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</si>
  <si>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</si>
  <si>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</si>
  <si>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</si>
  <si>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</si>
  <si>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</si>
  <si>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</si>
  <si>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</si>
  <si>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</si>
  <si>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</si>
  <si>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</si>
  <si>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</si>
  <si>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</si>
  <si>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</si>
  <si>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</si>
  <si>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</si>
  <si>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</si>
  <si>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</si>
  <si>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</si>
  <si>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</si>
  <si>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</si>
  <si>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</si>
  <si>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</si>
  <si>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</si>
  <si>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</si>
  <si>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</si>
  <si>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</si>
  <si>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</si>
  <si>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</si>
  <si>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</si>
  <si>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</si>
  <si>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</si>
  <si>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</si>
  <si>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</si>
  <si>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</si>
  <si>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</si>
  <si>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</si>
  <si>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</si>
  <si>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</si>
  <si>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</si>
  <si>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</si>
  <si>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</si>
  <si>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</si>
  <si>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</si>
  <si>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</si>
  <si>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</si>
  <si>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</si>
  <si>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</si>
  <si>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</si>
  <si>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</si>
  <si>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</si>
  <si>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</si>
  <si>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</si>
  <si>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</si>
  <si>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</si>
  <si>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</si>
  <si>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</si>
  <si>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</si>
  <si>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</si>
  <si>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</si>
  <si>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</si>
  <si>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</si>
  <si>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</si>
  <si>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</si>
  <si>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</si>
  <si>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</si>
  <si>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</si>
  <si>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</si>
  <si>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</si>
  <si>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</si>
  <si>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</si>
  <si>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</si>
  <si>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</si>
  <si>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</si>
  <si>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</si>
  <si>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</si>
  <si>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</si>
  <si>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</si>
  <si>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</si>
  <si>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</si>
  <si>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</si>
  <si>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</si>
  <si>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</si>
  <si>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</si>
  <si>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</si>
  <si>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</si>
  <si>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</si>
  <si>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</si>
  <si>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</si>
  <si>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</si>
  <si>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</si>
  <si>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</si>
  <si>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</si>
  <si>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</si>
  <si>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</si>
  <si>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</si>
  <si>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</si>
  <si>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</si>
  <si>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</si>
  <si>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</si>
  <si>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</si>
  <si>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</si>
  <si>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</si>
  <si>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</si>
  <si>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</si>
  <si>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</si>
  <si>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</si>
  <si>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</si>
  <si>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</si>
  <si>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</si>
  <si>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</si>
  <si>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</si>
  <si>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</si>
  <si>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</si>
  <si>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</si>
  <si>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</si>
  <si>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</si>
  <si>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</si>
  <si>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</si>
  <si>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</si>
  <si>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</si>
  <si>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</si>
  <si>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</si>
  <si>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</si>
  <si>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</si>
  <si>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</si>
  <si>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</si>
  <si>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</si>
  <si>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</si>
  <si>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</si>
  <si>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</si>
  <si>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</si>
  <si>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</si>
  <si>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</si>
  <si>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</si>
  <si>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</si>
  <si>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</si>
  <si>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</si>
  <si>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</si>
  <si>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</si>
  <si>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</si>
  <si>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</si>
  <si>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</si>
  <si>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</si>
  <si>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</si>
  <si>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</si>
  <si>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</si>
  <si>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</si>
  <si>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</si>
  <si>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</si>
  <si>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</si>
  <si>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</si>
  <si>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</si>
  <si>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</si>
  <si>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</si>
  <si>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</si>
  <si>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</si>
  <si>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</si>
  <si>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</si>
  <si>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</si>
  <si>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</si>
  <si>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</si>
  <si>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</si>
  <si>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</si>
  <si>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</si>
  <si>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</si>
  <si>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</si>
  <si>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</si>
  <si>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</si>
  <si>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</si>
  <si>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</si>
  <si>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</si>
  <si>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</si>
  <si>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</si>
  <si>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</si>
  <si>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</si>
  <si>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</si>
  <si>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</si>
  <si>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</si>
  <si>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</si>
  <si>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</si>
  <si>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</si>
  <si>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</si>
  <si>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</si>
  <si>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</si>
  <si>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</si>
  <si>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</si>
  <si>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</si>
  <si>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</si>
  <si>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</si>
  <si>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</si>
  <si>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</si>
  <si>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</si>
  <si>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</si>
  <si>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</si>
  <si>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</si>
  <si>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</si>
  <si>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</si>
  <si>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</si>
  <si>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</si>
  <si>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</si>
  <si>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</si>
  <si>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</si>
  <si>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</si>
  <si>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</si>
  <si>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</si>
  <si>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</si>
  <si>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</si>
  <si>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</si>
  <si>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</si>
  <si>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</si>
  <si>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</si>
  <si>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</si>
  <si>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</si>
  <si>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</si>
  <si>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</si>
  <si>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</si>
  <si>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</si>
  <si>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</si>
  <si>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</si>
  <si>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</si>
  <si>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</si>
  <si>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</si>
  <si>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</si>
  <si>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</si>
  <si>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</si>
  <si>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</si>
  <si>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</si>
  <si>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</si>
  <si>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</si>
  <si>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</si>
  <si>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</si>
  <si>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</si>
  <si>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</si>
  <si>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</si>
  <si>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</si>
  <si>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</si>
  <si>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</si>
  <si>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</si>
  <si>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</si>
  <si>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</si>
  <si>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</si>
  <si>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</si>
  <si>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</si>
  <si>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</si>
  <si>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</si>
  <si>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</si>
  <si>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</si>
  <si>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</si>
  <si>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</si>
  <si>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</si>
  <si>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</si>
  <si>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</si>
  <si>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</si>
  <si>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</si>
  <si>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</si>
  <si>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</si>
  <si>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</si>
  <si>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</si>
  <si>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</si>
  <si>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</si>
  <si>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</si>
  <si>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</si>
  <si>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</si>
  <si>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</si>
  <si>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</si>
  <si>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</si>
  <si>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</si>
  <si>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</si>
  <si>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</si>
  <si>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</si>
  <si>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</si>
  <si>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</si>
  <si>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</si>
  <si>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</si>
  <si>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</si>
  <si>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</si>
  <si>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</si>
  <si>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</si>
  <si>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</si>
  <si>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</si>
  <si>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</si>
  <si>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</si>
  <si>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</si>
  <si>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</si>
  <si>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</si>
  <si>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</si>
  <si>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</si>
  <si>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</si>
  <si>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</si>
  <si>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</si>
  <si>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</si>
  <si>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</si>
  <si>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</si>
  <si>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</si>
  <si>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</si>
  <si>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</si>
  <si>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</si>
  <si>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</si>
  <si>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</si>
  <si>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</si>
  <si>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</si>
  <si>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</si>
  <si>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</si>
  <si>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</si>
  <si>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</si>
  <si>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</si>
  <si>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</si>
  <si>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</si>
  <si>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</si>
  <si>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</si>
  <si>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</si>
  <si>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</si>
  <si>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</si>
  <si>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</si>
  <si>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</si>
  <si>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</si>
  <si>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</si>
  <si>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</si>
  <si>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</si>
  <si>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</si>
  <si>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</si>
  <si>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</si>
  <si>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</si>
  <si>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</si>
  <si>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</si>
  <si>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</si>
  <si>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</si>
  <si>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</si>
  <si>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</si>
  <si>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</si>
  <si>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</si>
  <si>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</si>
  <si>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</si>
  <si>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</si>
  <si>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</si>
  <si>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</si>
  <si>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</si>
  <si>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</si>
  <si>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</si>
  <si>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</si>
  <si>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</si>
  <si>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</si>
  <si>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</si>
  <si>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</si>
  <si>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</si>
  <si>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</si>
  <si>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</si>
  <si>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</si>
  <si>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</si>
  <si>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</si>
  <si>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</si>
  <si>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</si>
  <si>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</si>
  <si>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</si>
  <si>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</si>
  <si>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</si>
  <si>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</si>
  <si>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</si>
  <si>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</si>
  <si>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</si>
  <si>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</si>
  <si>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</si>
  <si>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</si>
  <si>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</si>
  <si>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</si>
  <si>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</si>
  <si>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</si>
  <si>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</si>
  <si>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</si>
  <si>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</si>
  <si>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</si>
  <si>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</si>
  <si>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</si>
  <si>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</si>
  <si>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</si>
  <si>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</si>
  <si>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</si>
  <si>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</si>
  <si>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</si>
  <si>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</si>
  <si>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</si>
  <si>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</si>
  <si>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</si>
  <si>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</si>
  <si>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</si>
  <si>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</si>
  <si>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</si>
  <si>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</si>
  <si>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</si>
  <si>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</si>
  <si>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</si>
  <si>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</si>
  <si>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</si>
  <si>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</si>
  <si>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</si>
  <si>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</si>
  <si>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</si>
  <si>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</si>
  <si>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</si>
  <si>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</si>
  <si>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</si>
  <si>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</si>
  <si>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</si>
  <si>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</si>
  <si>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</si>
  <si>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</si>
  <si>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</si>
  <si>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</si>
  <si>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</si>
  <si>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</si>
  <si>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</si>
  <si>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</si>
  <si>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</si>
  <si>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</si>
  <si>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</si>
  <si>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</si>
  <si>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</si>
  <si>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</si>
  <si>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</si>
  <si>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</si>
  <si>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</si>
  <si>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</si>
  <si>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</si>
  <si>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</si>
  <si>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</si>
  <si>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</si>
  <si>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</si>
  <si>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</si>
  <si>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</si>
  <si>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</si>
  <si>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</si>
  <si>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</si>
  <si>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</si>
  <si>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</si>
  <si>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</si>
  <si>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</si>
  <si>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</si>
  <si>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</si>
  <si>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</si>
  <si>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</si>
  <si>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</si>
  <si>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</si>
  <si>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</si>
  <si>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</si>
  <si>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</si>
  <si>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</si>
  <si>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</si>
  <si>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</si>
  <si>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</si>
  <si>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</si>
  <si>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</si>
  <si>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</si>
  <si>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</si>
  <si>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</si>
  <si>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</si>
  <si>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</si>
  <si>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</si>
  <si>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</si>
  <si>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</si>
  <si>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</si>
  <si>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</si>
  <si>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</si>
  <si>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</si>
  <si>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</si>
  <si>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</si>
  <si>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</si>
  <si>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</si>
  <si>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</si>
  <si>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</si>
  <si>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</si>
  <si>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</si>
  <si>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</si>
  <si>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</si>
  <si>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</si>
  <si>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</si>
  <si>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</si>
  <si>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</si>
  <si>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</si>
  <si>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</si>
  <si>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</si>
  <si>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</si>
  <si>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</si>
  <si>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</si>
  <si>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</si>
  <si>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</si>
  <si>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</si>
  <si>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</si>
  <si>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</si>
  <si>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</si>
  <si>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</si>
  <si>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</si>
  <si>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</si>
  <si>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</si>
  <si>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</si>
  <si>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</si>
  <si>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</si>
  <si>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</si>
  <si>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</si>
  <si>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</si>
  <si>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</si>
  <si>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</si>
  <si>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</si>
  <si>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</si>
  <si>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</si>
  <si>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</si>
  <si>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</si>
  <si>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</si>
  <si>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</si>
  <si>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</si>
  <si>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</si>
  <si>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</si>
  <si>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</si>
  <si>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</si>
  <si>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</si>
  <si>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</si>
  <si>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</si>
  <si>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</si>
  <si>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</si>
  <si>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</si>
  <si>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</si>
  <si>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</si>
  <si>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</si>
  <si>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</si>
  <si>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</si>
  <si>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</si>
  <si>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</si>
  <si>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</si>
  <si>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</si>
  <si>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</si>
  <si>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</si>
  <si>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</si>
  <si>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</si>
  <si>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</si>
  <si>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</si>
  <si>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</si>
  <si>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</si>
  <si>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</si>
  <si>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</si>
  <si>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</si>
  <si>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</si>
  <si>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</si>
  <si>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</si>
  <si>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</si>
  <si>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</si>
  <si>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</si>
  <si>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</si>
  <si>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</si>
  <si>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</si>
  <si>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</si>
  <si>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</si>
  <si>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</si>
  <si>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</si>
  <si>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</si>
  <si>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</si>
  <si>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</si>
  <si>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</si>
  <si>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</si>
  <si>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</si>
  <si>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</si>
  <si>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</si>
  <si>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</si>
  <si>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</si>
  <si>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</si>
  <si>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</si>
  <si>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</si>
  <si>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</si>
  <si>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</si>
  <si>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</si>
  <si>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</si>
  <si>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</si>
  <si>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</si>
  <si>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</si>
  <si>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</si>
  <si>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</si>
  <si>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</si>
  <si>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</si>
  <si>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</si>
  <si>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</si>
  <si>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</si>
  <si>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</si>
  <si>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</si>
  <si>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</si>
  <si>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</si>
  <si>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</si>
  <si>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</si>
  <si>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</si>
  <si>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</si>
  <si>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</si>
  <si>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</si>
  <si>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</si>
  <si>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</si>
  <si>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</si>
  <si>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</si>
  <si>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</si>
  <si>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</si>
  <si>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</si>
  <si>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</si>
  <si>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</si>
  <si>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</si>
  <si>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</si>
  <si>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</si>
  <si>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</si>
  <si>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</si>
  <si>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</si>
  <si>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</si>
  <si>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</si>
  <si>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</si>
  <si>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</si>
  <si>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</si>
  <si>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</si>
  <si>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</si>
  <si>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</si>
  <si>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</si>
  <si>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</si>
  <si>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</si>
  <si>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</si>
  <si>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</si>
  <si>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</si>
  <si>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</si>
  <si>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</si>
  <si>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</si>
  <si>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</si>
  <si>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</si>
  <si>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</si>
  <si>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</si>
  <si>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</si>
  <si>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</si>
  <si>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</si>
  <si>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</si>
  <si>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</si>
  <si>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</si>
  <si>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</si>
  <si>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</si>
  <si>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</si>
  <si>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</si>
  <si>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</si>
  <si>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</si>
  <si>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</si>
  <si>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</si>
  <si>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</si>
  <si>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</si>
  <si>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</si>
  <si>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</si>
  <si>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</si>
  <si>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</si>
  <si>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</si>
  <si>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</si>
  <si>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</si>
  <si>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</si>
  <si>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</si>
  <si>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</si>
  <si>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</si>
  <si>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</si>
  <si>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</si>
  <si>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</si>
  <si>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</si>
  <si>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</si>
  <si>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</si>
  <si>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</si>
  <si>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</si>
  <si>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</si>
  <si>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</si>
  <si>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</si>
  <si>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</si>
  <si>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</si>
  <si>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</si>
  <si>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</si>
  <si>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</si>
  <si>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</si>
  <si>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</si>
  <si>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</si>
  <si>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</si>
  <si>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</si>
  <si>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</si>
  <si>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</si>
  <si>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</si>
  <si>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</si>
  <si>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</si>
  <si>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</si>
  <si>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</si>
  <si>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</si>
  <si>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</si>
  <si>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</si>
  <si>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</si>
  <si>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</si>
  <si>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</si>
  <si>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</si>
  <si>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</si>
  <si>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</si>
  <si>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</si>
  <si>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</si>
  <si>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</si>
  <si>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</si>
  <si>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</si>
  <si>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</si>
  <si>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</si>
  <si>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</si>
  <si>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</si>
  <si>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</si>
  <si>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</si>
  <si>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</si>
  <si>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</si>
  <si>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</si>
  <si>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</si>
  <si>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</si>
  <si>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</si>
  <si>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</si>
  <si>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</si>
  <si>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</si>
  <si>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</si>
  <si>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</si>
  <si>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</si>
  <si>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</si>
  <si>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</si>
  <si>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</si>
  <si>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</si>
  <si>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</si>
  <si>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</si>
  <si>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</si>
  <si>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</si>
  <si>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</si>
  <si>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</si>
  <si>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</si>
  <si>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</si>
  <si>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</si>
  <si>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</si>
  <si>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</si>
  <si>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</si>
  <si>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</si>
  <si>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</si>
  <si>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</si>
  <si>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</si>
  <si>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</si>
  <si>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</si>
  <si>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</si>
  <si>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</si>
  <si>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</si>
  <si>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</si>
  <si>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</si>
  <si>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</si>
  <si>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</si>
  <si>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</si>
  <si>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</si>
  <si>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</si>
  <si>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</si>
  <si>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</si>
  <si>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</si>
  <si>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</si>
  <si>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</si>
  <si>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</si>
  <si>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</si>
  <si>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</si>
  <si>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</si>
  <si>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</si>
  <si>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</si>
  <si>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</si>
  <si>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</si>
  <si>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</si>
  <si>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</si>
  <si>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</si>
  <si>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</si>
  <si>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</si>
  <si>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</si>
  <si>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</si>
  <si>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</si>
  <si>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</si>
  <si>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</si>
  <si>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</si>
  <si>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</si>
  <si>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</si>
  <si>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</si>
  <si>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</si>
  <si>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</si>
  <si>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</si>
  <si>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</si>
  <si>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</si>
  <si>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</si>
  <si>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</si>
  <si>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</si>
  <si>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</si>
  <si>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</si>
  <si>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</si>
  <si>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</si>
  <si>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</si>
  <si>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</si>
  <si>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</si>
  <si>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</si>
  <si>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</si>
  <si>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</si>
  <si>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</si>
  <si>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</si>
  <si>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</si>
  <si>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</si>
  <si>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</si>
  <si>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</si>
  <si>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</si>
  <si>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</si>
  <si>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</si>
  <si>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</si>
  <si>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</si>
  <si>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</si>
  <si>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</si>
  <si>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</si>
  <si>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</si>
  <si>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</si>
  <si>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</si>
  <si>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</si>
  <si>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</si>
  <si>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</si>
  <si>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</si>
  <si>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</si>
  <si>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</si>
  <si>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</si>
  <si>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</si>
  <si>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</si>
  <si>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</si>
  <si>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</si>
  <si>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</si>
  <si>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</si>
  <si>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</si>
  <si>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</si>
  <si>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</si>
  <si>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</si>
  <si>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</si>
  <si>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</si>
  <si>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</si>
  <si>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</si>
  <si>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</si>
  <si>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</si>
  <si>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</si>
  <si>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</si>
  <si>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</si>
  <si>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</si>
  <si>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</si>
  <si>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</si>
  <si>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</si>
  <si>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</si>
  <si>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</si>
  <si>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</si>
  <si>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</si>
  <si>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</si>
  <si>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</si>
  <si>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</si>
  <si>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</si>
  <si>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</si>
  <si>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</si>
  <si>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</si>
  <si>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</si>
  <si>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</si>
  <si>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</si>
  <si>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</si>
  <si>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</si>
  <si>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</si>
  <si>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</si>
  <si>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</si>
  <si>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</si>
  <si>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</si>
  <si>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</si>
  <si>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</si>
  <si>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</si>
  <si>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</si>
  <si>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</si>
  <si>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</si>
  <si>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</si>
  <si>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</si>
  <si>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</si>
  <si>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</si>
  <si>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</si>
  <si>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</si>
  <si>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</si>
  <si>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</si>
  <si>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</si>
  <si>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</si>
  <si>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</si>
  <si>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</si>
  <si>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</si>
  <si>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</si>
  <si>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</si>
  <si>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</si>
  <si>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</si>
  <si>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</si>
  <si>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</si>
  <si>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</si>
  <si>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</si>
  <si>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</si>
  <si>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</si>
  <si>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</si>
  <si>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</si>
  <si>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</si>
  <si>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</si>
  <si>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</si>
  <si>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</si>
  <si>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</si>
  <si>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</si>
  <si>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</si>
  <si>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</si>
  <si>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</si>
  <si>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</si>
  <si>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</si>
  <si>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</si>
  <si>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</si>
  <si>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</si>
  <si>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</si>
  <si>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</si>
  <si>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</si>
  <si>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</si>
  <si>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</si>
  <si>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</si>
  <si>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</si>
  <si>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</si>
  <si>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</si>
  <si>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</si>
  <si>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</si>
  <si>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</si>
  <si>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</si>
  <si>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</si>
  <si>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</si>
  <si>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</si>
  <si>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</si>
  <si>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</si>
  <si>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</si>
  <si>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</si>
  <si>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</si>
  <si>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</si>
  <si>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</si>
  <si>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</si>
  <si>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</si>
  <si>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</si>
  <si>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</si>
  <si>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</si>
  <si>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</si>
  <si>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</si>
  <si>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</si>
  <si>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</si>
  <si>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</si>
  <si>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</si>
  <si>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</si>
  <si>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</si>
  <si>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</si>
  <si>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</si>
  <si>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</si>
  <si>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</si>
  <si>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</si>
  <si>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</si>
  <si>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</si>
  <si>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</si>
  <si>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</si>
  <si>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</si>
  <si>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</si>
  <si>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</si>
  <si>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</si>
  <si>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</si>
  <si>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</si>
  <si>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</si>
  <si>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</si>
  <si>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</si>
  <si>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</si>
  <si>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</si>
  <si>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</si>
  <si>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</si>
  <si>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</si>
  <si>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</si>
  <si>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</si>
  <si>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</si>
  <si>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</si>
  <si>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</si>
  <si>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</si>
  <si>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</si>
  <si>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</si>
  <si>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</si>
  <si>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</si>
  <si>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</si>
  <si>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</si>
  <si>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</si>
  <si>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</si>
  <si>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</si>
  <si>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</si>
  <si>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</si>
  <si>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</si>
  <si>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</si>
  <si>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</si>
  <si>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</si>
  <si>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</si>
  <si>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</si>
  <si>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</si>
  <si>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</si>
  <si>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</si>
  <si>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</si>
  <si>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</si>
  <si>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</si>
  <si>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</si>
  <si>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</si>
  <si>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</si>
  <si>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</si>
  <si>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</si>
  <si>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</si>
  <si>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</si>
  <si>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</si>
  <si>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</si>
  <si>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</si>
  <si>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</si>
  <si>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</si>
  <si>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</si>
  <si>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</si>
  <si>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</si>
  <si>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</si>
  <si>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</si>
  <si>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</si>
  <si>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</si>
  <si>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</si>
  <si>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</si>
  <si>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</si>
  <si>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</si>
  <si>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</si>
  <si>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</si>
  <si>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</si>
  <si>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</si>
  <si>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</si>
  <si>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</si>
  <si>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</si>
  <si>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</si>
  <si>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</si>
  <si>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</si>
  <si>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</si>
  <si>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</si>
  <si>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</si>
  <si>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</si>
  <si>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</si>
  <si>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</si>
  <si>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</si>
  <si>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</si>
  <si>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</si>
  <si>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</si>
  <si>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</si>
  <si>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</si>
  <si>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</si>
  <si>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</si>
  <si>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</si>
  <si>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</si>
  <si>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</si>
  <si>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</si>
  <si>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</si>
  <si>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</si>
  <si>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</si>
  <si>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</si>
  <si>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</si>
  <si>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</si>
  <si>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</si>
  <si>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</si>
  <si>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</si>
  <si>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</si>
  <si>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</si>
  <si>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</si>
  <si>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</si>
  <si>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</si>
  <si>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</si>
  <si>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</si>
  <si>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</si>
  <si>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</si>
  <si>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</si>
  <si>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</si>
  <si>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</si>
  <si>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</si>
  <si>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</si>
  <si>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</si>
  <si>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</si>
  <si>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</si>
  <si>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</si>
  <si>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</si>
  <si>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</si>
  <si>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</si>
  <si>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</si>
  <si>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</si>
  <si>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</si>
  <si>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</si>
  <si>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</si>
  <si>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</si>
  <si>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</si>
  <si>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</si>
  <si>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</si>
  <si>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</si>
  <si>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</si>
  <si>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</si>
  <si>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</si>
  <si>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</si>
  <si>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</si>
  <si>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</si>
  <si>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</si>
  <si>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</si>
  <si>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</si>
  <si>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</si>
  <si>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</si>
  <si>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</si>
  <si>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</si>
  <si>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</si>
  <si>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</si>
  <si>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</si>
  <si>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</si>
  <si>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</si>
  <si>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</si>
  <si>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</si>
  <si>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</si>
  <si>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</si>
  <si>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</si>
  <si>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</si>
  <si>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</si>
  <si>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</si>
  <si>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</si>
  <si>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</si>
  <si>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</si>
  <si>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</si>
  <si>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</si>
  <si>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</si>
  <si>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</si>
  <si>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</si>
  <si>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</si>
  <si>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</si>
  <si>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</si>
  <si>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</si>
  <si>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</si>
  <si>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</si>
  <si>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</si>
  <si>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</si>
  <si>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</si>
  <si>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</si>
  <si>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</si>
  <si>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</si>
  <si>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</si>
  <si>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</si>
  <si>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</si>
  <si>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</si>
  <si>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</si>
  <si>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</si>
  <si>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</si>
  <si>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</si>
  <si>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</si>
  <si>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</si>
  <si>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</si>
  <si>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</si>
  <si>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</si>
  <si>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</si>
  <si>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</si>
  <si>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</si>
  <si>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</si>
  <si>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</si>
  <si>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</si>
  <si>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</si>
  <si>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</si>
  <si>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</si>
  <si>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</si>
  <si>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</si>
  <si>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</si>
  <si>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</si>
  <si>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</si>
  <si>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</si>
  <si>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</si>
  <si>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</si>
  <si>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</si>
  <si>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</si>
  <si>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</si>
  <si>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</si>
  <si>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</si>
  <si>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</si>
  <si>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</si>
  <si>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</si>
  <si>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</si>
  <si>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</si>
  <si>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</si>
  <si>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</si>
  <si>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</si>
  <si>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</si>
  <si>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</si>
  <si>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</si>
  <si>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</si>
  <si>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</si>
  <si>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</si>
  <si>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</si>
  <si>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</si>
  <si>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</si>
  <si>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</si>
  <si>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</si>
  <si>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</si>
  <si>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</si>
  <si>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</si>
  <si>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</si>
  <si>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</si>
  <si>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</si>
  <si>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</si>
  <si>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</si>
  <si>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</si>
  <si>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</si>
  <si>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</si>
  <si>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</si>
  <si>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</si>
  <si>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</si>
  <si>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</si>
  <si>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</si>
  <si>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</si>
  <si>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</si>
  <si>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</si>
  <si>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</si>
  <si>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</si>
  <si>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</si>
  <si>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</si>
  <si>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</si>
  <si>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</si>
  <si>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</si>
  <si>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</si>
  <si>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</si>
  <si>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</si>
  <si>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</si>
  <si>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</si>
  <si>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</si>
  <si>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</si>
  <si>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</si>
  <si>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</si>
  <si>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</si>
  <si>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</si>
  <si>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</si>
  <si>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</si>
  <si>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</si>
  <si>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</si>
  <si>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</si>
  <si>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</si>
  <si>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</si>
  <si>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</si>
  <si>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</si>
  <si>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</si>
  <si>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</si>
  <si>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</si>
  <si>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</si>
  <si>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</si>
  <si>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</si>
  <si>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</si>
  <si>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</si>
  <si>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</si>
  <si>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</si>
  <si>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</si>
  <si>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</si>
  <si>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</si>
  <si>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</si>
  <si>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</si>
  <si>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</si>
  <si>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</si>
  <si>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</si>
  <si>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</si>
  <si>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</si>
  <si>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</si>
  <si>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</si>
  <si>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</si>
  <si>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</si>
  <si>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</si>
  <si>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</si>
  <si>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</si>
  <si>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</si>
  <si>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</si>
  <si>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</si>
  <si>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</si>
  <si>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</si>
  <si>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</si>
  <si>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</si>
  <si>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</si>
  <si>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</si>
  <si>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</si>
  <si>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</si>
  <si>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</si>
  <si>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</si>
  <si>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</si>
  <si>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</si>
  <si>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</si>
  <si>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</si>
  <si>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</si>
  <si>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</si>
  <si>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</si>
  <si>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</si>
  <si>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</si>
  <si>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</si>
  <si>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</si>
  <si>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</si>
  <si>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</si>
  <si>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</si>
  <si>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</si>
  <si>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</si>
  <si>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</si>
  <si>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</si>
  <si>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</si>
  <si>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</si>
  <si>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</si>
  <si>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</si>
  <si>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</si>
  <si>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</si>
  <si>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</si>
  <si>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</si>
  <si>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</si>
  <si>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</si>
  <si>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</si>
  <si>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</si>
  <si>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</si>
  <si>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</si>
  <si>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</si>
  <si>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</si>
  <si>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</si>
  <si>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</si>
  <si>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</si>
  <si>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</si>
  <si>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</si>
  <si>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</si>
  <si>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</si>
  <si>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</si>
  <si>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</si>
  <si>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</si>
  <si>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</si>
  <si>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</si>
  <si>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</si>
  <si>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</si>
  <si>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</si>
  <si>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</si>
  <si>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</si>
  <si>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</si>
  <si>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</si>
  <si>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</si>
  <si>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</si>
  <si>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</si>
  <si>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</si>
  <si>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</si>
  <si>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</si>
  <si>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</si>
  <si>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</si>
  <si>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</si>
  <si>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</si>
  <si>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</si>
  <si>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</si>
  <si>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</si>
  <si>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</si>
  <si>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</si>
  <si>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</si>
  <si>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</si>
  <si>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</si>
  <si>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</si>
  <si>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</si>
  <si>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</si>
  <si>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</si>
  <si>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</si>
  <si>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</si>
  <si>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</si>
  <si>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</si>
  <si>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</si>
  <si>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</si>
  <si>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</si>
  <si>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</si>
  <si>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</si>
  <si>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</si>
  <si>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</si>
  <si>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</si>
  <si>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</si>
  <si>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</si>
  <si>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</si>
  <si>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</si>
  <si>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</si>
  <si>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</si>
  <si>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</si>
  <si>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</si>
  <si>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</si>
  <si>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</si>
  <si>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</si>
  <si>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</si>
  <si>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</si>
  <si>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</si>
  <si>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</si>
  <si>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</si>
  <si>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</si>
  <si>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</si>
  <si>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</si>
  <si>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</si>
  <si>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</si>
  <si>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</si>
  <si>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</si>
  <si>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</si>
  <si>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</si>
  <si>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</si>
  <si>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</si>
  <si>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</si>
  <si>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</si>
  <si>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</si>
  <si>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</si>
  <si>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</si>
  <si>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</si>
  <si>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</si>
  <si>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</si>
  <si>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</si>
  <si>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</si>
  <si>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</si>
  <si>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</si>
  <si>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</si>
  <si>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</si>
  <si>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</si>
  <si>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</si>
  <si>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</si>
  <si>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</si>
  <si>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</si>
  <si>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</si>
  <si>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</si>
  <si>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</si>
  <si>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</si>
  <si>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</si>
  <si>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</si>
  <si>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</si>
  <si>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</si>
  <si>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</si>
  <si>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</si>
  <si>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</si>
  <si>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</si>
  <si>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</si>
  <si>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</si>
  <si>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</si>
  <si>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</si>
  <si>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</si>
  <si>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</si>
  <si>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</si>
  <si>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</si>
  <si>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</si>
  <si>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</si>
  <si>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</si>
  <si>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</si>
  <si>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</si>
  <si>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</si>
  <si>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</si>
  <si>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</si>
  <si>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</si>
  <si>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</si>
  <si>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</si>
  <si>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</si>
  <si>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</si>
  <si>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</si>
  <si>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</si>
  <si>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</si>
  <si>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</si>
  <si>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</si>
  <si>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</si>
  <si>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</si>
  <si>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</si>
  <si>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</si>
  <si>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</si>
  <si>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</si>
  <si>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</si>
  <si>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</si>
  <si>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</si>
  <si>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</si>
  <si>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</si>
  <si>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</si>
  <si>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</si>
  <si>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</si>
  <si>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</si>
  <si>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</si>
  <si>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</si>
  <si>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</si>
  <si>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</si>
  <si>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</si>
  <si>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</si>
  <si>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</si>
  <si>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</si>
  <si>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</si>
  <si>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</si>
  <si>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</si>
  <si>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</si>
  <si>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</si>
  <si>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</si>
  <si>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</si>
  <si>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</si>
  <si>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</si>
  <si>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</si>
  <si>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</si>
  <si>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</si>
  <si>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</si>
  <si>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</si>
  <si>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</si>
  <si>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</si>
  <si>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</si>
  <si>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</si>
  <si>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</si>
  <si>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</si>
  <si>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</si>
  <si>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</si>
  <si>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</si>
  <si>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</si>
  <si>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</si>
  <si>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</si>
  <si>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</si>
  <si>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</si>
  <si>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</si>
  <si>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</si>
  <si>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</si>
  <si>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</si>
  <si>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</si>
  <si>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</si>
  <si>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</si>
  <si>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</si>
  <si>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</si>
  <si>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</si>
  <si>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</si>
  <si>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</si>
  <si>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</si>
  <si>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</si>
  <si>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</si>
  <si>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</si>
  <si>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</si>
  <si>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</si>
  <si>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</si>
  <si>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</si>
  <si>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</si>
  <si>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</si>
  <si>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</si>
  <si>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</si>
  <si>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</si>
  <si>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</si>
  <si>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</si>
  <si>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</si>
  <si>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</si>
  <si>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</si>
  <si>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</si>
  <si>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</si>
  <si>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</si>
  <si>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</si>
  <si>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</si>
  <si>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</si>
  <si>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</si>
  <si>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</si>
  <si>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</si>
  <si>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</si>
  <si>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</si>
  <si>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</si>
  <si>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</si>
  <si>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</si>
  <si>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</si>
  <si>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</si>
  <si>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</si>
  <si>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</si>
  <si>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</si>
  <si>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</si>
  <si>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</si>
  <si>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</si>
  <si>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</si>
  <si>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</si>
  <si>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</si>
  <si>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</si>
  <si>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</si>
  <si>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</si>
  <si>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</si>
  <si>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</si>
  <si>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</si>
  <si>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</si>
  <si>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</si>
  <si>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</si>
  <si>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</si>
  <si>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</si>
  <si>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</si>
  <si>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</si>
  <si>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</si>
  <si>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</si>
  <si>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</si>
  <si>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</si>
  <si>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</si>
  <si>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</si>
  <si>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</si>
  <si>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</si>
  <si>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</si>
  <si>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</si>
  <si>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</si>
  <si>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</si>
  <si>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</si>
  <si>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</si>
  <si>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</si>
  <si>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</si>
  <si>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</si>
  <si>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</si>
  <si>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</si>
  <si>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</si>
  <si>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</si>
  <si>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</si>
  <si>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</si>
  <si>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</si>
  <si>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</si>
  <si>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</si>
  <si>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</si>
  <si>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</si>
  <si>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</si>
  <si>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</si>
  <si>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</si>
  <si>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</si>
  <si>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</si>
  <si>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</si>
  <si>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</si>
  <si>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</si>
  <si>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</si>
  <si>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</si>
  <si>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</si>
  <si>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</si>
  <si>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</si>
  <si>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</si>
  <si>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</si>
  <si>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</si>
  <si>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</si>
  <si>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</si>
  <si>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</si>
  <si>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</si>
  <si>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</si>
  <si>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</si>
  <si>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</si>
  <si>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</si>
  <si>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</si>
  <si>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</si>
  <si>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</si>
  <si>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</si>
  <si>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</si>
  <si>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</si>
  <si>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</si>
  <si>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</si>
  <si>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</si>
  <si>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</si>
  <si>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</si>
  <si>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</si>
  <si>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</si>
  <si>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</si>
  <si>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</si>
  <si>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</si>
  <si>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</si>
  <si>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</si>
  <si>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</si>
  <si>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</si>
  <si>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</si>
  <si>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</si>
  <si>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</si>
  <si>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</si>
  <si>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</si>
  <si>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</si>
  <si>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</si>
  <si>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</si>
  <si>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</si>
  <si>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</si>
  <si>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</si>
  <si>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</si>
  <si>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</si>
  <si>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</si>
  <si>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</si>
  <si>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</si>
  <si>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</si>
  <si>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</si>
  <si>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</si>
  <si>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</si>
  <si>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</si>
  <si>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</si>
  <si>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</si>
  <si>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</si>
  <si>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</si>
  <si>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</si>
  <si>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</si>
  <si>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</si>
  <si>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</si>
  <si>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</si>
  <si>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</si>
  <si>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</si>
  <si>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</si>
  <si>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</si>
  <si>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</si>
  <si>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</si>
  <si>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</si>
  <si>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</si>
  <si>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</si>
  <si>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</si>
  <si>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</si>
  <si>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</si>
  <si>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</si>
  <si>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</si>
  <si>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</si>
  <si>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</si>
  <si>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</si>
  <si>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</si>
  <si>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</si>
  <si>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</si>
  <si>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</si>
  <si>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</si>
  <si>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</si>
  <si>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</si>
  <si>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</si>
  <si>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</si>
  <si>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</si>
  <si>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</si>
  <si>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</si>
  <si>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</si>
  <si>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</si>
  <si>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</si>
  <si>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</si>
  <si>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</si>
  <si>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</si>
  <si>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</si>
  <si>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</si>
  <si>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</si>
  <si>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</si>
  <si>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</si>
  <si>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</si>
  <si>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</si>
  <si>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</si>
  <si>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</si>
  <si>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</si>
  <si>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</si>
  <si>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</si>
  <si>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</si>
  <si>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</si>
  <si>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</si>
  <si>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</si>
  <si>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</si>
  <si>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</si>
  <si>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</si>
  <si>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</si>
  <si>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</si>
  <si>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</si>
  <si>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</si>
  <si>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</si>
  <si>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</si>
  <si>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</si>
  <si>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</si>
  <si>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</si>
  <si>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</si>
  <si>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</si>
  <si>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</si>
  <si>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</si>
  <si>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</si>
  <si>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</si>
  <si>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</si>
  <si>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</si>
  <si>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</si>
  <si>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</si>
  <si>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</si>
  <si>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</si>
  <si>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</si>
  <si>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</si>
  <si>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</si>
  <si>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</si>
  <si>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</si>
  <si>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</si>
  <si>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</si>
  <si>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</si>
  <si>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</si>
  <si>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</si>
  <si>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</si>
  <si>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</si>
  <si>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</si>
  <si>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</si>
  <si>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</si>
  <si>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</si>
  <si>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</si>
  <si>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</si>
  <si>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</si>
  <si>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</si>
  <si>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</si>
  <si>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</si>
  <si>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</si>
  <si>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</si>
  <si>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</si>
  <si>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</si>
  <si>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</si>
  <si>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</si>
  <si>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</si>
  <si>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</si>
  <si>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</si>
  <si>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</si>
  <si>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</si>
  <si>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</si>
  <si>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</si>
  <si>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</si>
  <si>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</si>
  <si>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</si>
  <si>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</si>
  <si>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</si>
  <si>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</si>
  <si>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</si>
  <si>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</si>
  <si>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</si>
  <si>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</si>
  <si>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</si>
  <si>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</si>
  <si>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</si>
  <si>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</si>
  <si>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</si>
  <si>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</si>
  <si>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</si>
  <si>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</si>
  <si>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</si>
  <si>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</si>
  <si>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</si>
  <si>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</si>
  <si>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</si>
  <si>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</si>
  <si>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</si>
  <si>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</si>
  <si>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</si>
  <si>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</si>
  <si>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</si>
  <si>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</si>
  <si>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</si>
  <si>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</si>
  <si>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</si>
  <si>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</si>
  <si>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</si>
  <si>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</si>
  <si>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</si>
  <si>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</si>
  <si>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</si>
  <si>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</si>
  <si>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</si>
  <si>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</si>
  <si>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</si>
  <si>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</si>
  <si>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</si>
  <si>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</si>
  <si>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</si>
  <si>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</si>
  <si>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</si>
  <si>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</si>
  <si>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</si>
  <si>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</si>
  <si>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</si>
  <si>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</si>
  <si>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</si>
  <si>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</si>
  <si>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</si>
  <si>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</si>
  <si>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</si>
  <si>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</si>
  <si>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</si>
  <si>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</si>
  <si>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</si>
  <si>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</si>
  <si>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</si>
  <si>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</si>
  <si>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</si>
  <si>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</si>
  <si>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</si>
  <si>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</si>
  <si>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</si>
  <si>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</si>
  <si>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</si>
  <si>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</si>
  <si>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</si>
  <si>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</si>
  <si>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</si>
  <si>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</si>
  <si>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</si>
  <si>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</si>
  <si>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</si>
  <si>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</si>
  <si>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</si>
  <si>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</si>
  <si>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</si>
  <si>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</si>
  <si>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</si>
  <si>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</si>
  <si>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</si>
  <si>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</si>
  <si>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</si>
  <si>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</si>
  <si>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</si>
  <si>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</si>
  <si>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</si>
  <si>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</si>
  <si>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</si>
  <si>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</si>
  <si>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</si>
  <si>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</si>
  <si>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</si>
  <si>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</si>
  <si>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</si>
  <si>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</si>
  <si>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</si>
  <si>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</si>
  <si>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</si>
  <si>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</si>
  <si>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</si>
  <si>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</si>
  <si>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</si>
  <si>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</si>
  <si>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</si>
  <si>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</si>
  <si>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</si>
  <si>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</si>
  <si>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</si>
  <si>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</si>
  <si>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</si>
  <si>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</si>
  <si>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</si>
  <si>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</si>
  <si>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</si>
  <si>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</si>
  <si>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</si>
  <si>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</si>
  <si>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</si>
  <si>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</si>
  <si>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</si>
  <si>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</si>
  <si>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</si>
  <si>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</si>
  <si>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</si>
  <si>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</si>
  <si>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</si>
  <si>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</si>
  <si>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</si>
  <si>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</si>
  <si>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</si>
  <si>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</si>
  <si>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</si>
  <si>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</si>
  <si>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</si>
  <si>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</si>
  <si>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</si>
  <si>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</si>
  <si>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</si>
  <si>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</si>
  <si>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</si>
  <si>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</si>
  <si>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</si>
  <si>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</si>
  <si>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</si>
  <si>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</si>
  <si>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</si>
  <si>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</si>
  <si>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</si>
  <si>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</si>
  <si>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</si>
  <si>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</si>
  <si>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</si>
  <si>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</si>
  <si>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</si>
  <si>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</si>
  <si>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</si>
  <si>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</si>
  <si>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</si>
  <si>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</si>
  <si>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</si>
  <si>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</si>
  <si>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</si>
  <si>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</si>
  <si>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</si>
  <si>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</si>
  <si>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</si>
  <si>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</si>
  <si>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</si>
  <si>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</si>
  <si>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</si>
  <si>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</si>
  <si>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</si>
  <si>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</si>
  <si>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</si>
  <si>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</si>
  <si>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</si>
  <si>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</si>
  <si>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</si>
  <si>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</si>
  <si>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</si>
  <si>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</si>
  <si>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</si>
  <si>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</si>
  <si>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</si>
  <si>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</si>
  <si>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</si>
  <si>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</si>
  <si>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</si>
  <si>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</si>
  <si>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</si>
  <si>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</si>
  <si>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</si>
  <si>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</si>
  <si>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</si>
  <si>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</si>
  <si>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</si>
  <si>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</si>
  <si>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</si>
  <si>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</si>
  <si>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</si>
  <si>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</si>
  <si>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</si>
  <si>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</si>
  <si>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</si>
  <si>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</si>
  <si>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</si>
  <si>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</si>
  <si>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</si>
  <si>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</si>
  <si>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</si>
  <si>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</si>
  <si>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</si>
  <si>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</si>
  <si>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</si>
  <si>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</si>
  <si>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</si>
  <si>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</si>
  <si>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</si>
  <si>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</si>
  <si>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</si>
  <si>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</si>
  <si>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</si>
  <si>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</si>
  <si>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</si>
  <si>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</si>
  <si>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</si>
  <si>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</si>
  <si>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</si>
  <si>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</si>
  <si>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</si>
  <si>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</si>
  <si>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</si>
  <si>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</si>
  <si>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</si>
  <si>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</si>
  <si>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</si>
  <si>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</si>
  <si>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</si>
  <si>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</si>
  <si>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</si>
  <si>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</si>
  <si>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</si>
  <si>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</si>
  <si>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</si>
  <si>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</si>
  <si>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</si>
  <si>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</si>
  <si>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</si>
  <si>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</si>
  <si>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</si>
  <si>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</si>
  <si>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</si>
  <si>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</si>
  <si>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</si>
  <si>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</si>
  <si>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</si>
  <si>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</si>
  <si>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</si>
  <si>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</si>
  <si>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</si>
  <si>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</si>
  <si>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</si>
  <si>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</si>
  <si>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</si>
  <si>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</si>
  <si>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</si>
  <si>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</si>
  <si>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</si>
  <si>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</si>
  <si>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</si>
  <si>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</si>
  <si>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</si>
  <si>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</si>
  <si>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</si>
  <si>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</si>
  <si>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</si>
  <si>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</si>
  <si>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</si>
  <si>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</si>
  <si>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</si>
  <si>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</si>
  <si>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</si>
  <si>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</si>
  <si>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</si>
  <si>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</si>
  <si>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</si>
  <si>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</si>
  <si>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</si>
  <si>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</si>
  <si>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</si>
  <si>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</si>
  <si>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</si>
  <si>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</si>
  <si>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</si>
  <si>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</si>
  <si>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</si>
  <si>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</si>
  <si>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</si>
  <si>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</si>
  <si>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</si>
  <si>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</si>
  <si>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</si>
  <si>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</si>
  <si>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</si>
  <si>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</si>
  <si>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</si>
  <si>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</si>
  <si>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</si>
  <si>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</si>
  <si>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</si>
  <si>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</si>
  <si>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</si>
  <si>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</si>
  <si>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</si>
  <si>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</si>
  <si>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</si>
  <si>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</si>
  <si>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</si>
  <si>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</si>
  <si>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</si>
  <si>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</si>
  <si>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</si>
  <si>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</si>
  <si>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</si>
  <si>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</si>
  <si>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</si>
  <si>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</si>
  <si>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</si>
  <si>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</si>
  <si>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</si>
  <si>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</si>
  <si>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</si>
  <si>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</si>
  <si>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</si>
  <si>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</si>
  <si>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</si>
  <si>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</si>
  <si>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</si>
  <si>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</si>
  <si>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</si>
  <si>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</si>
  <si>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</si>
  <si>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</si>
  <si>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</si>
  <si>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</si>
  <si>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</si>
  <si>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</si>
  <si>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</si>
  <si>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</si>
  <si>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</si>
  <si>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</si>
  <si>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</si>
  <si>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</si>
  <si>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</si>
  <si>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</si>
  <si>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</si>
  <si>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</si>
  <si>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</si>
  <si>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</si>
  <si>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</si>
  <si>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</si>
  <si>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</si>
  <si>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</si>
  <si>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</si>
  <si>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</si>
  <si>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</si>
  <si>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</si>
  <si>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</si>
  <si>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</si>
  <si>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</si>
  <si>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</si>
  <si>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</si>
  <si>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</si>
  <si>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</si>
  <si>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</si>
  <si>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</si>
  <si>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</si>
  <si>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</si>
  <si>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</si>
  <si>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</si>
  <si>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</si>
  <si>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</si>
  <si>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</si>
  <si>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</si>
  <si>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</si>
  <si>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</si>
  <si>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</si>
  <si>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</si>
  <si>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</si>
  <si>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</si>
  <si>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</si>
  <si>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</si>
  <si>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</si>
  <si>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</si>
  <si>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</si>
  <si>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</si>
  <si>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</si>
  <si>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</si>
  <si>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</si>
  <si>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</si>
  <si>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</si>
  <si>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</si>
  <si>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</si>
  <si>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</si>
  <si>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</si>
  <si>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</si>
  <si>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</si>
  <si>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</si>
  <si>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</si>
  <si>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</si>
  <si>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</si>
  <si>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</si>
  <si>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</si>
  <si>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</si>
  <si>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</si>
  <si>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</si>
  <si>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</si>
  <si>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</si>
  <si>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</si>
  <si>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</si>
  <si>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</si>
  <si>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</si>
  <si>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</si>
  <si>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</si>
  <si>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</si>
  <si>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</si>
  <si>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</si>
  <si>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</si>
  <si>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</si>
  <si>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</si>
  <si>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</si>
  <si>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</si>
  <si>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</si>
  <si>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</si>
  <si>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</si>
  <si>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</si>
  <si>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</si>
  <si>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</si>
  <si>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</si>
  <si>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</si>
  <si>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</si>
  <si>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</si>
  <si>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</si>
  <si>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</si>
  <si>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</si>
  <si>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</si>
  <si>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</si>
  <si>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</si>
  <si>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</si>
  <si>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</si>
  <si>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</si>
  <si>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</si>
  <si>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</si>
  <si>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</si>
  <si>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</si>
  <si>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</si>
  <si>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</si>
  <si>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</si>
  <si>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</si>
  <si>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</si>
  <si>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</si>
  <si>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</si>
  <si>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</si>
  <si>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</si>
  <si>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</si>
  <si>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</si>
  <si>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</si>
  <si>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</si>
  <si>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</si>
  <si>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</si>
  <si>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</si>
  <si>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</si>
  <si>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</si>
  <si>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</si>
  <si>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</si>
  <si>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</si>
  <si>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</si>
  <si>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</si>
  <si>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</si>
  <si>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</si>
  <si>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</si>
  <si>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</si>
  <si>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</si>
  <si>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</si>
  <si>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</si>
  <si>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</si>
  <si>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</si>
  <si>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</si>
  <si>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</si>
  <si>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</si>
  <si>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</si>
  <si>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</si>
  <si>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</si>
  <si>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</si>
  <si>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</si>
  <si>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</si>
  <si>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</si>
  <si>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</si>
  <si>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</si>
  <si>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</si>
  <si>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</si>
  <si>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</si>
  <si>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</si>
  <si>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</si>
  <si>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</si>
  <si>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</si>
  <si>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</si>
  <si>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</si>
  <si>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</si>
  <si>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</si>
  <si>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</si>
  <si>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</si>
  <si>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</si>
  <si>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</si>
  <si>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</si>
  <si>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</si>
  <si>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</si>
  <si>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</si>
  <si>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</si>
  <si>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</si>
  <si>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</si>
  <si>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</si>
  <si>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</si>
  <si>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</si>
  <si>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</si>
  <si>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</si>
  <si>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</si>
  <si>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</si>
  <si>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</si>
  <si>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</si>
  <si>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</si>
  <si>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</si>
  <si>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</si>
  <si>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</si>
  <si>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</si>
  <si>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</si>
  <si>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</si>
  <si>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</si>
  <si>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</si>
  <si>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</si>
  <si>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</si>
  <si>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</si>
  <si>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</si>
  <si>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</si>
  <si>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</si>
  <si>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</si>
  <si>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</si>
  <si>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</si>
  <si>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</si>
  <si>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</si>
  <si>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</si>
  <si>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</si>
  <si>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</si>
  <si>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</si>
  <si>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</si>
  <si>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</si>
  <si>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</si>
  <si>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</si>
  <si>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</si>
  <si>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</si>
  <si>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</si>
  <si>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</si>
  <si>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</si>
  <si>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</si>
  <si>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</si>
  <si>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</si>
  <si>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</si>
  <si>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</si>
  <si>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</si>
  <si>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</si>
  <si>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</si>
  <si>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</si>
  <si>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</si>
  <si>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</si>
  <si>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</si>
  <si>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</si>
  <si>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</si>
  <si>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</si>
  <si>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</si>
  <si>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</si>
  <si>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</si>
  <si>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</si>
  <si>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</si>
  <si>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</si>
  <si>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</si>
  <si>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</si>
  <si>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</si>
  <si>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</si>
  <si>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</si>
  <si>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</si>
  <si>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</si>
  <si>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</si>
  <si>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</si>
  <si>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</si>
  <si>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</si>
  <si>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</si>
  <si>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</si>
  <si>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</si>
  <si>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</si>
  <si>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</si>
  <si>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</si>
  <si>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</si>
  <si>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</si>
  <si>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</si>
  <si>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</si>
  <si>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</si>
  <si>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</si>
  <si>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</si>
  <si>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</si>
  <si>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</si>
  <si>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</si>
  <si>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</si>
  <si>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</si>
  <si>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</si>
  <si>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</si>
  <si>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</si>
  <si>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</si>
  <si>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</si>
  <si>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</si>
  <si>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</si>
  <si>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</si>
  <si>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</si>
  <si>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</si>
  <si>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</si>
  <si>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</si>
  <si>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</si>
  <si>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</si>
  <si>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</si>
  <si>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</si>
  <si>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</si>
  <si>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</si>
  <si>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</si>
  <si>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</si>
  <si>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</si>
  <si>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</si>
  <si>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</si>
  <si>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</si>
  <si>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</si>
  <si>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</si>
  <si>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</si>
  <si>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</si>
  <si>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</si>
  <si>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</si>
  <si>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</si>
  <si>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</si>
  <si>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</si>
  <si>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</si>
  <si>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</si>
  <si>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</si>
  <si>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</si>
  <si>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</si>
  <si>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</si>
  <si>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</si>
  <si>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</si>
  <si>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</si>
  <si>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</si>
  <si>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</si>
  <si>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</si>
  <si>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</si>
  <si>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</si>
  <si>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</si>
  <si>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</si>
  <si>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</si>
  <si>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</si>
  <si>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</si>
  <si>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</si>
  <si>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</si>
  <si>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</si>
  <si>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</si>
  <si>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</si>
  <si>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</si>
  <si>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</si>
  <si>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</si>
  <si>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</si>
  <si>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</si>
  <si>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</si>
  <si>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</si>
  <si>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</si>
  <si>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</si>
  <si>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</si>
  <si>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</si>
  <si>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</si>
  <si>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</si>
  <si>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</si>
  <si>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</si>
  <si>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</si>
  <si>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</si>
  <si>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</si>
  <si>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</si>
  <si>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</si>
  <si>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</si>
  <si>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</si>
  <si>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</si>
  <si>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</si>
  <si>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</si>
  <si>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</si>
  <si>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</si>
  <si>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</si>
  <si>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</si>
  <si>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</si>
  <si>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</si>
  <si>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</si>
  <si>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</si>
  <si>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</si>
  <si>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</si>
  <si>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</si>
  <si>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</si>
  <si>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</si>
  <si>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</si>
  <si>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</si>
  <si>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</si>
  <si>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</si>
  <si>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</si>
  <si>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</si>
  <si>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</si>
  <si>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</si>
  <si>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</si>
  <si>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</si>
  <si>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</si>
  <si>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</si>
  <si>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</si>
  <si>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</si>
  <si>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</si>
  <si>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</si>
  <si>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</si>
  <si>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</si>
  <si>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</si>
  <si>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</si>
  <si>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</si>
  <si>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</si>
  <si>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</si>
  <si>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</si>
  <si>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</si>
  <si>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</si>
  <si>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</si>
  <si>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</si>
  <si>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</si>
  <si>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</si>
  <si>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</si>
  <si>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</si>
  <si>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</si>
  <si>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</si>
  <si>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</si>
  <si>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</si>
  <si>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</si>
  <si>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</si>
  <si>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</si>
  <si>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</si>
  <si>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</si>
  <si>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</si>
  <si>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</si>
  <si>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</si>
  <si>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</si>
  <si>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</si>
  <si>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</si>
  <si>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</si>
  <si>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</si>
  <si>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</si>
  <si>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</si>
  <si>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</si>
  <si>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</si>
  <si>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</si>
  <si>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</si>
  <si>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</si>
  <si>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</si>
  <si>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</si>
  <si>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</si>
  <si>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</si>
  <si>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</si>
  <si>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</si>
  <si>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</si>
  <si>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</si>
  <si>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</si>
  <si>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</si>
  <si>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</si>
  <si>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</si>
  <si>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</si>
  <si>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</si>
  <si>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</si>
  <si>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</si>
  <si>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</si>
  <si>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</si>
  <si>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</si>
  <si>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</si>
  <si>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</si>
  <si>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</si>
  <si>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</si>
  <si>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</si>
  <si>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</si>
  <si>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</si>
  <si>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</si>
  <si>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</si>
  <si>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</si>
  <si>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</si>
  <si>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</si>
  <si>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</si>
  <si>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</si>
  <si>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</si>
  <si>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</si>
  <si>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</si>
  <si>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</si>
  <si>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</si>
  <si>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</si>
  <si>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</si>
  <si>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</si>
  <si>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</si>
  <si>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</si>
  <si>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</si>
  <si>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</si>
  <si>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</si>
  <si>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</si>
  <si>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</si>
  <si>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</si>
  <si>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</si>
  <si>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</si>
  <si>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</si>
  <si>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</si>
  <si>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</si>
  <si>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</si>
  <si>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</si>
  <si>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</si>
  <si>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</si>
  <si>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</si>
  <si>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</si>
  <si>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</si>
  <si>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</si>
  <si>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</si>
  <si>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</si>
  <si>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</si>
  <si>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</si>
  <si>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</si>
  <si>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</si>
  <si>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</si>
  <si>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</si>
  <si>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</si>
  <si>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</si>
  <si>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</si>
  <si>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</si>
  <si>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</si>
  <si>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</si>
  <si>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</si>
  <si>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</si>
  <si>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</si>
  <si>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</si>
  <si>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</si>
  <si>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</si>
  <si>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</si>
  <si>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</si>
  <si>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</si>
  <si>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</si>
  <si>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</si>
  <si>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</si>
  <si>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</si>
  <si>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</si>
  <si>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</si>
  <si>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</si>
  <si>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</si>
  <si>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</si>
  <si>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</si>
  <si>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</si>
  <si>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</si>
  <si>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</si>
  <si>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</si>
  <si>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</si>
  <si>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</si>
  <si>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</si>
  <si>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</si>
  <si>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</si>
  <si>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</si>
  <si>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</si>
  <si>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</si>
  <si>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</si>
  <si>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</si>
  <si>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</si>
  <si>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</si>
  <si>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</si>
  <si>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</si>
  <si>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</si>
  <si>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</si>
  <si>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</si>
  <si>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</si>
  <si>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</si>
  <si>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</si>
  <si>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</si>
  <si>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</si>
  <si>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</si>
  <si>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</si>
  <si>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</si>
  <si>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</si>
  <si>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</si>
  <si>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</si>
  <si>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</si>
  <si>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</si>
  <si>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</si>
  <si>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</si>
  <si>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</si>
  <si>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</si>
  <si>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</si>
  <si>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</si>
  <si>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</si>
  <si>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</si>
  <si>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</si>
  <si>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</si>
  <si>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</si>
  <si>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</si>
  <si>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</si>
  <si>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</si>
  <si>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</si>
  <si>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</si>
  <si>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</si>
  <si>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</si>
  <si>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</si>
  <si>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</si>
  <si>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</si>
  <si>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</si>
  <si>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</si>
  <si>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</si>
  <si>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</si>
  <si>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</si>
  <si>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</si>
  <si>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</si>
  <si>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</si>
  <si>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</si>
  <si>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</si>
  <si>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</si>
  <si>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</si>
  <si>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</si>
  <si>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</si>
  <si>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</si>
  <si>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</si>
  <si>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</si>
  <si>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</si>
  <si>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</si>
  <si>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</si>
  <si>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</si>
  <si>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</si>
  <si>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</si>
  <si>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</si>
  <si>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</si>
  <si>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</si>
  <si>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</si>
  <si>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</si>
  <si>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</si>
  <si>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</si>
  <si>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</si>
  <si>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</si>
  <si>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</si>
  <si>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</si>
  <si>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</si>
  <si>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</si>
  <si>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</si>
  <si>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</si>
  <si>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</si>
  <si>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</si>
  <si>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</si>
  <si>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</si>
  <si>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</si>
  <si>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</si>
  <si>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</si>
  <si>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</si>
  <si>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</si>
  <si>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</si>
  <si>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</si>
  <si>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</si>
  <si>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</si>
  <si>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</si>
  <si>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</si>
  <si>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</si>
  <si>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</si>
  <si>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</si>
  <si>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</si>
  <si>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</si>
  <si>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</si>
  <si>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</si>
  <si>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</si>
  <si>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</si>
  <si>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</si>
  <si>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</si>
  <si>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</si>
  <si>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</si>
  <si>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</si>
  <si>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</si>
  <si>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</si>
  <si>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</si>
  <si>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</si>
  <si>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</si>
  <si>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</si>
  <si>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</si>
  <si>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</si>
  <si>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</si>
  <si>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</si>
  <si>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</si>
  <si>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</si>
  <si>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</si>
  <si>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</si>
  <si>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</si>
  <si>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</si>
  <si>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</si>
  <si>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</si>
  <si>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</si>
  <si>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</si>
  <si>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</si>
  <si>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</si>
  <si>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</si>
  <si>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</si>
  <si>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</si>
  <si>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</si>
  <si>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</si>
  <si>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</si>
  <si>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</si>
  <si>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</si>
  <si>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</si>
  <si>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</si>
  <si>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</si>
  <si>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</si>
  <si>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</si>
  <si>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</si>
  <si>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</si>
  <si>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</si>
  <si>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</si>
  <si>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</si>
  <si>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</si>
  <si>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</si>
  <si>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</si>
  <si>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</si>
  <si>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</si>
  <si>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</si>
  <si>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</si>
  <si>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</si>
  <si>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</si>
  <si>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</si>
  <si>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</si>
  <si>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</si>
  <si>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</si>
  <si>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</si>
  <si>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</si>
  <si>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</si>
  <si>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</si>
  <si>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</si>
  <si>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</si>
  <si>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</si>
  <si>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</si>
  <si>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</si>
  <si>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</si>
  <si>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</si>
  <si>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</si>
  <si>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</si>
  <si>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</si>
  <si>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</si>
  <si>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</si>
  <si>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</si>
  <si>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</si>
  <si>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</si>
  <si>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</si>
  <si>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</si>
  <si>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</si>
  <si>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</si>
  <si>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</si>
  <si>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</si>
  <si>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</si>
  <si>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</si>
  <si>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</si>
  <si>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</si>
  <si>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</si>
  <si>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</si>
  <si>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</si>
  <si>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</si>
  <si>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</si>
  <si>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</si>
  <si>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</si>
  <si>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</si>
  <si>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</si>
  <si>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</si>
  <si>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</si>
  <si>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</si>
  <si>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</si>
  <si>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</si>
  <si>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</si>
  <si>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</si>
  <si>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</si>
  <si>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</si>
  <si>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</si>
  <si>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</si>
  <si>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</si>
  <si>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</si>
  <si>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</si>
  <si>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</si>
  <si>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</si>
  <si>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</si>
  <si>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</si>
  <si>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</si>
  <si>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</si>
  <si>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</si>
  <si>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</si>
  <si>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</si>
  <si>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</si>
  <si>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</si>
  <si>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</si>
  <si>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</si>
  <si>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</si>
  <si>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</si>
  <si>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</si>
  <si>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</si>
  <si>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</si>
  <si>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</si>
  <si>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</si>
  <si>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</si>
  <si>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</si>
  <si>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</si>
  <si>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</si>
  <si>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</si>
  <si>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</si>
  <si>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</si>
  <si>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</si>
  <si>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</si>
  <si>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</si>
  <si>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</si>
  <si>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</si>
  <si>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</si>
  <si>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</si>
  <si>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</si>
  <si>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</si>
  <si>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</si>
  <si>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</si>
  <si>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</si>
  <si>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</si>
  <si>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</si>
  <si>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</si>
  <si>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</si>
  <si>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</si>
  <si>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</si>
  <si>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</si>
  <si>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</si>
  <si>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</si>
  <si>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</si>
  <si>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</si>
  <si>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</si>
  <si>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</si>
  <si>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</si>
  <si>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</si>
  <si>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</si>
  <si>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</si>
  <si>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</si>
  <si>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</si>
  <si>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</si>
  <si>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</si>
  <si>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</si>
  <si>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</si>
  <si>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</si>
  <si>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</si>
  <si>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</si>
  <si>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</si>
  <si>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</si>
  <si>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</si>
  <si>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</si>
  <si>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</si>
  <si>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</si>
  <si>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</si>
  <si>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</si>
  <si>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</si>
  <si>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</si>
  <si>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</si>
  <si>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</si>
  <si>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</si>
  <si>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</si>
  <si>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</si>
  <si>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</si>
  <si>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</si>
  <si>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</si>
  <si>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</si>
  <si>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</si>
  <si>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</si>
  <si>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</si>
  <si>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</si>
  <si>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</si>
  <si>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</si>
  <si>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</si>
  <si>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</si>
  <si>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</si>
  <si>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</si>
  <si>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</si>
  <si>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</si>
  <si>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</si>
  <si>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</si>
  <si>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</si>
  <si>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</si>
  <si>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</si>
  <si>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</si>
  <si>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</si>
  <si>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</si>
  <si>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</si>
  <si>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</si>
  <si>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</si>
  <si>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</si>
  <si>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</si>
  <si>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</si>
  <si>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</si>
  <si>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</si>
  <si>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</si>
  <si>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</si>
  <si>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</si>
  <si>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</si>
  <si>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</si>
  <si>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</si>
  <si>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</si>
  <si>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</si>
  <si>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</si>
  <si>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</si>
  <si>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</si>
  <si>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</si>
  <si>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</si>
  <si>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</si>
  <si>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</si>
  <si>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</si>
  <si>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</si>
  <si>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</si>
  <si>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</si>
  <si>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</si>
  <si>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</si>
  <si>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</si>
  <si>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</si>
  <si>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</si>
  <si>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</si>
  <si>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</si>
  <si>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</si>
  <si>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</si>
  <si>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</si>
  <si>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</si>
  <si>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</si>
  <si>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</si>
  <si>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</si>
  <si>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</si>
  <si>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</si>
  <si>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</si>
  <si>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</si>
  <si>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</si>
  <si>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</si>
  <si>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</si>
  <si>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</si>
  <si>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</si>
  <si>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</si>
  <si>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</si>
  <si>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</si>
  <si>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</si>
  <si>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</si>
  <si>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</si>
  <si>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</si>
  <si>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</si>
  <si>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</si>
  <si>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</si>
  <si>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</si>
  <si>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</si>
  <si>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</si>
  <si>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</si>
  <si>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</si>
  <si>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</si>
  <si>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</si>
  <si>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</si>
  <si>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</si>
  <si>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</si>
  <si>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</si>
  <si>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</si>
  <si>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</si>
  <si>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</si>
  <si>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</si>
  <si>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</si>
  <si>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</si>
  <si>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</si>
  <si>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</si>
  <si>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</si>
  <si>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</si>
  <si>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</si>
  <si>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</si>
  <si>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</si>
  <si>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</si>
  <si>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</si>
  <si>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</si>
  <si>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</si>
  <si>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</si>
  <si>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</si>
  <si>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</si>
  <si>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</si>
  <si>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</si>
  <si>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</si>
  <si>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</si>
  <si>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</si>
  <si>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</si>
  <si>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</si>
  <si>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</si>
  <si>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</si>
  <si>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</si>
  <si>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</si>
  <si>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</si>
  <si>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</si>
  <si>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</si>
  <si>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</si>
  <si>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</si>
  <si>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</si>
  <si>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</si>
  <si>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</si>
  <si>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</si>
  <si>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</si>
  <si>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</si>
  <si>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</si>
  <si>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</si>
  <si>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</si>
  <si>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</si>
  <si>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</si>
  <si>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</si>
  <si>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</si>
  <si>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</si>
  <si>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</si>
  <si>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</si>
  <si>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</si>
  <si>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</si>
  <si>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</si>
  <si>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</si>
  <si>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</si>
  <si>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</si>
  <si>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</si>
  <si>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</si>
  <si>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</si>
  <si>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</si>
  <si>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</si>
  <si>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</si>
  <si>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</si>
  <si>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</si>
  <si>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</si>
  <si>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</si>
  <si>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</si>
  <si>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</si>
  <si>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</si>
  <si>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</si>
  <si>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</si>
  <si>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</si>
  <si>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</si>
  <si>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</si>
  <si>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</si>
  <si>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</si>
  <si>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</si>
  <si>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</si>
  <si>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</si>
  <si>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</si>
  <si>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</si>
  <si>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</si>
  <si>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</si>
  <si>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</si>
  <si>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</si>
  <si>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</si>
  <si>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</si>
  <si>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</si>
  <si>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</si>
  <si>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</si>
  <si>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</si>
  <si>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</si>
  <si>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</si>
  <si>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</si>
  <si>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</si>
  <si>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</si>
  <si>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</si>
  <si>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</si>
  <si>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</si>
  <si>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</si>
  <si>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</si>
  <si>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</si>
  <si>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</si>
  <si>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</si>
  <si>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</si>
  <si>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</si>
  <si>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</si>
  <si>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</si>
  <si>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</si>
  <si>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</si>
  <si>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</si>
  <si>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</si>
  <si>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</si>
  <si>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</si>
  <si>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</si>
  <si>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</si>
  <si>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</si>
  <si>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</si>
  <si>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</si>
  <si>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</si>
  <si>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</si>
  <si>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</si>
  <si>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</si>
  <si>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</si>
  <si>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</si>
  <si>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</si>
  <si>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</si>
  <si>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</si>
  <si>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</si>
  <si>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</si>
  <si>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</si>
  <si>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</si>
  <si>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</si>
  <si>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</si>
  <si>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</si>
  <si>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</si>
  <si>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</si>
  <si>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</si>
  <si>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</si>
  <si>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</si>
  <si>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</si>
  <si>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</si>
  <si>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</si>
  <si>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</si>
  <si>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</si>
  <si>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</si>
  <si>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</si>
  <si>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</si>
  <si>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</si>
  <si>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</si>
  <si>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</si>
  <si>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</si>
  <si>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</si>
  <si>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</si>
  <si>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</si>
  <si>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</si>
  <si>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</si>
  <si>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</si>
  <si>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</si>
  <si>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</si>
  <si>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</si>
  <si>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</si>
  <si>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</si>
  <si>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</si>
  <si>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</si>
  <si>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</si>
  <si>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</si>
  <si>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</si>
  <si>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</si>
  <si>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</si>
  <si>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</si>
  <si>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</si>
  <si>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</si>
  <si>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</si>
  <si>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</si>
  <si>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</si>
  <si>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</si>
  <si>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</si>
  <si>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</si>
  <si>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</si>
  <si>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</si>
  <si>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</si>
  <si>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</si>
  <si>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</si>
  <si>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</si>
  <si>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</si>
  <si>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</si>
  <si>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</si>
  <si>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</si>
  <si>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</si>
  <si>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</si>
  <si>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</si>
  <si>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</si>
  <si>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</si>
  <si>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</si>
  <si>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</si>
  <si>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</si>
  <si>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</si>
  <si>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</si>
  <si>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</si>
  <si>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</si>
  <si>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</si>
  <si>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</si>
  <si>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</si>
  <si>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</si>
  <si>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</si>
  <si>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</si>
  <si>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</si>
  <si>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</si>
  <si>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</si>
  <si>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</si>
  <si>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</si>
  <si>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</si>
  <si>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</si>
  <si>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</si>
  <si>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</si>
  <si>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</si>
  <si>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</si>
  <si>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</si>
  <si>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</si>
  <si>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</si>
  <si>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</si>
  <si>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</si>
  <si>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</si>
  <si>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</si>
  <si>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</si>
  <si>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</si>
  <si>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</si>
  <si>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</si>
  <si>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</si>
  <si>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</si>
  <si>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</si>
  <si>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</si>
  <si>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</si>
  <si>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</si>
  <si>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</si>
  <si>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</si>
  <si>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</si>
  <si>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</si>
  <si>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</si>
  <si>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</si>
  <si>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</si>
  <si>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</si>
  <si>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</si>
  <si>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</si>
  <si>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</si>
  <si>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</si>
  <si>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</si>
  <si>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</si>
  <si>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</si>
  <si>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</si>
  <si>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</si>
  <si>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</si>
  <si>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</si>
  <si>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</si>
  <si>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</si>
  <si>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</si>
  <si>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</si>
  <si>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</si>
  <si>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</si>
  <si>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</si>
  <si>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</si>
  <si>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</si>
  <si>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</si>
  <si>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</si>
  <si>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</si>
  <si>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</si>
  <si>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</si>
  <si>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</si>
  <si>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</si>
  <si>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</si>
  <si>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</si>
  <si>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</si>
  <si>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</si>
  <si>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</si>
  <si>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</si>
  <si>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</si>
  <si>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</si>
  <si>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</si>
  <si>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</si>
  <si>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</si>
  <si>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</si>
  <si>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</si>
  <si>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</si>
  <si>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</si>
  <si>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</si>
  <si>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</si>
  <si>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</si>
  <si>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</si>
  <si>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</si>
  <si>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</si>
  <si>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</si>
  <si>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</si>
  <si>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</si>
  <si>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</si>
  <si>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</si>
  <si>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</si>
  <si>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</si>
  <si>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</si>
  <si>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</si>
  <si>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</si>
  <si>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</si>
  <si>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</si>
  <si>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</si>
  <si>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</si>
  <si>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</si>
  <si>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</si>
  <si>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</si>
  <si>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</si>
  <si>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</si>
  <si>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</si>
  <si>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</si>
  <si>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</si>
  <si>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</si>
  <si>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</si>
  <si>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</si>
  <si>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</si>
  <si>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</si>
  <si>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</si>
  <si>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</si>
  <si>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</si>
  <si>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</si>
  <si>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</si>
  <si>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</si>
  <si>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</si>
  <si>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</si>
  <si>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</si>
  <si>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</si>
  <si>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</si>
  <si>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</si>
  <si>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</si>
  <si>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</si>
  <si>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</si>
  <si>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</si>
  <si>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</si>
  <si>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</si>
  <si>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</si>
  <si>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</si>
  <si>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</si>
  <si>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</si>
  <si>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</si>
  <si>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</si>
  <si>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</si>
  <si>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</si>
  <si>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</si>
  <si>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</si>
  <si>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</si>
  <si>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</si>
  <si>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</si>
  <si>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</si>
  <si>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</si>
  <si>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</si>
  <si>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</si>
  <si>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</si>
  <si>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</si>
  <si>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</si>
  <si>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</si>
  <si>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</si>
  <si>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</si>
  <si>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</si>
  <si>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</si>
  <si>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</si>
  <si>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</si>
  <si>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</si>
  <si>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</si>
  <si>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</si>
  <si>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</si>
  <si>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</si>
  <si>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</si>
  <si>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</si>
  <si>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</si>
  <si>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</si>
  <si>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</si>
  <si>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</si>
  <si>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</si>
  <si>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</si>
  <si>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</si>
  <si>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</si>
  <si>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</si>
  <si>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</si>
  <si>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</si>
  <si>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</si>
  <si>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</si>
  <si>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</si>
  <si>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</si>
  <si>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</si>
  <si>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</si>
  <si>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</si>
  <si>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</si>
  <si>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</si>
  <si>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</si>
  <si>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</si>
  <si>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</si>
  <si>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</si>
  <si>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</si>
  <si>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</si>
  <si>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</si>
  <si>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</si>
  <si>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</si>
  <si>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</si>
  <si>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</si>
  <si>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</si>
  <si>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</si>
  <si>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</si>
  <si>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</si>
  <si>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</si>
  <si>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</si>
  <si>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</si>
  <si>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</si>
  <si>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</si>
  <si>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</si>
  <si>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</si>
  <si>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</si>
  <si>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</si>
  <si>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</si>
  <si>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</si>
  <si>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</si>
  <si>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</si>
  <si>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</si>
  <si>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</si>
  <si>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</si>
  <si>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</si>
  <si>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</si>
  <si>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</si>
  <si>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</si>
  <si>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</si>
  <si>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</si>
  <si>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</si>
  <si>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</si>
  <si>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</si>
  <si>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</si>
  <si>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</si>
  <si>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</si>
  <si>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</si>
  <si>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</si>
  <si>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</si>
  <si>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</si>
  <si>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</si>
  <si>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</si>
  <si>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</si>
  <si>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</si>
  <si>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</si>
  <si>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</si>
  <si>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</si>
  <si>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</si>
  <si>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</si>
  <si>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</si>
  <si>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</si>
  <si>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</si>
  <si>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</si>
  <si>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</si>
  <si>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</si>
  <si>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</si>
  <si>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</si>
  <si>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</si>
  <si>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</si>
  <si>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</si>
  <si>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</si>
  <si>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</si>
  <si>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</si>
  <si>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</si>
  <si>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</si>
  <si>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</si>
  <si>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</si>
  <si>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</si>
  <si>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</si>
  <si>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</si>
  <si>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</si>
  <si>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</si>
  <si>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</si>
  <si>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</si>
  <si>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</si>
  <si>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</si>
  <si>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</si>
  <si>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</si>
  <si>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</si>
  <si>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</si>
  <si>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</si>
  <si>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</si>
  <si>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</si>
  <si>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</si>
  <si>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</si>
  <si>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</si>
  <si>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</si>
  <si>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</si>
  <si>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</si>
  <si>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</si>
  <si>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</si>
  <si>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</si>
  <si>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</si>
  <si>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</si>
  <si>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</si>
  <si>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</si>
  <si>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</si>
  <si>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</si>
  <si>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</si>
  <si>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</si>
  <si>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</si>
  <si>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</si>
  <si>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</si>
  <si>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</si>
  <si>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</si>
  <si>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</si>
  <si>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</si>
  <si>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</si>
  <si>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</si>
  <si>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</si>
  <si>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</si>
  <si>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</si>
  <si>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</si>
  <si>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</si>
  <si>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</si>
  <si>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</si>
  <si>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</si>
  <si>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</si>
  <si>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</si>
  <si>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</si>
  <si>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</si>
  <si>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</si>
  <si>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</si>
  <si>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</si>
  <si>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</si>
  <si>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</si>
  <si>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</si>
  <si>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</si>
  <si>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</si>
  <si>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</si>
  <si>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</si>
  <si>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</si>
  <si>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</si>
  <si>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</si>
  <si>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</si>
  <si>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</si>
  <si>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</si>
  <si>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</si>
  <si>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</si>
  <si>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</si>
  <si>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</si>
  <si>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</si>
  <si>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</si>
  <si>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</si>
  <si>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</si>
  <si>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</si>
  <si>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</si>
  <si>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</si>
  <si>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</si>
  <si>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</si>
  <si>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</si>
  <si>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</si>
  <si>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</si>
  <si>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</si>
  <si>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</si>
  <si>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</si>
  <si>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</si>
  <si>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</si>
  <si>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</si>
  <si>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</si>
  <si>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</si>
  <si>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</si>
  <si>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</si>
  <si>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</si>
  <si>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</si>
  <si>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</si>
  <si>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</si>
  <si>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</si>
  <si>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</si>
  <si>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</si>
  <si>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</si>
  <si>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</si>
  <si>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</si>
  <si>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</si>
  <si>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</si>
  <si>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</si>
  <si>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</si>
  <si>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</si>
  <si>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</si>
  <si>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</si>
  <si>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</si>
  <si>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</si>
  <si>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</si>
  <si>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</si>
  <si>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</si>
  <si>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</si>
  <si>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</si>
  <si>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</si>
  <si>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</si>
  <si>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</si>
  <si>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</si>
  <si>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</si>
  <si>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</si>
  <si>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</si>
  <si>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</si>
  <si>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</si>
  <si>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</si>
  <si>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</si>
  <si>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</si>
  <si>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</si>
  <si>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</si>
  <si>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</si>
  <si>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</si>
  <si>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</si>
  <si>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</si>
  <si>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</si>
  <si>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</si>
  <si>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</si>
  <si>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</si>
  <si>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</si>
  <si>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</si>
  <si>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</si>
  <si>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</si>
  <si>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</si>
  <si>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</si>
  <si>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</si>
  <si>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</si>
  <si>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</si>
  <si>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</si>
  <si>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</si>
  <si>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</si>
  <si>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</si>
  <si>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</si>
  <si>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</si>
  <si>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</si>
  <si>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</si>
  <si>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</si>
  <si>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</si>
  <si>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</si>
  <si>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</si>
  <si>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</si>
  <si>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</si>
  <si>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</si>
  <si>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</si>
  <si>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</si>
  <si>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</si>
  <si>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</si>
  <si>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</si>
  <si>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</si>
  <si>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</si>
  <si>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</si>
  <si>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</si>
  <si>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</si>
  <si>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</si>
  <si>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</si>
  <si>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</si>
  <si>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</si>
  <si>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</si>
  <si>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</si>
  <si>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</si>
  <si>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</si>
  <si>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</si>
  <si>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</si>
  <si>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</si>
  <si>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</si>
  <si>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</si>
  <si>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</si>
  <si>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</si>
  <si>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</si>
  <si>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</si>
  <si>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</si>
  <si>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</si>
  <si>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</si>
  <si>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</si>
  <si>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</si>
  <si>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</si>
  <si>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</si>
  <si>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</si>
  <si>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</si>
  <si>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</si>
  <si>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</si>
  <si>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</si>
  <si>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</si>
  <si>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</si>
  <si>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</si>
  <si>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</si>
  <si>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</si>
  <si>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</si>
  <si>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</si>
  <si>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</si>
  <si>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</si>
  <si>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</si>
  <si>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</si>
  <si>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</si>
  <si>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</si>
  <si>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</si>
  <si>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</si>
  <si>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</si>
  <si>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</si>
  <si>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</si>
  <si>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</si>
  <si>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</si>
  <si>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</si>
  <si>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</si>
  <si>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</si>
  <si>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</si>
  <si>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</si>
  <si>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</si>
  <si>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</si>
  <si>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</si>
  <si>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</si>
  <si>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</si>
  <si>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</si>
  <si>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</si>
  <si>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</si>
  <si>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</si>
  <si>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</si>
  <si>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</si>
  <si>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</si>
  <si>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</si>
  <si>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</si>
  <si>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</si>
  <si>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</si>
  <si>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</si>
  <si>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</si>
  <si>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</si>
  <si>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</si>
  <si>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</si>
  <si>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</si>
  <si>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</si>
  <si>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</si>
  <si>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</si>
  <si>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</si>
  <si>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</si>
  <si>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</si>
  <si>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</si>
  <si>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</si>
  <si>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</si>
  <si>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</si>
  <si>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</si>
  <si>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</si>
  <si>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</si>
  <si>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</si>
  <si>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</si>
  <si>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</si>
  <si>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</si>
  <si>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</si>
  <si>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</si>
  <si>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</si>
  <si>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</si>
  <si>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</si>
  <si>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</si>
  <si>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</si>
  <si>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</si>
  <si>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</si>
  <si>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</si>
  <si>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</si>
  <si>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</si>
  <si>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</si>
  <si>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</si>
  <si>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</si>
  <si>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</si>
  <si>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</si>
  <si>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</si>
  <si>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</si>
  <si>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</si>
  <si>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</si>
  <si>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</si>
  <si>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</si>
  <si>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</si>
  <si>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</si>
  <si>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</si>
  <si>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</si>
  <si>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</si>
  <si>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</si>
  <si>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</si>
  <si>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</si>
  <si>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</si>
  <si>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</si>
  <si>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</si>
  <si>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</si>
  <si>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</si>
  <si>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</si>
  <si>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</si>
  <si>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</si>
  <si>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</si>
  <si>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</si>
  <si>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</si>
  <si>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</si>
  <si>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</si>
  <si>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</si>
  <si>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</si>
  <si>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</si>
  <si>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</si>
  <si>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</si>
  <si>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</si>
  <si>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</si>
  <si>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</si>
  <si>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</si>
  <si>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</si>
  <si>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</si>
  <si>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</si>
  <si>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</si>
  <si>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</si>
  <si>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</si>
  <si>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</si>
  <si>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</si>
  <si>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</si>
  <si>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</si>
  <si>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</si>
  <si>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</si>
  <si>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</si>
  <si>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</si>
  <si>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</si>
  <si>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</si>
  <si>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</si>
  <si>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</si>
  <si>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</si>
  <si>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</si>
  <si>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</si>
  <si>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</si>
  <si>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</si>
  <si>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</si>
  <si>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</si>
  <si>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</si>
  <si>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</si>
  <si>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</si>
  <si>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</si>
  <si>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</si>
  <si>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</si>
  <si>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</si>
  <si>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</si>
  <si>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</si>
  <si>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</si>
  <si>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</si>
  <si>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</si>
  <si>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</si>
  <si>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</si>
  <si>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</si>
  <si>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</si>
  <si>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</si>
  <si>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</si>
  <si>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</si>
  <si>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</si>
  <si>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</si>
  <si>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</si>
  <si>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</si>
  <si>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</si>
  <si>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</si>
  <si>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</si>
  <si>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</si>
  <si>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</si>
  <si>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</si>
  <si>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</si>
  <si>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</si>
  <si>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</si>
  <si>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</si>
  <si>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</si>
  <si>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</si>
  <si>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</si>
  <si>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</si>
  <si>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</si>
  <si>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</si>
  <si>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</si>
  <si>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</si>
  <si>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</si>
  <si>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</si>
  <si>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</si>
  <si>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</si>
  <si>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</si>
  <si>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</si>
  <si>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</si>
  <si>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</si>
  <si>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</si>
  <si>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</si>
  <si>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</si>
  <si>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</si>
  <si>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</si>
  <si>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</si>
  <si>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</si>
  <si>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</si>
  <si>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</si>
  <si>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</si>
  <si>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</si>
  <si>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</si>
  <si>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</si>
  <si>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</si>
  <si>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</si>
  <si>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</si>
  <si>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</si>
  <si>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</si>
  <si>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</si>
  <si>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</si>
  <si>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</si>
  <si>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</si>
  <si>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</si>
  <si>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</si>
  <si>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</si>
  <si>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</si>
  <si>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</si>
  <si>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</si>
  <si>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</si>
  <si>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</si>
  <si>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</si>
  <si>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</si>
  <si>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</si>
  <si>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</si>
  <si>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</si>
  <si>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</si>
  <si>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</si>
  <si>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</si>
  <si>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</si>
  <si>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</si>
  <si>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</si>
  <si>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</si>
  <si>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</si>
  <si>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</si>
  <si>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</si>
  <si>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</si>
  <si>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</si>
  <si>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</si>
  <si>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</si>
  <si>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</si>
  <si>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</si>
  <si>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</si>
  <si>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</si>
  <si>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</si>
  <si>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</si>
  <si>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</si>
  <si>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</si>
  <si>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</si>
  <si>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</si>
  <si>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</si>
  <si>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</si>
  <si>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</si>
  <si>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</si>
  <si>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</si>
  <si>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</si>
  <si>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</si>
  <si>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</si>
  <si>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</si>
  <si>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</si>
  <si>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</si>
  <si>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</si>
  <si>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</si>
  <si>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</si>
  <si>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</si>
  <si>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</si>
  <si>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</si>
  <si>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</si>
  <si>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</si>
  <si>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</si>
  <si>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</si>
  <si>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</si>
  <si>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</si>
  <si>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</si>
  <si>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</si>
  <si>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</si>
  <si>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</si>
  <si>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</si>
  <si>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</si>
  <si>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</si>
  <si>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</si>
  <si>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</si>
  <si>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</si>
  <si>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</si>
  <si>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</si>
  <si>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</si>
  <si>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</si>
  <si>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</si>
  <si>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</si>
  <si>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</si>
  <si>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</si>
  <si>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</si>
  <si>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</si>
  <si>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</si>
  <si>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</si>
  <si>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</si>
  <si>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</si>
  <si>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</si>
  <si>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</si>
  <si>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</si>
  <si>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</si>
  <si>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</si>
  <si>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</si>
  <si>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</si>
  <si>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</si>
  <si>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</si>
  <si>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</si>
  <si>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</si>
  <si>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</si>
  <si>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</si>
  <si>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</si>
  <si>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</si>
  <si>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</si>
  <si>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</si>
  <si>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</si>
  <si>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</si>
  <si>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</si>
  <si>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</si>
  <si>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</si>
  <si>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</si>
  <si>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</si>
  <si>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</si>
  <si>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</si>
  <si>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</si>
  <si>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</si>
  <si>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</si>
  <si>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</si>
  <si>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</si>
  <si>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</si>
  <si>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</si>
  <si>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</si>
  <si>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</si>
  <si>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</si>
  <si>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</si>
  <si>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</si>
  <si>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</si>
  <si>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</si>
  <si>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</si>
  <si>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</si>
  <si>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</si>
  <si>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</si>
  <si>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</si>
  <si>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</si>
  <si>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</si>
  <si>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</si>
  <si>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</si>
  <si>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</si>
  <si>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</si>
  <si>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</si>
  <si>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</si>
  <si>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</si>
  <si>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</si>
  <si>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</si>
  <si>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</si>
  <si>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</si>
  <si>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</si>
  <si>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</si>
  <si>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</si>
  <si>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</si>
  <si>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</si>
  <si>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</si>
  <si>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</si>
  <si>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</si>
  <si>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</si>
  <si>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</si>
  <si>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</si>
  <si>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</si>
  <si>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</si>
  <si>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</si>
  <si>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</si>
  <si>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</si>
  <si>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</si>
  <si>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</si>
  <si>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</si>
  <si>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</si>
  <si>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</si>
  <si>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</si>
  <si>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</si>
  <si>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</si>
  <si>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</si>
  <si>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</si>
  <si>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</si>
  <si>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</si>
  <si>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</si>
  <si>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</si>
  <si>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</si>
  <si>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</si>
  <si>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</si>
  <si>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</si>
  <si>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</si>
  <si>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</si>
  <si>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</si>
  <si>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</si>
  <si>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</si>
  <si>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</si>
  <si>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</si>
  <si>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</si>
  <si>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</si>
  <si>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</si>
  <si>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</si>
  <si>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</si>
  <si>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</si>
  <si>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</si>
  <si>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</si>
  <si>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</si>
  <si>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</si>
  <si>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</si>
  <si>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</si>
  <si>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</si>
  <si>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</si>
  <si>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</si>
  <si>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</si>
  <si>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</si>
  <si>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</si>
  <si>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</si>
  <si>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</si>
  <si>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</si>
  <si>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</si>
  <si>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</si>
  <si>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</si>
  <si>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</si>
  <si>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</si>
  <si>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</si>
  <si>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</si>
  <si>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</si>
  <si>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</si>
  <si>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</si>
  <si>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</si>
  <si>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</si>
  <si>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</si>
  <si>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</si>
  <si>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</si>
  <si>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</si>
  <si>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</si>
  <si>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</si>
  <si>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</si>
  <si>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</si>
  <si>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</si>
  <si>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</si>
  <si>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</si>
  <si>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</si>
  <si>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</si>
  <si>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</si>
  <si>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</si>
  <si>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</si>
  <si>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</si>
  <si>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</si>
  <si>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</si>
  <si>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</si>
  <si>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</si>
  <si>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</si>
  <si>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</si>
  <si>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</si>
  <si>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</si>
  <si>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</si>
  <si>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</si>
  <si>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</si>
  <si>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</si>
  <si>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</si>
  <si>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</si>
  <si>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</si>
  <si>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</si>
  <si>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</si>
  <si>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</si>
  <si>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</si>
  <si>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</si>
  <si>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</si>
  <si>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</si>
  <si>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</si>
  <si>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</si>
  <si>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</si>
  <si>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</si>
  <si>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</si>
  <si>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</si>
  <si>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</si>
  <si>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</si>
  <si>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</si>
  <si>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</si>
  <si>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</si>
  <si>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</si>
  <si>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</si>
  <si>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</si>
  <si>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</si>
  <si>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</si>
  <si>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</si>
  <si>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</si>
  <si>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</si>
  <si>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</si>
  <si>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</si>
  <si>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</si>
  <si>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</si>
  <si>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</si>
  <si>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</si>
  <si>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</si>
  <si>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</si>
  <si>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</si>
  <si>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</si>
  <si>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</si>
  <si>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</si>
  <si>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</si>
  <si>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</si>
  <si>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</si>
  <si>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</si>
  <si>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</si>
  <si>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</si>
  <si>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</si>
  <si>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</si>
  <si>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</si>
  <si>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</si>
  <si>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</si>
  <si>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</si>
  <si>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</si>
  <si>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</si>
  <si>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</si>
  <si>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</si>
  <si>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</si>
  <si>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</si>
  <si>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</si>
  <si>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</si>
  <si>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</si>
  <si>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</si>
  <si>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</si>
  <si>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</si>
  <si>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</si>
  <si>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</si>
  <si>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</si>
  <si>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</si>
  <si>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</si>
  <si>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</si>
  <si>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</si>
  <si>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</si>
  <si>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</si>
  <si>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</si>
  <si>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</si>
  <si>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</si>
  <si>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</si>
  <si>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</si>
  <si>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</si>
  <si>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</si>
  <si>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</si>
  <si>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</si>
  <si>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</si>
  <si>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</si>
  <si>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</si>
  <si>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</si>
  <si>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</si>
  <si>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</si>
  <si>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</si>
  <si>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</si>
  <si>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</si>
  <si>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</si>
  <si>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</si>
  <si>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</si>
  <si>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</si>
  <si>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</si>
  <si>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</si>
  <si>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</si>
  <si>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</si>
  <si>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</si>
  <si>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</si>
  <si>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</si>
  <si>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</si>
  <si>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</si>
  <si>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</si>
  <si>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</si>
  <si>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</si>
  <si>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</si>
  <si>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</si>
  <si>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</si>
  <si>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</si>
  <si>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</si>
  <si>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</si>
  <si>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</si>
  <si>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</si>
  <si>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</si>
  <si>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</si>
  <si>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</si>
  <si>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</si>
  <si>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</si>
  <si>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</si>
  <si>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</si>
  <si>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</si>
  <si>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</si>
  <si>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</si>
  <si>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</si>
  <si>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</si>
  <si>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</si>
  <si>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</si>
  <si>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</si>
  <si>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</si>
  <si>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</si>
  <si>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</si>
  <si>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</si>
  <si>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</si>
  <si>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</si>
  <si>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</si>
  <si>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</si>
  <si>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</si>
  <si>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</si>
  <si>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</si>
  <si>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</si>
  <si>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</si>
  <si>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</si>
  <si>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</si>
  <si>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</si>
  <si>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</si>
  <si>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</si>
  <si>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</si>
  <si>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</si>
  <si>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</si>
  <si>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</si>
  <si>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</si>
  <si>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</si>
  <si>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</si>
  <si>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</si>
  <si>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</si>
  <si>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</si>
  <si>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</si>
  <si>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</si>
  <si>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</si>
  <si>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</si>
  <si>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</si>
  <si>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</si>
  <si>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</si>
  <si>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</si>
  <si>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</si>
  <si>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</si>
  <si>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</si>
  <si>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</si>
  <si>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</si>
  <si>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</si>
  <si>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</si>
  <si>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</si>
  <si>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</si>
  <si>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</si>
  <si>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</si>
  <si>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</si>
  <si>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</si>
  <si>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</si>
  <si>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</si>
  <si>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</si>
  <si>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</si>
  <si>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</si>
  <si>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</si>
  <si>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</si>
  <si>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</si>
  <si>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</si>
  <si>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</si>
  <si>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</si>
  <si>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</si>
  <si>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</si>
  <si>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</si>
  <si>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</si>
  <si>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</si>
  <si>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</si>
  <si>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</si>
  <si>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</si>
  <si>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</si>
  <si>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</si>
  <si>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</si>
  <si>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</si>
  <si>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</si>
  <si>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</si>
  <si>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</si>
  <si>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</si>
  <si>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</si>
  <si>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</si>
  <si>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</si>
  <si>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</si>
  <si>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</si>
  <si>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</si>
  <si>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</si>
  <si>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</si>
  <si>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</si>
  <si>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</si>
  <si>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</si>
  <si>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</si>
  <si>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</si>
  <si>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</si>
  <si>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</si>
  <si>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</si>
  <si>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</si>
  <si>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</si>
  <si>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</si>
  <si>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</si>
  <si>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</si>
  <si>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</si>
  <si>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</si>
  <si>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</si>
  <si>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</si>
  <si>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</si>
  <si>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</si>
  <si>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</si>
  <si>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</si>
  <si>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</si>
  <si>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</si>
  <si>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</si>
  <si>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</si>
  <si>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</si>
  <si>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</si>
  <si>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</si>
  <si>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</si>
  <si>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</si>
  <si>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</si>
  <si>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</si>
  <si>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</si>
  <si>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</si>
  <si>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</si>
  <si>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</si>
  <si>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</si>
  <si>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</si>
  <si>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</si>
  <si>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</si>
  <si>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</si>
  <si>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</si>
  <si>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</si>
  <si>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</si>
  <si>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</si>
  <si>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</si>
  <si>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</si>
  <si>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</si>
  <si>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</si>
  <si>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</si>
  <si>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</si>
  <si>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</si>
  <si>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</si>
  <si>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</si>
  <si>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</si>
  <si>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</si>
  <si>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</si>
  <si>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</si>
  <si>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</si>
  <si>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</si>
  <si>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</si>
  <si>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</si>
  <si>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</si>
  <si>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</si>
  <si>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</si>
  <si>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</si>
  <si>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</si>
  <si>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</si>
  <si>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</si>
  <si>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</si>
  <si>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</si>
  <si>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</si>
  <si>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</si>
  <si>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</si>
  <si>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</si>
  <si>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</si>
  <si>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</si>
  <si>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</si>
  <si>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</si>
  <si>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</si>
  <si>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</si>
  <si>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</si>
  <si>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</si>
  <si>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</si>
  <si>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</si>
  <si>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</si>
  <si>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</si>
  <si>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</si>
  <si>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</si>
  <si>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</si>
  <si>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</si>
  <si>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</si>
  <si>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</si>
  <si>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</si>
  <si>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</si>
  <si>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</si>
  <si>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</si>
  <si>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</si>
  <si>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</si>
  <si>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</si>
  <si>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</si>
  <si>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</si>
  <si>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</si>
  <si>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</si>
  <si>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</si>
  <si>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</si>
  <si>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</si>
  <si>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</si>
  <si>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</si>
  <si>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</si>
  <si>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</si>
  <si>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</si>
  <si>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</si>
  <si>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</si>
  <si>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</si>
  <si>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</si>
  <si>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</si>
  <si>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</si>
  <si>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</si>
  <si>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</si>
  <si>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</si>
  <si>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</si>
  <si>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</si>
  <si>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</si>
  <si>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</si>
  <si>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</si>
  <si>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</si>
  <si>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</si>
  <si>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</si>
  <si>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</si>
  <si>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</si>
  <si>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</si>
  <si>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</si>
  <si>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</si>
  <si>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</si>
  <si>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</si>
  <si>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</si>
  <si>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</si>
  <si>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</si>
  <si>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</si>
  <si>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</si>
  <si>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</si>
  <si>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</si>
  <si>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</si>
  <si>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</si>
  <si>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</si>
  <si>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</si>
  <si>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</si>
  <si>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</si>
  <si>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</si>
  <si>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</si>
  <si>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</si>
  <si>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</si>
  <si>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</si>
  <si>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</si>
  <si>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</si>
  <si>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</si>
  <si>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</si>
  <si>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</si>
  <si>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</si>
  <si>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</si>
  <si>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</si>
  <si>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</si>
  <si>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</si>
  <si>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</si>
  <si>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</si>
  <si>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</si>
  <si>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</si>
  <si>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</si>
  <si>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</si>
  <si>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</si>
  <si>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</si>
  <si>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</si>
  <si>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</si>
  <si>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</si>
  <si>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</si>
  <si>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</si>
  <si>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</si>
  <si>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</si>
  <si>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</si>
  <si>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</si>
  <si>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</si>
  <si>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</si>
  <si>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</si>
  <si>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</si>
  <si>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</si>
  <si>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</si>
  <si>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</si>
  <si>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</si>
  <si>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</si>
  <si>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</si>
  <si>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</si>
  <si>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</si>
  <si>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</si>
  <si>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</si>
  <si>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</si>
  <si>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</si>
  <si>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</si>
  <si>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</si>
  <si>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</si>
  <si>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</si>
  <si>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</si>
  <si>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</si>
  <si>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</si>
  <si>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</si>
  <si>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</si>
  <si>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</si>
  <si>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</si>
  <si>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</si>
  <si>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</si>
  <si>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</si>
  <si>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</si>
  <si>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</si>
  <si>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</si>
  <si>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</si>
  <si>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</si>
  <si>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</si>
  <si>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</si>
  <si>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</si>
  <si>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</si>
  <si>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</si>
  <si>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</si>
  <si>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</si>
  <si>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</si>
  <si>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</si>
  <si>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</si>
  <si>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</si>
  <si>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</si>
  <si>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</si>
  <si>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</si>
  <si>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</si>
  <si>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</si>
  <si>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</si>
  <si>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</si>
  <si>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</si>
  <si>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</si>
  <si>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</si>
  <si>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</si>
  <si>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</si>
  <si>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</si>
  <si>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</si>
  <si>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</si>
  <si>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</si>
  <si>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</si>
  <si>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</si>
  <si>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</si>
  <si>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</si>
  <si>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</si>
  <si>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</si>
  <si>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</si>
  <si>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</si>
  <si>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</si>
  <si>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</si>
  <si>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</si>
  <si>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</si>
  <si>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</si>
  <si>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</si>
  <si>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</si>
  <si>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</si>
  <si>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</si>
  <si>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</si>
  <si>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</si>
  <si>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</si>
  <si>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</si>
  <si>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</si>
  <si>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</si>
  <si>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</si>
  <si>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</si>
  <si>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</si>
  <si>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</si>
  <si>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</si>
  <si>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</si>
  <si>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</si>
  <si>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</si>
  <si>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</si>
  <si>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</si>
  <si>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</si>
  <si>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</si>
  <si>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</si>
  <si>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</si>
  <si>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</si>
  <si>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</si>
  <si>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</si>
  <si>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</si>
  <si>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</si>
  <si>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</si>
  <si>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</si>
  <si>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</si>
  <si>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</si>
  <si>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</si>
  <si>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</si>
  <si>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</si>
  <si>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</si>
  <si>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</si>
  <si>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</si>
  <si>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</si>
  <si>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</si>
  <si>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</si>
  <si>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</si>
  <si>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</si>
  <si>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</si>
  <si>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</si>
  <si>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</si>
  <si>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</si>
  <si>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</si>
  <si>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</si>
  <si>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</si>
  <si>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</si>
  <si>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</si>
  <si>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</si>
  <si>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</si>
  <si>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</si>
  <si>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</si>
  <si>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</si>
  <si>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</si>
  <si>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</si>
  <si>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</si>
  <si>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</si>
  <si>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</si>
  <si>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</si>
  <si>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</si>
  <si>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</si>
  <si>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</si>
  <si>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</si>
  <si>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</si>
  <si>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</si>
  <si>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</si>
  <si>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</si>
  <si>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</si>
  <si>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</si>
  <si>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</si>
  <si>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</si>
  <si>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</si>
  <si>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</si>
  <si>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</si>
  <si>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</si>
  <si>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</si>
  <si>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</si>
  <si>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</si>
  <si>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</si>
  <si>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</si>
  <si>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</si>
  <si>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</si>
  <si>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</si>
  <si>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</si>
  <si>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</si>
  <si>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</si>
  <si>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</si>
  <si>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</si>
  <si>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</si>
  <si>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</si>
  <si>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</si>
  <si>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</si>
  <si>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</si>
  <si>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</si>
  <si>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</si>
  <si>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</si>
  <si>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</si>
  <si>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</si>
  <si>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</si>
  <si>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</si>
  <si>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</si>
  <si>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</si>
  <si>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</si>
  <si>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</si>
  <si>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</si>
  <si>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</si>
  <si>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</si>
  <si>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</si>
  <si>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</si>
  <si>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</si>
  <si>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</si>
  <si>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</si>
  <si>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</si>
  <si>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</si>
  <si>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</si>
  <si>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</si>
  <si>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</si>
  <si>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</si>
  <si>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</si>
  <si>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</si>
  <si>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</si>
  <si>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</si>
  <si>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</si>
  <si>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</si>
  <si>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</si>
  <si>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</si>
  <si>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</si>
  <si>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</si>
  <si>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</si>
  <si>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</si>
  <si>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</si>
  <si>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</si>
  <si>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</si>
  <si>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</si>
  <si>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</si>
  <si>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</si>
  <si>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</si>
  <si>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</si>
  <si>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</si>
  <si>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</si>
  <si>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</si>
  <si>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</si>
  <si>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</si>
  <si>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</si>
  <si>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</si>
  <si>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</si>
  <si>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</si>
  <si>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</si>
  <si>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</si>
  <si>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</si>
  <si>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</si>
  <si>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</si>
  <si>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</si>
  <si>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</si>
  <si>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</si>
  <si>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</si>
  <si>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</si>
  <si>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</si>
  <si>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</si>
  <si>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</si>
  <si>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</si>
  <si>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</si>
  <si>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</si>
  <si>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</si>
  <si>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</si>
  <si>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</si>
  <si>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</si>
  <si>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</si>
  <si>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</si>
  <si>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</si>
  <si>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</si>
  <si>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</si>
  <si>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</si>
  <si>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</si>
  <si>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</si>
  <si>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</si>
  <si>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</si>
  <si>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</si>
  <si>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</si>
  <si>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</si>
  <si>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</si>
  <si>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</si>
  <si>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</si>
  <si>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</si>
  <si>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</si>
  <si>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</si>
  <si>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</si>
  <si>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</si>
  <si>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</si>
  <si>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</si>
  <si>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</si>
  <si>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</si>
  <si>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</si>
  <si>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</si>
  <si>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</si>
  <si>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</si>
  <si>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</si>
  <si>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</si>
  <si>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</si>
  <si>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</si>
  <si>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</si>
  <si>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</si>
  <si>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</si>
  <si>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</si>
  <si>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</si>
  <si>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</si>
  <si>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</si>
  <si>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</si>
  <si>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</si>
  <si>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</si>
  <si>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</si>
  <si>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</si>
  <si>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</si>
  <si>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</si>
  <si>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</si>
  <si>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</si>
  <si>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</si>
  <si>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</si>
  <si>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</si>
  <si>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</si>
  <si>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</si>
  <si>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</si>
  <si>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</si>
  <si>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</si>
  <si>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</si>
  <si>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</si>
  <si>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</si>
  <si>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</si>
  <si>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</si>
  <si>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</si>
  <si>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</si>
  <si>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</si>
  <si>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</si>
  <si>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</si>
  <si>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</si>
  <si>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</si>
  <si>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</si>
  <si>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</si>
  <si>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</si>
  <si>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</si>
  <si>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</si>
  <si>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</si>
  <si>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</si>
  <si>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</si>
  <si>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</si>
  <si>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</si>
  <si>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</si>
  <si>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</si>
  <si>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</si>
  <si>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</si>
  <si>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</si>
  <si>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</si>
  <si>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</si>
  <si>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</si>
  <si>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</si>
  <si>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</si>
  <si>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</si>
  <si>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</si>
  <si>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</si>
  <si>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</si>
  <si>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</si>
  <si>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</si>
  <si>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</si>
  <si>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</si>
  <si>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</si>
  <si>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</si>
  <si>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</si>
  <si>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</si>
  <si>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</si>
  <si>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</si>
  <si>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</si>
  <si>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</si>
  <si>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</si>
  <si>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</si>
  <si>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</si>
  <si>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</si>
  <si>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</si>
  <si>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</si>
  <si>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</si>
  <si>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</si>
  <si>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</si>
  <si>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</si>
  <si>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</si>
  <si>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</si>
  <si>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</si>
  <si>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</si>
  <si>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</si>
  <si>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</si>
  <si>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</si>
  <si>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</si>
  <si>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</si>
  <si>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</si>
  <si>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</si>
  <si>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</si>
  <si>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</si>
  <si>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</si>
  <si>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</si>
  <si>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</si>
  <si>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</si>
  <si>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</si>
  <si>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</si>
  <si>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</si>
  <si>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</si>
  <si>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</si>
  <si>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</si>
  <si>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</si>
  <si>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</si>
  <si>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</si>
  <si>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</si>
  <si>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</si>
  <si>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</si>
  <si>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</si>
  <si>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</si>
  <si>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</si>
  <si>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</si>
  <si>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</si>
  <si>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</si>
  <si>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</si>
  <si>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</si>
  <si>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</si>
  <si>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</si>
  <si>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</si>
  <si>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</si>
  <si>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</si>
  <si>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</si>
  <si>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</si>
  <si>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</si>
  <si>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</si>
  <si>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</si>
  <si>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</si>
  <si>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</si>
  <si>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</si>
  <si>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</si>
  <si>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</si>
  <si>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</si>
  <si>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</si>
  <si>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</si>
  <si>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</si>
  <si>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</si>
  <si>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</si>
  <si>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</si>
  <si>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</si>
  <si>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</si>
  <si>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</si>
  <si>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</si>
  <si>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</si>
  <si>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</si>
  <si>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</si>
  <si>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</si>
  <si>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</si>
  <si>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</si>
  <si>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</si>
  <si>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</si>
  <si>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</si>
  <si>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</si>
  <si>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</si>
  <si>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</si>
  <si>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</si>
  <si>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</si>
  <si>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</si>
  <si>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</si>
  <si>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</si>
  <si>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</si>
  <si>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</si>
  <si>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</si>
  <si>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</si>
  <si>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</si>
  <si>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</si>
  <si>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</si>
  <si>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</si>
  <si>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</si>
  <si>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</si>
  <si>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</si>
  <si>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</si>
  <si>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</si>
  <si>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</si>
  <si>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</si>
  <si>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</si>
  <si>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</si>
  <si>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</si>
  <si>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</si>
  <si>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</si>
  <si>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</si>
  <si>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</si>
  <si>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</si>
  <si>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</si>
  <si>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</si>
  <si>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</si>
  <si>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</si>
  <si>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</si>
  <si>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</si>
  <si>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</si>
  <si>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</si>
  <si>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</si>
  <si>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</si>
  <si>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</si>
  <si>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</si>
  <si>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</si>
  <si>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</si>
  <si>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</si>
  <si>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</si>
  <si>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</si>
  <si>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</si>
  <si>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</si>
  <si>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</si>
  <si>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</si>
  <si>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</si>
  <si>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</si>
  <si>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</si>
  <si>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</si>
  <si>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</si>
  <si>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</si>
  <si>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</si>
  <si>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</si>
  <si>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</si>
  <si>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</si>
  <si>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</si>
  <si>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</si>
  <si>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</si>
  <si>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</si>
  <si>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</si>
  <si>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</si>
  <si>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</si>
  <si>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</si>
  <si>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</si>
  <si>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</si>
  <si>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</si>
  <si>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</si>
  <si>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</si>
  <si>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</si>
  <si>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</si>
  <si>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</si>
  <si>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</si>
  <si>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</si>
  <si>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</si>
  <si>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</si>
  <si>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</si>
  <si>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</si>
  <si>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</si>
  <si>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</si>
  <si>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</si>
  <si>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</si>
  <si>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</si>
  <si>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</si>
  <si>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</si>
  <si>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</si>
  <si>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</si>
  <si>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</si>
  <si>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</si>
  <si>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</si>
  <si>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</si>
  <si>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</si>
  <si>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</si>
  <si>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</si>
  <si>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</si>
  <si>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</si>
  <si>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</si>
  <si>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</si>
  <si>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</si>
  <si>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</si>
  <si>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</si>
  <si>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</si>
  <si>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</si>
  <si>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</si>
  <si>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</si>
  <si>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</si>
  <si>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</si>
  <si>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</si>
  <si>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</si>
  <si>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</si>
  <si>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</si>
  <si>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</si>
  <si>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</si>
  <si>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</si>
  <si>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</si>
  <si>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</si>
  <si>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</si>
  <si>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</si>
  <si>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</si>
  <si>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</si>
  <si>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</si>
  <si>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</si>
  <si>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</si>
  <si>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</si>
  <si>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</si>
  <si>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</si>
  <si>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</si>
  <si>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</si>
  <si>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</si>
  <si>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</si>
  <si>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</si>
  <si>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</si>
  <si>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</si>
  <si>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</si>
  <si>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</si>
  <si>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</si>
  <si>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</si>
  <si>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</si>
  <si>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</si>
  <si>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</si>
  <si>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</si>
  <si>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</si>
  <si>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</si>
  <si>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</si>
  <si>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</si>
  <si>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</si>
  <si>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</si>
  <si>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</si>
  <si>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</si>
  <si>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</si>
  <si>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</si>
  <si>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</si>
  <si>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</si>
  <si>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</si>
  <si>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</si>
  <si>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</si>
  <si>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</si>
  <si>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</si>
  <si>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</si>
  <si>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</si>
  <si>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</si>
  <si>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</si>
  <si>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</si>
  <si>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</si>
  <si>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</si>
  <si>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</si>
  <si>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</si>
  <si>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</si>
  <si>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</si>
  <si>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</si>
  <si>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</si>
  <si>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</si>
  <si>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</si>
  <si>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</si>
  <si>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</si>
  <si>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</si>
  <si>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</si>
  <si>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</si>
  <si>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</si>
  <si>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</si>
  <si>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</si>
  <si>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</si>
  <si>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</si>
  <si>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</si>
  <si>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</si>
  <si>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</si>
  <si>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</si>
  <si>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</si>
  <si>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</si>
  <si>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</si>
  <si>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</si>
  <si>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</si>
  <si>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</si>
  <si>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</si>
  <si>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</si>
  <si>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</si>
  <si>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</si>
  <si>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</si>
  <si>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</si>
  <si>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</si>
  <si>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</si>
  <si>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</si>
  <si>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</si>
  <si>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</si>
  <si>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</si>
  <si>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</si>
  <si>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</si>
  <si>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</si>
  <si>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</si>
  <si>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</si>
  <si>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</si>
  <si>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</si>
  <si>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</si>
  <si>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</si>
  <si>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</si>
  <si>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</si>
  <si>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</si>
  <si>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</si>
  <si>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</si>
  <si>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</si>
  <si>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</si>
  <si>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</si>
  <si>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</si>
  <si>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</si>
  <si>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</si>
  <si>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</si>
  <si>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</si>
  <si>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</si>
  <si>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</si>
  <si>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</si>
  <si>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</si>
  <si>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</si>
  <si>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</si>
  <si>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</si>
  <si>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</si>
  <si>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</si>
  <si>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</si>
  <si>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</si>
  <si>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</si>
  <si>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</si>
  <si>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</si>
  <si>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</si>
  <si>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</si>
  <si>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</si>
  <si>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</si>
  <si>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</si>
  <si>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</si>
  <si>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</si>
  <si>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</si>
  <si>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</si>
  <si>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</si>
  <si>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</si>
  <si>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</si>
  <si>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</si>
  <si>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</si>
  <si>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</si>
  <si>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</si>
  <si>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</si>
  <si>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</si>
  <si>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</si>
  <si>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</si>
  <si>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</si>
  <si>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</si>
  <si>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</si>
  <si>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</si>
  <si>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</si>
  <si>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</si>
  <si>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</si>
  <si>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</si>
  <si>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</si>
  <si>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</si>
  <si>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</si>
  <si>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</si>
  <si>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</si>
  <si>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</si>
  <si>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</si>
  <si>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</si>
  <si>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</si>
  <si>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</si>
  <si>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</si>
  <si>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</si>
  <si>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</si>
  <si>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</si>
  <si>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</si>
  <si>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</si>
  <si>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</si>
  <si>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</si>
  <si>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</si>
  <si>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</si>
  <si>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</si>
  <si>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</si>
  <si>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</si>
  <si>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</si>
  <si>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</si>
  <si>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</si>
  <si>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</si>
  <si>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</si>
  <si>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</si>
  <si>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</si>
  <si>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</si>
  <si>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</si>
  <si>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</si>
  <si>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</si>
  <si>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</si>
  <si>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</si>
  <si>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</si>
  <si>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</si>
  <si>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</si>
  <si>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</si>
  <si>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</si>
  <si>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</si>
  <si>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</si>
  <si>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</si>
  <si>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</si>
  <si>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</si>
  <si>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</si>
  <si>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</si>
  <si>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</si>
  <si>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</si>
  <si>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</si>
  <si>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</si>
  <si>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</si>
  <si>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</si>
  <si>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</si>
  <si>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</si>
  <si>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</si>
  <si>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</si>
  <si>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</si>
  <si>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</si>
  <si>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</si>
  <si>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</si>
  <si>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</si>
  <si>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</si>
  <si>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</si>
  <si>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</si>
  <si>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</si>
  <si>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</si>
  <si>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</si>
  <si>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</si>
  <si>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</si>
  <si>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</si>
  <si>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</si>
  <si>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</si>
  <si>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</si>
  <si>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</si>
  <si>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</si>
  <si>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</si>
  <si>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</si>
  <si>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</si>
  <si>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</si>
  <si>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</si>
  <si>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</si>
  <si>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</si>
  <si>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</si>
  <si>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</si>
  <si>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</si>
  <si>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</si>
  <si>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</si>
  <si>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</si>
  <si>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</si>
  <si>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</si>
  <si>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</si>
  <si>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</si>
  <si>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</si>
  <si>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</si>
  <si>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</si>
  <si>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</si>
  <si>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</si>
  <si>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</si>
  <si>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</si>
  <si>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</si>
  <si>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</si>
  <si>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</si>
  <si>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</si>
  <si>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</si>
  <si>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</si>
  <si>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</si>
  <si>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</si>
  <si>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</si>
  <si>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</si>
  <si>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</si>
  <si>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</si>
  <si>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</si>
  <si>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</si>
  <si>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</si>
  <si>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</si>
  <si>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</si>
  <si>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</si>
  <si>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</si>
  <si>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</si>
  <si>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</si>
  <si>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</si>
  <si>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</si>
  <si>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</si>
  <si>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</si>
  <si>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</si>
  <si>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</si>
  <si>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</si>
  <si>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</si>
  <si>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</si>
  <si>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</si>
  <si>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</si>
  <si>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</si>
  <si>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</si>
  <si>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</si>
  <si>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</si>
  <si>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</si>
  <si>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</si>
  <si>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</si>
  <si>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</si>
  <si>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</si>
  <si>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</si>
  <si>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</si>
  <si>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</si>
  <si>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</si>
  <si>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</si>
  <si>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</si>
  <si>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</si>
  <si>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</si>
  <si>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</si>
  <si>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</si>
  <si>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</si>
  <si>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</si>
  <si>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</si>
  <si>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</si>
  <si>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</si>
  <si>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</si>
  <si>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</si>
  <si>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</si>
  <si>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</si>
  <si>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</si>
  <si>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</si>
  <si>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</si>
  <si>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</si>
  <si>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</si>
  <si>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</si>
  <si>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</si>
  <si>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</si>
  <si>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</si>
  <si>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</si>
  <si>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</si>
  <si>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</si>
  <si>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</si>
  <si>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</si>
  <si>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</si>
  <si>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</si>
  <si>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</si>
  <si>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</si>
  <si>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</si>
  <si>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</si>
  <si>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</si>
  <si>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</si>
  <si>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</si>
  <si>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</si>
  <si>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</si>
  <si>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</si>
  <si>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</si>
  <si>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</si>
  <si>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</si>
  <si>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</si>
  <si>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</si>
  <si>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</si>
  <si>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</si>
  <si>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</si>
  <si>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</si>
  <si>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</si>
  <si>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</si>
  <si>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</si>
  <si>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</si>
  <si>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</si>
  <si>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</si>
  <si>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</si>
  <si>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</si>
  <si>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</si>
  <si>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</si>
  <si>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</si>
  <si>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</si>
  <si>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</si>
  <si>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</si>
  <si>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</si>
  <si>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</si>
  <si>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</si>
  <si>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</si>
  <si>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</si>
  <si>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</si>
  <si>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</si>
  <si>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</si>
  <si>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</si>
  <si>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</si>
  <si>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</si>
  <si>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</si>
  <si>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</si>
  <si>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</si>
  <si>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</si>
  <si>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</si>
  <si>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</si>
  <si>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</si>
  <si>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</si>
  <si>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</si>
  <si>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</si>
  <si>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</si>
  <si>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</si>
  <si>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</si>
  <si>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</si>
  <si>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</si>
  <si>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</si>
  <si>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</si>
  <si>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</si>
  <si>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</si>
  <si>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</si>
  <si>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</si>
  <si>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</si>
  <si>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</si>
  <si>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</si>
  <si>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</si>
  <si>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</si>
  <si>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</si>
  <si>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</si>
  <si>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</si>
  <si>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</si>
  <si>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</si>
  <si>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</si>
  <si>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</si>
  <si>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</si>
  <si>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</si>
  <si>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</si>
  <si>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</si>
  <si>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</si>
  <si>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</si>
  <si>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</si>
  <si>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</si>
  <si>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</si>
  <si>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</si>
  <si>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</si>
  <si>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</si>
  <si>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</si>
  <si>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</si>
  <si>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</si>
  <si>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</si>
  <si>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</si>
  <si>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</si>
  <si>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</si>
  <si>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</si>
  <si>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</si>
  <si>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</si>
  <si>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</si>
  <si>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</si>
  <si>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</si>
  <si>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</si>
  <si>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</si>
  <si>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</si>
  <si>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</si>
  <si>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</si>
  <si>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</si>
  <si>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</si>
  <si>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</si>
  <si>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</si>
  <si>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</si>
  <si>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</si>
  <si>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</si>
  <si>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</si>
  <si>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</si>
  <si>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</si>
  <si>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</si>
  <si>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</si>
  <si>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</si>
  <si>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</si>
  <si>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</si>
  <si>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</si>
  <si>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</si>
  <si>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</si>
  <si>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</si>
  <si>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</si>
  <si>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</si>
  <si>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</si>
  <si>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</si>
  <si>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</si>
  <si>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</si>
  <si>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</si>
  <si>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</si>
  <si>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</si>
  <si>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</si>
  <si>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</si>
  <si>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</si>
  <si>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</si>
  <si>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</si>
  <si>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</si>
  <si>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</si>
  <si>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</si>
  <si>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</si>
  <si>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</si>
  <si>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</si>
  <si>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</si>
  <si>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</si>
  <si>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</si>
  <si>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</si>
  <si>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</si>
  <si>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</si>
  <si>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</si>
  <si>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</si>
  <si>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</si>
  <si>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</si>
  <si>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</si>
  <si>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</si>
  <si>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</si>
  <si>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</si>
  <si>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</si>
  <si>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</si>
  <si>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</si>
  <si>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</si>
  <si>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</si>
  <si>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</si>
  <si>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</si>
  <si>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</si>
  <si>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</si>
  <si>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</si>
  <si>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</si>
  <si>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</si>
  <si>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</si>
  <si>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</si>
  <si>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</si>
  <si>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</si>
  <si>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</si>
  <si>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</si>
  <si>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</si>
  <si>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</si>
  <si>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</si>
  <si>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</si>
  <si>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</si>
  <si>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</si>
  <si>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</si>
  <si>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</si>
  <si>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</si>
  <si>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</si>
  <si>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</si>
  <si>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</si>
  <si>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</si>
  <si>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</si>
  <si>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</si>
  <si>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</si>
  <si>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</si>
  <si>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</si>
  <si>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</si>
  <si>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</si>
  <si>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</si>
  <si>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</si>
  <si>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</si>
  <si>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</si>
  <si>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</si>
  <si>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</si>
  <si>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</si>
  <si>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</si>
  <si>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</si>
  <si>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</si>
  <si>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</si>
  <si>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</si>
  <si>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</si>
  <si>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</si>
  <si>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</si>
  <si>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</si>
  <si>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</si>
  <si>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</si>
  <si>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</si>
  <si>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</si>
  <si>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</si>
  <si>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</si>
  <si>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</si>
  <si>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</si>
  <si>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</si>
  <si>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</si>
  <si>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</si>
  <si>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</si>
  <si>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</si>
  <si>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</si>
  <si>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</si>
  <si>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</si>
  <si>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</si>
  <si>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</si>
  <si>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</si>
  <si>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</si>
  <si>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</si>
  <si>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</si>
  <si>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</si>
  <si>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</si>
  <si>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</si>
  <si>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</si>
  <si>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</si>
  <si>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</si>
  <si>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</si>
  <si>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</si>
  <si>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</si>
  <si>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</si>
  <si>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</si>
  <si>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</si>
  <si>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</si>
  <si>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</si>
  <si>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</si>
  <si>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</si>
  <si>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</si>
  <si>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</si>
  <si>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</si>
  <si>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</si>
  <si>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</si>
  <si>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</si>
  <si>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</si>
  <si>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</si>
  <si>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</si>
  <si>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</si>
  <si>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</si>
  <si>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</si>
  <si>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</si>
  <si>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</si>
  <si>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</si>
  <si>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</si>
  <si>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</si>
  <si>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</si>
  <si>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</si>
  <si>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</si>
  <si>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</si>
  <si>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</si>
  <si>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</si>
  <si>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</si>
  <si>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</si>
  <si>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</si>
  <si>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</si>
  <si>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</si>
  <si>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</si>
  <si>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</si>
  <si>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</si>
  <si>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</si>
  <si>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</si>
  <si>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</si>
  <si>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</si>
  <si>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</si>
  <si>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</si>
  <si>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</si>
  <si>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</si>
  <si>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</si>
  <si>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</si>
  <si>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</si>
  <si>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</si>
  <si>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</si>
  <si>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</si>
  <si>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</si>
  <si>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</si>
  <si>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</si>
  <si>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</si>
  <si>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</si>
  <si>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</si>
  <si>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</si>
  <si>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</si>
  <si>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</si>
  <si>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</si>
  <si>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</si>
  <si>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</si>
  <si>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</si>
  <si>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</si>
  <si>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</si>
  <si>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</si>
  <si>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</si>
  <si>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</si>
  <si>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</si>
  <si>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</si>
  <si>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</si>
  <si>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</si>
  <si>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</si>
  <si>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</si>
  <si>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</si>
  <si>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</si>
  <si>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</si>
  <si>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</si>
  <si>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</si>
  <si>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</si>
  <si>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</si>
  <si>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</si>
  <si>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</si>
  <si>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</si>
  <si>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</si>
  <si>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</si>
  <si>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</si>
  <si>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</si>
  <si>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</si>
  <si>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</si>
  <si>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</si>
  <si>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</si>
  <si>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</si>
  <si>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</si>
  <si>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</si>
  <si>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</si>
  <si>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</si>
  <si>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</si>
  <si>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</si>
  <si>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</si>
  <si>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</si>
  <si>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</si>
  <si>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</si>
  <si>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</si>
  <si>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</si>
  <si>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</si>
  <si>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</si>
  <si>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</si>
  <si>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</si>
  <si>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</si>
  <si>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</si>
  <si>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</si>
  <si>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</si>
  <si>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</si>
  <si>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</si>
  <si>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</si>
  <si>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</si>
  <si>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</si>
  <si>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</si>
  <si>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</si>
  <si>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</si>
  <si>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</si>
  <si>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</si>
  <si>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</si>
  <si>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</si>
  <si>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</si>
  <si>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</si>
  <si>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</si>
  <si>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</si>
  <si>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</si>
  <si>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</si>
  <si>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</si>
  <si>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</si>
  <si>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</si>
  <si>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</si>
  <si>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</si>
  <si>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</si>
  <si>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</si>
  <si>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</si>
  <si>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</si>
  <si>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</si>
  <si>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</si>
  <si>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</si>
  <si>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</si>
  <si>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</si>
  <si>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</si>
  <si>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</si>
  <si>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</si>
  <si>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</si>
  <si>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</si>
  <si>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</si>
  <si>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</si>
  <si>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</si>
  <si>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</si>
  <si>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</si>
  <si>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</si>
  <si>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</si>
  <si>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</si>
  <si>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</si>
  <si>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</si>
  <si>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</si>
  <si>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</si>
  <si>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</si>
  <si>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</si>
  <si>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</si>
  <si>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</si>
  <si>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</si>
  <si>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</si>
  <si>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</si>
  <si>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</si>
  <si>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</si>
  <si>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</si>
  <si>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</si>
  <si>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</si>
  <si>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</si>
  <si>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</si>
  <si>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</si>
  <si>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</si>
  <si>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</si>
  <si>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</si>
  <si>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</si>
  <si>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</si>
  <si>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</si>
  <si>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</si>
  <si>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</si>
  <si>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</si>
  <si>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</si>
  <si>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</si>
  <si>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</si>
  <si>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</si>
  <si>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</si>
  <si>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</si>
  <si>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</si>
  <si>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</si>
  <si>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</si>
  <si>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</si>
  <si>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</si>
  <si>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</si>
  <si>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</si>
  <si>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</si>
  <si>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</si>
  <si>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</si>
  <si>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</si>
  <si>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</si>
  <si>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</si>
  <si>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</si>
  <si>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</si>
  <si>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</si>
  <si>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</si>
  <si>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</si>
  <si>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</si>
  <si>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</si>
  <si>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</si>
  <si>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</si>
  <si>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</si>
  <si>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</si>
  <si>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</si>
  <si>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</si>
  <si>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</si>
  <si>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</si>
  <si>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</si>
  <si>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</si>
  <si>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</si>
  <si>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</si>
  <si>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</si>
  <si>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</si>
  <si>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</si>
  <si>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</si>
  <si>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</si>
  <si>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</si>
  <si>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</si>
  <si>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</si>
  <si>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</si>
  <si>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</si>
  <si>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</si>
  <si>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</si>
  <si>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</si>
  <si>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</si>
  <si>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</si>
  <si>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</si>
  <si>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</si>
  <si>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</si>
  <si>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</si>
  <si>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</si>
  <si>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</si>
  <si>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</si>
  <si>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</si>
  <si>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</si>
  <si>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</si>
  <si>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</si>
  <si>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</si>
  <si>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</si>
  <si>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</si>
  <si>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</si>
  <si>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</si>
  <si>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</si>
  <si>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</si>
  <si>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</si>
  <si>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</si>
  <si>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</si>
  <si>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</si>
  <si>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</si>
  <si>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</si>
  <si>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</si>
  <si>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</si>
  <si>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</si>
  <si>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</si>
  <si>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</si>
  <si>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</si>
  <si>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</si>
  <si>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</si>
  <si>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</si>
  <si>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</si>
  <si>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</si>
  <si>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</si>
  <si>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</si>
  <si>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</si>
  <si>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</si>
  <si>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</si>
  <si>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</si>
  <si>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</si>
  <si>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</si>
  <si>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</si>
  <si>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</si>
  <si>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</si>
  <si>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</si>
  <si>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</si>
  <si>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</si>
  <si>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</si>
  <si>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</si>
  <si>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</si>
  <si>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</si>
  <si>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</si>
  <si>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</si>
  <si>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</si>
  <si>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</si>
  <si>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</si>
  <si>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</si>
  <si>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</si>
  <si>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</si>
  <si>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</si>
  <si>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</si>
  <si>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</si>
  <si>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</si>
  <si>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</si>
  <si>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</si>
  <si>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</si>
  <si>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</si>
  <si>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</si>
  <si>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</si>
  <si>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</si>
  <si>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</si>
  <si>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</si>
  <si>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</si>
  <si>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</si>
  <si>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</si>
  <si>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</si>
  <si>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</si>
  <si>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</si>
  <si>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</si>
  <si>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</si>
  <si>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</si>
  <si>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</si>
  <si>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</si>
  <si>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</si>
  <si>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</si>
  <si>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</si>
  <si>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</si>
  <si>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</si>
  <si>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</si>
  <si>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</si>
  <si>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</si>
  <si>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</si>
  <si>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</si>
  <si>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</si>
  <si>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</si>
  <si>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</si>
  <si>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</si>
  <si>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</si>
  <si>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</si>
  <si>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</si>
  <si>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</si>
  <si>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</si>
  <si>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</si>
  <si>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</si>
  <si>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</si>
  <si>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</si>
  <si>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</si>
  <si>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</si>
  <si>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</si>
  <si>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</si>
  <si>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</si>
  <si>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</si>
  <si>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</si>
  <si>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</si>
  <si>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</si>
  <si>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</si>
  <si>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</si>
  <si>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</si>
  <si>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</si>
  <si>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</si>
  <si>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</si>
  <si>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</si>
  <si>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</si>
  <si>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</si>
  <si>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</si>
  <si>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</si>
  <si>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</si>
  <si>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</si>
  <si>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</si>
  <si>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</si>
  <si>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</si>
  <si>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</si>
  <si>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</si>
  <si>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</si>
  <si>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</si>
  <si>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</si>
  <si>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</si>
  <si>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</si>
  <si>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</si>
  <si>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</si>
  <si>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</si>
  <si>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</si>
  <si>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</si>
  <si>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</si>
  <si>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</si>
  <si>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</si>
  <si>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</si>
  <si>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</si>
  <si>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</si>
  <si>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</si>
  <si>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</si>
  <si>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</si>
  <si>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</si>
  <si>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</si>
  <si>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</si>
  <si>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</si>
  <si>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</si>
  <si>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</si>
  <si>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</si>
  <si>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</si>
  <si>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</si>
  <si>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</si>
  <si>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</si>
  <si>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</si>
  <si>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</si>
  <si>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</si>
  <si>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</si>
  <si>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</si>
  <si>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</si>
  <si>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</si>
  <si>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</si>
  <si>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</si>
  <si>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</si>
  <si>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</si>
  <si>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</si>
  <si>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</si>
  <si>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</si>
  <si>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</si>
  <si>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</si>
  <si>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</si>
  <si>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</si>
  <si>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</si>
  <si>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</si>
  <si>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</si>
  <si>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</si>
  <si>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</si>
  <si>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</si>
  <si>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</si>
  <si>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</si>
  <si>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</si>
  <si>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</si>
  <si>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</si>
  <si>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</si>
  <si>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</si>
  <si>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</si>
  <si>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</si>
  <si>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</si>
  <si>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</si>
  <si>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</si>
  <si>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</si>
  <si>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</si>
  <si>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</si>
  <si>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</si>
  <si>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</si>
  <si>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</si>
  <si>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</si>
  <si>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</si>
  <si>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</si>
  <si>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</si>
  <si>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</si>
  <si>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</si>
  <si>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</si>
  <si>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</si>
  <si>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</si>
  <si>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</si>
  <si>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</si>
  <si>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</si>
  <si>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</si>
  <si>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</si>
  <si>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</si>
  <si>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</si>
  <si>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</si>
  <si>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</si>
  <si>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</si>
  <si>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</si>
  <si>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</si>
  <si>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</si>
  <si>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</si>
  <si>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</si>
  <si>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</si>
  <si>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</si>
  <si>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</si>
  <si>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</si>
  <si>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</si>
  <si>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</si>
  <si>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</si>
  <si>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</si>
  <si>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</si>
  <si>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</si>
  <si>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</si>
  <si>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</si>
  <si>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</si>
  <si>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</si>
  <si>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</si>
  <si>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</si>
  <si>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</si>
  <si>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</si>
  <si>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</si>
  <si>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</si>
  <si>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</si>
  <si>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</si>
  <si>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</si>
  <si>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</si>
  <si>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</si>
  <si>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</si>
  <si>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</si>
  <si>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</si>
  <si>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</si>
  <si>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</si>
  <si>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</si>
  <si>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</si>
  <si>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</si>
  <si>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</si>
  <si>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</si>
  <si>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</si>
  <si>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</si>
  <si>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</si>
  <si>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</si>
  <si>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</si>
  <si>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</si>
  <si>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</si>
  <si>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</si>
  <si>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</si>
  <si>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</si>
  <si>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</si>
  <si>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</si>
  <si>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</si>
  <si>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</si>
  <si>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</si>
  <si>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</si>
  <si>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</si>
  <si>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</si>
  <si>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</si>
  <si>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</si>
  <si>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</si>
  <si>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</si>
  <si>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</si>
  <si>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</si>
  <si>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</si>
  <si>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</si>
  <si>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</si>
  <si>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</si>
  <si>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</si>
  <si>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</si>
  <si>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</si>
  <si>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</si>
  <si>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</si>
  <si>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</si>
  <si>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</si>
  <si>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</si>
  <si>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</si>
  <si>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</si>
  <si>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</si>
  <si>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</si>
  <si>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</si>
  <si>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</si>
  <si>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</si>
  <si>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</si>
  <si>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</si>
  <si>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</si>
  <si>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</si>
  <si>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</si>
  <si>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</si>
  <si>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</si>
  <si>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</si>
  <si>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</si>
  <si>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</si>
  <si>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</si>
  <si>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</si>
  <si>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</si>
  <si>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</si>
  <si>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</si>
  <si>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</si>
  <si>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</si>
  <si>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</si>
  <si>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</si>
  <si>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</si>
  <si>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</si>
  <si>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</si>
  <si>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</si>
  <si>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</si>
  <si>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</si>
  <si>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</si>
  <si>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</si>
  <si>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</si>
  <si>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</si>
  <si>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</si>
  <si>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</si>
  <si>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</si>
  <si>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</si>
  <si>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</si>
  <si>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</si>
  <si>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</si>
  <si>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</si>
  <si>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</si>
  <si>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</si>
  <si>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</si>
  <si>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</si>
  <si>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</si>
  <si>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</si>
  <si>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</si>
  <si>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</si>
  <si>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</si>
  <si>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</si>
  <si>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</si>
  <si>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</si>
  <si>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</si>
  <si>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</si>
  <si>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</si>
  <si>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</si>
  <si>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</si>
  <si>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</si>
  <si>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</si>
  <si>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</si>
  <si>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</si>
  <si>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</si>
  <si>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</si>
  <si>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</si>
  <si>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</si>
  <si>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</si>
  <si>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</si>
  <si>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</si>
  <si>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</si>
  <si>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</si>
  <si>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</si>
  <si>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</si>
  <si>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</si>
  <si>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</si>
  <si>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</si>
  <si>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</si>
  <si>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</si>
  <si>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</si>
  <si>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</si>
  <si>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</si>
  <si>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</si>
  <si>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</si>
  <si>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</si>
  <si>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</si>
  <si>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</si>
  <si>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</si>
  <si>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</si>
  <si>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</si>
  <si>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</si>
  <si>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</si>
  <si>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</si>
  <si>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</si>
  <si>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</si>
  <si>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</si>
  <si>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</si>
  <si>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</si>
  <si>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</si>
  <si>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</si>
  <si>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</si>
  <si>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</si>
  <si>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</si>
  <si>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</si>
  <si>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</si>
  <si>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</si>
  <si>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</si>
  <si>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</si>
  <si>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</si>
  <si>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</si>
  <si>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</si>
  <si>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</si>
  <si>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</si>
  <si>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</si>
  <si>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</si>
  <si>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</si>
  <si>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</si>
  <si>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</si>
  <si>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</si>
  <si>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</si>
  <si>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</si>
  <si>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</si>
  <si>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</si>
  <si>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</si>
  <si>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</si>
  <si>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</si>
  <si>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</si>
  <si>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</si>
  <si>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</si>
  <si>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</si>
  <si>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</si>
  <si>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</si>
  <si>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</si>
  <si>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</si>
  <si>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</si>
  <si>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</si>
  <si>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</si>
  <si>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</si>
  <si>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</si>
  <si>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</si>
  <si>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</si>
  <si>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</si>
  <si>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</si>
  <si>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</si>
  <si>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</si>
  <si>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</si>
  <si>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</si>
  <si>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</si>
  <si>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</si>
  <si>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</si>
  <si>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</si>
  <si>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</si>
  <si>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</si>
  <si>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</si>
  <si>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</si>
  <si>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</si>
  <si>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</si>
  <si>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</si>
  <si>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</si>
  <si>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</si>
  <si>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</si>
  <si>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</si>
  <si>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</si>
  <si>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</si>
  <si>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</si>
  <si>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</si>
  <si>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</si>
  <si>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</si>
  <si>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</si>
  <si>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</si>
  <si>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</si>
  <si>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</si>
  <si>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</si>
  <si>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</si>
  <si>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</si>
  <si>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</si>
  <si>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</si>
  <si>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</si>
  <si>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</si>
  <si>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</si>
  <si>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</si>
  <si>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</si>
  <si>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</si>
  <si>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</si>
  <si>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</si>
  <si>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</si>
  <si>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</si>
  <si>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</si>
  <si>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</si>
  <si>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</si>
  <si>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</si>
  <si>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</si>
  <si>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</si>
  <si>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</si>
  <si>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</si>
  <si>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</si>
  <si>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</si>
  <si>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</si>
  <si>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</si>
  <si>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</si>
  <si>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</si>
  <si>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</si>
  <si>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</si>
  <si>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</si>
  <si>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</si>
  <si>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</si>
  <si>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</si>
  <si>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</si>
  <si>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</si>
  <si>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</si>
  <si>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</si>
  <si>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</si>
  <si>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</si>
  <si>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</si>
  <si>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</si>
  <si>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</si>
  <si>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</si>
  <si>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</si>
  <si>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</si>
  <si>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</si>
  <si>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</si>
  <si>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</si>
  <si>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</si>
  <si>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</si>
  <si>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</si>
  <si>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</si>
  <si>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</si>
  <si>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</si>
  <si>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</si>
  <si>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</si>
  <si>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</si>
  <si>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</si>
  <si>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</si>
  <si>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</si>
  <si>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</si>
  <si>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</si>
  <si>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</si>
  <si>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</si>
  <si>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</si>
  <si>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</si>
  <si>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</si>
  <si>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</si>
  <si>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</si>
  <si>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</si>
  <si>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</si>
  <si>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</si>
  <si>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</si>
  <si>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</si>
  <si>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</si>
  <si>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</si>
  <si>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</si>
  <si>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</si>
  <si>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</si>
  <si>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</si>
  <si>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</si>
  <si>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</si>
  <si>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</si>
  <si>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</si>
  <si>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</si>
  <si>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</si>
  <si>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</si>
  <si>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</si>
  <si>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</si>
  <si>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</si>
  <si>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</si>
  <si>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</si>
  <si>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</si>
  <si>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</si>
  <si>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</si>
  <si>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</si>
  <si>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</si>
  <si>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</si>
  <si>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</si>
  <si>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</si>
  <si>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</si>
  <si>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</si>
  <si>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</si>
  <si>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</si>
  <si>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</si>
  <si>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</si>
  <si>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</si>
  <si>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</si>
  <si>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</si>
  <si>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</si>
  <si>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</si>
  <si>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</si>
  <si>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</si>
  <si>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</si>
  <si>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</si>
  <si>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</si>
  <si>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</si>
  <si>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</si>
  <si>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</si>
  <si>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</si>
  <si>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</si>
  <si>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</si>
  <si>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</si>
  <si>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</si>
  <si>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</si>
  <si>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</si>
  <si>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</si>
  <si>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</si>
  <si>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</si>
  <si>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</si>
  <si>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</si>
  <si>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</si>
  <si>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</si>
  <si>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</si>
  <si>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</si>
  <si>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</si>
  <si>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</si>
  <si>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</si>
  <si>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</si>
  <si>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</si>
  <si>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</si>
  <si>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</si>
  <si>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</si>
  <si>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</si>
  <si>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</si>
  <si>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</si>
  <si>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</si>
  <si>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</si>
  <si>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</si>
  <si>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</si>
  <si>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</si>
  <si>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</si>
  <si>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</si>
  <si>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</si>
  <si>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</si>
  <si>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</si>
  <si>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</si>
  <si>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</si>
  <si>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</si>
  <si>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</si>
  <si>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</si>
  <si>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</si>
  <si>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</si>
  <si>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</si>
  <si>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</si>
  <si>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</si>
  <si>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</si>
  <si>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</si>
  <si>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</si>
  <si>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</si>
  <si>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</si>
  <si>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</si>
  <si>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</si>
  <si>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</si>
  <si>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</si>
  <si>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</si>
  <si>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</si>
  <si>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</si>
  <si>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</si>
  <si>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</si>
  <si>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</si>
  <si>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</si>
  <si>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</si>
  <si>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</si>
  <si>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</si>
  <si>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</si>
  <si>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</si>
  <si>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</si>
  <si>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</si>
  <si>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</si>
  <si>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</si>
  <si>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</si>
  <si>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</si>
  <si>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</si>
  <si>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</si>
  <si>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</si>
  <si>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</si>
  <si>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</si>
  <si>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</si>
  <si>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</si>
  <si>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</si>
  <si>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</si>
  <si>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</si>
  <si>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</si>
  <si>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</si>
  <si>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</si>
  <si>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</si>
  <si>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</si>
  <si>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</si>
  <si>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</si>
  <si>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</si>
  <si>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</si>
  <si>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</si>
  <si>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</si>
  <si>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</si>
  <si>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</si>
  <si>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</si>
  <si>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</si>
  <si>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</si>
  <si>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</si>
  <si>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</si>
  <si>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</si>
  <si>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</si>
  <si>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</si>
  <si>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</si>
  <si>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</si>
  <si>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</si>
  <si>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</si>
  <si>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</si>
  <si>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</si>
  <si>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</si>
  <si>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</si>
  <si>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</si>
  <si>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</si>
  <si>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</si>
  <si>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</si>
  <si>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</si>
  <si>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</si>
  <si>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</si>
  <si>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</si>
  <si>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</si>
  <si>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</si>
  <si>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</si>
  <si>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</si>
  <si>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</si>
  <si>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</si>
  <si>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</si>
  <si>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</si>
  <si>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</si>
  <si>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</si>
  <si>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</si>
  <si>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</si>
  <si>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</si>
  <si>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</si>
  <si>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</si>
  <si>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</si>
  <si>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</si>
  <si>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</si>
  <si>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</si>
  <si>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</si>
  <si>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</si>
  <si>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</si>
  <si>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</si>
  <si>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</si>
  <si>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</si>
  <si>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</si>
  <si>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</si>
  <si>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</si>
  <si>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</si>
  <si>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</si>
  <si>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</si>
  <si>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</si>
  <si>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</si>
  <si>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</si>
  <si>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</si>
  <si>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</si>
  <si>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</si>
  <si>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</si>
  <si>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</si>
  <si>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</si>
  <si>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</si>
  <si>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</si>
  <si>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</si>
  <si>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</si>
  <si>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</si>
  <si>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</si>
  <si>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</si>
  <si>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</si>
  <si>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</si>
  <si>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</si>
  <si>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</si>
  <si>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</si>
  <si>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</si>
  <si>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</si>
  <si>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</si>
  <si>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</si>
  <si>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</si>
  <si>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</si>
  <si>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</si>
  <si>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</si>
  <si>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</si>
  <si>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</si>
  <si>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</si>
  <si>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</si>
  <si>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</si>
  <si>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</si>
  <si>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</si>
  <si>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</si>
  <si>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</si>
  <si>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</si>
  <si>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</si>
  <si>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</si>
  <si>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</si>
  <si>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</si>
  <si>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</si>
  <si>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</si>
  <si>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</si>
  <si>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</si>
  <si>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</si>
  <si>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</si>
  <si>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</si>
  <si>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</si>
  <si>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</si>
  <si>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</si>
  <si>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</si>
  <si>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</si>
  <si>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</si>
  <si>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</si>
  <si>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</si>
  <si>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</si>
  <si>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</si>
  <si>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</si>
  <si>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</si>
  <si>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</si>
  <si>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</si>
  <si>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</si>
  <si>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</si>
  <si>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</si>
  <si>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</si>
  <si>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</si>
  <si>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</si>
  <si>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</si>
  <si>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</si>
  <si>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</si>
  <si>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</si>
  <si>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</si>
  <si>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</si>
  <si>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</si>
  <si>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</si>
  <si>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</si>
  <si>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</si>
  <si>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</si>
  <si>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</si>
  <si>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</si>
  <si>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</si>
  <si>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</si>
  <si>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</si>
  <si>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</si>
  <si>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</si>
  <si>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</si>
  <si>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</si>
  <si>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</si>
  <si>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</si>
  <si>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</si>
  <si>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</si>
  <si>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</si>
  <si>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</si>
  <si>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</si>
  <si>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</si>
  <si>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</si>
  <si>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</si>
  <si>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</si>
  <si>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</si>
  <si>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</si>
  <si>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</si>
  <si>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</si>
  <si>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</si>
  <si>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</si>
  <si>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</si>
  <si>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</si>
  <si>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</si>
  <si>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</si>
  <si>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</si>
  <si>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</si>
  <si>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</si>
  <si>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</si>
  <si>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</si>
  <si>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</si>
  <si>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</si>
  <si>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</si>
  <si>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</si>
  <si>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</si>
  <si>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</si>
  <si>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</si>
  <si>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</si>
  <si>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</si>
  <si>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</si>
  <si>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</si>
  <si>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</si>
  <si>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</si>
  <si>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</si>
  <si>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</si>
  <si>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</si>
  <si>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</si>
  <si>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</si>
  <si>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</si>
  <si>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</si>
  <si>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</si>
  <si>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</si>
  <si>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</si>
  <si>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</si>
  <si>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</si>
  <si>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</si>
  <si>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</si>
  <si>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</si>
  <si>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</si>
  <si>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</si>
  <si>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</si>
  <si>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</si>
  <si>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</si>
  <si>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</si>
  <si>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</si>
  <si>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</si>
  <si>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</si>
  <si>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</si>
  <si>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</si>
  <si>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</si>
  <si>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</si>
  <si>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</si>
  <si>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</si>
  <si>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</si>
  <si>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</si>
  <si>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</si>
  <si>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</si>
  <si>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</si>
  <si>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</si>
  <si>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</si>
  <si>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</si>
  <si>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</si>
  <si>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</si>
  <si>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</si>
  <si>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</si>
  <si>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</si>
  <si>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</si>
  <si>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</si>
  <si>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</si>
  <si>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</si>
  <si>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</si>
  <si>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</si>
  <si>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</si>
  <si>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</si>
  <si>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</si>
  <si>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</si>
  <si>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</si>
  <si>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</si>
  <si>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</si>
  <si>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</si>
  <si>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</si>
  <si>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</si>
  <si>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</si>
  <si>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</si>
  <si>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</si>
  <si>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</si>
  <si>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</si>
  <si>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</si>
  <si>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</si>
  <si>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</si>
  <si>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</si>
  <si>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</si>
  <si>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</si>
  <si>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</si>
  <si>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</si>
  <si>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</si>
  <si>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</si>
  <si>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</si>
  <si>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</si>
  <si>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</si>
  <si>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</si>
  <si>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</si>
  <si>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</si>
  <si>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</si>
  <si>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</si>
  <si>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</si>
  <si>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</si>
  <si>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</si>
  <si>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</si>
  <si>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</si>
  <si>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</si>
  <si>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</si>
  <si>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</si>
  <si>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</si>
  <si>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</si>
  <si>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</si>
  <si>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</si>
  <si>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</si>
  <si>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</si>
  <si>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</si>
  <si>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</si>
  <si>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</si>
  <si>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</si>
  <si>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</si>
  <si>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</si>
  <si>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</si>
  <si>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</si>
  <si>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</si>
  <si>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</si>
  <si>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</si>
  <si>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</si>
  <si>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</si>
  <si>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</si>
  <si>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</si>
  <si>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</si>
  <si>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</si>
  <si>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</si>
  <si>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</si>
  <si>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</si>
  <si>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</si>
  <si>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</si>
  <si>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</si>
  <si>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</si>
  <si>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</si>
  <si>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</si>
  <si>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</si>
  <si>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</si>
  <si>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</si>
  <si>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</si>
  <si>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</si>
  <si>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</si>
  <si>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</si>
  <si>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</si>
  <si>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</si>
  <si>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</si>
  <si>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</si>
  <si>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</si>
  <si>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</si>
  <si>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</si>
  <si>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</si>
  <si>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</si>
  <si>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</si>
  <si>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</si>
  <si>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</si>
  <si>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</si>
  <si>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</si>
  <si>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</si>
  <si>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</si>
  <si>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</si>
  <si>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</si>
  <si>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</si>
  <si>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</si>
  <si>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</si>
  <si>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</si>
  <si>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</si>
  <si>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</si>
  <si>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</si>
  <si>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</si>
  <si>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</si>
  <si>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</si>
  <si>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</si>
  <si>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</si>
  <si>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</si>
  <si>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</si>
  <si>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</si>
  <si>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</si>
  <si>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</si>
  <si>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</si>
  <si>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</si>
  <si>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</si>
  <si>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</si>
  <si>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</si>
  <si>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</si>
  <si>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</si>
  <si>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</si>
  <si>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</si>
  <si>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</si>
  <si>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</si>
  <si>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</si>
  <si>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</si>
  <si>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</si>
  <si>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</si>
  <si>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</si>
  <si>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</si>
  <si>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</si>
  <si>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</si>
  <si>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</si>
  <si>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</si>
  <si>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</si>
  <si>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</si>
  <si>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</si>
  <si>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</si>
  <si>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</si>
  <si>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</si>
  <si>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</si>
  <si>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</si>
  <si>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</si>
  <si>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</si>
  <si>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</si>
  <si>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</si>
  <si>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</si>
  <si>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</si>
  <si>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</si>
  <si>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</si>
  <si>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</si>
  <si>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</si>
  <si>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</si>
  <si>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</si>
  <si>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</si>
  <si>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</si>
  <si>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</si>
  <si>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</si>
  <si>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</si>
  <si>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</si>
  <si>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</si>
  <si>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</si>
  <si>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</si>
  <si>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</si>
  <si>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</si>
  <si>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</si>
  <si>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</si>
  <si>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</si>
  <si>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</si>
  <si>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</si>
  <si>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</si>
  <si>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</si>
  <si>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</si>
  <si>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</si>
  <si>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</si>
  <si>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</si>
  <si>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</si>
  <si>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</si>
  <si>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</si>
  <si>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</si>
  <si>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</si>
  <si>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</si>
  <si>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</si>
  <si>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</si>
  <si>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</si>
  <si>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</si>
  <si>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</si>
  <si>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</si>
  <si>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</si>
  <si>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</si>
  <si>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</si>
  <si>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</si>
  <si>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</si>
  <si>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</si>
  <si>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</si>
  <si>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</si>
  <si>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</si>
  <si>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</si>
  <si>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</si>
  <si>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</si>
  <si>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</si>
  <si>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</si>
  <si>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</si>
  <si>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</si>
  <si>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</si>
  <si>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</si>
  <si>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</si>
  <si>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</si>
  <si>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</si>
  <si>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</si>
  <si>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</si>
  <si>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</si>
  <si>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</si>
  <si>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</si>
  <si>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</si>
  <si>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</si>
  <si>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</si>
  <si>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</si>
  <si>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</si>
  <si>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</si>
  <si>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</si>
  <si>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</si>
  <si>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</si>
  <si>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</si>
  <si>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</si>
  <si>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</si>
  <si>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</si>
  <si>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</si>
  <si>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</si>
  <si>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</si>
  <si>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</si>
  <si>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</si>
  <si>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</si>
  <si>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</si>
  <si>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</si>
  <si>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</si>
  <si>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</si>
  <si>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</si>
  <si>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</si>
  <si>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</si>
  <si>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</si>
  <si>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</si>
  <si>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</si>
  <si>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</si>
  <si>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</si>
  <si>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</si>
  <si>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</si>
  <si>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</si>
  <si>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</si>
  <si>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</si>
  <si>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</si>
  <si>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</si>
  <si>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</si>
  <si>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</si>
  <si>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</si>
  <si>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</si>
  <si>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</si>
  <si>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</si>
  <si>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</si>
  <si>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</si>
  <si>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</si>
  <si>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</si>
  <si>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</si>
  <si>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</si>
  <si>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</si>
  <si>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</si>
  <si>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</si>
  <si>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</si>
  <si>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</si>
  <si>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</si>
  <si>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</si>
  <si>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</si>
  <si>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</si>
  <si>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</si>
  <si>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</si>
  <si>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</si>
  <si>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</si>
  <si>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</si>
  <si>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</si>
  <si>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</si>
  <si>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</si>
  <si>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</si>
  <si>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</si>
  <si>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</si>
  <si>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</si>
  <si>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</si>
  <si>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</si>
  <si>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</si>
  <si>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</si>
  <si>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</si>
  <si>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</si>
  <si>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</si>
  <si>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</si>
  <si>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</si>
  <si>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</si>
  <si>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</si>
  <si>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</si>
  <si>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</si>
  <si>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</si>
  <si>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</si>
  <si>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</si>
  <si>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</si>
  <si>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</si>
  <si>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</si>
  <si>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</si>
  <si>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</si>
  <si>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</si>
  <si>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</si>
  <si>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</si>
  <si>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</si>
  <si>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</si>
  <si>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</si>
  <si>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</si>
  <si>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</si>
  <si>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</si>
  <si>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</si>
  <si>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</si>
  <si>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</si>
  <si>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</si>
  <si>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</si>
  <si>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</si>
  <si>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</si>
  <si>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</si>
  <si>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</si>
  <si>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</si>
  <si>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</si>
  <si>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</si>
  <si>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</si>
  <si>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</si>
  <si>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</si>
  <si>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</si>
  <si>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</si>
  <si>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</si>
  <si>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</si>
  <si>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</si>
  <si>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</si>
  <si>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</si>
  <si>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</si>
  <si>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</si>
  <si>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</si>
  <si>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</si>
  <si>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</si>
  <si>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</si>
  <si>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</si>
  <si>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</si>
  <si>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</si>
  <si>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</si>
  <si>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</si>
  <si>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</si>
  <si>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</si>
  <si>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</si>
  <si>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</si>
  <si>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</si>
  <si>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</si>
  <si>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</si>
  <si>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</si>
  <si>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</si>
  <si>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</si>
  <si>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</si>
  <si>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</si>
  <si>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</si>
  <si>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</si>
  <si>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</si>
  <si>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</si>
  <si>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</si>
  <si>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</si>
  <si>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</si>
  <si>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</si>
  <si>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</si>
  <si>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</si>
  <si>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</si>
  <si>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</si>
  <si>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</si>
  <si>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</si>
  <si>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</si>
  <si>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</si>
  <si>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</si>
  <si>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</si>
  <si>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</si>
  <si>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</si>
  <si>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</si>
  <si>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</si>
  <si>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</si>
  <si>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</si>
  <si>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</si>
  <si>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</si>
  <si>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</si>
  <si>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</si>
  <si>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</si>
  <si>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</si>
  <si>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</si>
  <si>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</si>
  <si>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</si>
  <si>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</si>
  <si>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</si>
  <si>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</si>
  <si>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</si>
  <si>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</si>
  <si>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</si>
  <si>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</si>
  <si>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</si>
  <si>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</si>
  <si>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</si>
  <si>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</si>
  <si>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</si>
  <si>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</si>
  <si>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</si>
  <si>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</si>
  <si>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</si>
  <si>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</si>
  <si>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</si>
  <si>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</si>
  <si>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</si>
  <si>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</si>
  <si>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</si>
  <si>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</si>
  <si>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</si>
  <si>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</si>
  <si>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</si>
  <si>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</si>
  <si>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</si>
  <si>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</si>
  <si>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</si>
  <si>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</si>
  <si>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</si>
  <si>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</si>
  <si>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</si>
  <si>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</si>
  <si>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</si>
  <si>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</si>
  <si>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</si>
  <si>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</si>
  <si>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</si>
  <si>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</si>
  <si>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</si>
  <si>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</si>
  <si>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</si>
  <si>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</si>
  <si>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</si>
  <si>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</si>
  <si>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</si>
  <si>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</si>
  <si>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</si>
  <si>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</si>
  <si>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</si>
  <si>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</si>
  <si>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</si>
  <si>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</si>
  <si>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</si>
  <si>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</si>
  <si>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</si>
  <si>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</si>
  <si>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</si>
  <si>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</si>
  <si>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</si>
  <si>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</si>
  <si>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</si>
  <si>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</si>
  <si>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</si>
  <si>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</si>
  <si>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</si>
  <si>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</si>
  <si>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</si>
  <si>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</si>
  <si>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</si>
  <si>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</si>
  <si>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</si>
  <si>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</si>
  <si>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</si>
  <si>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</si>
  <si>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</si>
  <si>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</si>
  <si>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</si>
  <si>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</si>
  <si>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</si>
  <si>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</si>
  <si>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</si>
  <si>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</si>
  <si>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</si>
  <si>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</si>
  <si>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</si>
  <si>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</si>
  <si>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</si>
  <si>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</si>
  <si>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</si>
  <si>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</si>
  <si>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</si>
  <si>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</si>
  <si>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</si>
  <si>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</si>
  <si>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</si>
  <si>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</si>
  <si>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</si>
  <si>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</si>
  <si>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</si>
  <si>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</si>
  <si>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</si>
  <si>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</si>
  <si>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</si>
  <si>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</si>
  <si>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</si>
  <si>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</si>
  <si>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</si>
  <si>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</si>
  <si>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</si>
  <si>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</si>
  <si>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</si>
  <si>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</si>
  <si>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</si>
  <si>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</si>
  <si>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</si>
  <si>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</si>
  <si>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</si>
  <si>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</si>
  <si>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</si>
  <si>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</si>
  <si>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</si>
  <si>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</si>
  <si>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</si>
  <si>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</si>
  <si>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</si>
  <si>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</si>
  <si>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</si>
  <si>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</si>
  <si>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</si>
  <si>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</si>
  <si>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</si>
  <si>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</si>
  <si>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</si>
  <si>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</si>
  <si>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</si>
  <si>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</si>
  <si>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</si>
  <si>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</si>
  <si>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</si>
  <si>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</si>
  <si>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</si>
  <si>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</si>
  <si>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</si>
  <si>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</si>
  <si>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</si>
  <si>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</si>
  <si>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</si>
  <si>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</si>
  <si>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</si>
  <si>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</si>
  <si>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</si>
  <si>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</si>
  <si>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</si>
  <si>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</si>
  <si>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</si>
  <si>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</si>
  <si>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</si>
  <si>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</si>
  <si>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</si>
  <si>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</si>
  <si>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</si>
  <si>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</si>
  <si>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</si>
  <si>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</si>
  <si>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</si>
  <si>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</si>
  <si>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</si>
  <si>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</si>
  <si>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</si>
  <si>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</si>
  <si>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</si>
  <si>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</si>
  <si>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</si>
  <si>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</si>
  <si>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</si>
  <si>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</si>
  <si>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</si>
  <si>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</si>
  <si>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</si>
  <si>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</si>
  <si>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</si>
  <si>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</si>
  <si>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</si>
  <si>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</si>
  <si>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</si>
  <si>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</si>
  <si>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</si>
  <si>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</si>
  <si>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</si>
  <si>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</si>
  <si>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</si>
  <si>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</si>
  <si>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</si>
  <si>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</si>
  <si>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</si>
  <si>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</si>
  <si>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</si>
  <si>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</si>
  <si>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</si>
  <si>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</si>
  <si>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</si>
  <si>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</si>
  <si>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</si>
  <si>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</si>
  <si>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</si>
  <si>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</si>
  <si>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</si>
  <si>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</si>
  <si>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</si>
  <si>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</si>
  <si>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</si>
  <si>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</si>
  <si>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</si>
  <si>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</si>
  <si>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</si>
  <si>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</si>
  <si>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</si>
  <si>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</si>
  <si>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</si>
  <si>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</si>
  <si>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</si>
  <si>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</si>
  <si>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</si>
  <si>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</si>
  <si>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</si>
  <si>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</si>
  <si>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</si>
  <si>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</si>
  <si>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</si>
  <si>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</si>
  <si>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</si>
  <si>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</si>
  <si>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</si>
  <si>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</si>
  <si>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</si>
  <si>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</si>
  <si>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</si>
  <si>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</si>
  <si>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</si>
  <si>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</si>
  <si>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</si>
  <si>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</si>
  <si>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</si>
  <si>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</si>
  <si>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</si>
  <si>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</si>
  <si>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</si>
  <si>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</si>
  <si>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</si>
  <si>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</si>
  <si>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</si>
  <si>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</si>
  <si>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</si>
  <si>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</si>
  <si>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</si>
  <si>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</si>
  <si>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</si>
  <si>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</si>
  <si>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</si>
  <si>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</si>
  <si>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</si>
  <si>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</si>
  <si>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</si>
  <si>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</si>
  <si>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</si>
  <si>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</si>
  <si>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</si>
  <si>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</si>
  <si>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</si>
  <si>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</si>
  <si>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</si>
  <si>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</si>
  <si>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</si>
  <si>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</si>
  <si>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</si>
  <si>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</si>
  <si>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</si>
  <si>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</si>
  <si>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</si>
  <si>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</si>
  <si>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</si>
  <si>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</si>
  <si>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</si>
  <si>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</si>
  <si>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</si>
  <si>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</si>
  <si>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</si>
  <si>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</si>
  <si>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</si>
  <si>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</si>
  <si>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</si>
  <si>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</si>
  <si>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</si>
  <si>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</si>
  <si>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</si>
  <si>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</si>
  <si>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</si>
  <si>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</si>
  <si>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</si>
  <si>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</si>
  <si>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</si>
  <si>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</si>
  <si>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</si>
  <si>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</si>
  <si>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</si>
  <si>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</si>
  <si>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</si>
  <si>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</si>
  <si>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</si>
  <si>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</si>
  <si>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</si>
  <si>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</si>
  <si>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</si>
  <si>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</si>
  <si>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</si>
  <si>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</si>
  <si>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</si>
  <si>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</si>
  <si>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</si>
  <si>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</si>
  <si>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</si>
  <si>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</si>
  <si>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</si>
  <si>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</si>
  <si>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</si>
  <si>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</si>
  <si>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</si>
  <si>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</si>
  <si>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</si>
  <si>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</si>
  <si>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</si>
  <si>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</si>
  <si>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</si>
  <si>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</si>
  <si>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</si>
  <si>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</si>
  <si>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</si>
  <si>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</si>
  <si>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</si>
  <si>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</si>
  <si>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</si>
  <si>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</si>
  <si>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</si>
  <si>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</si>
  <si>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</si>
  <si>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</si>
  <si>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</si>
  <si>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</si>
  <si>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</si>
  <si>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</si>
  <si>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</si>
  <si>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</si>
  <si>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</si>
  <si>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</si>
  <si>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</si>
  <si>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</si>
  <si>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</si>
  <si>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</si>
  <si>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</si>
  <si>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</si>
  <si>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</si>
  <si>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</si>
  <si>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</si>
  <si>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</si>
  <si>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</si>
  <si>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</si>
  <si>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</si>
  <si>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</si>
  <si>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</si>
  <si>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</si>
  <si>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</si>
  <si>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</si>
  <si>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</si>
  <si>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</si>
  <si>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</si>
  <si>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</si>
  <si>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</si>
  <si>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</si>
  <si>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</si>
  <si>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</si>
  <si>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</si>
  <si>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</si>
  <si>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</si>
  <si>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</si>
  <si>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</si>
  <si>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</si>
  <si>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</si>
  <si>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</si>
  <si>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</si>
  <si>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</si>
  <si>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</si>
  <si>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</si>
  <si>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</si>
  <si>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</si>
  <si>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</si>
  <si>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</si>
  <si>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</si>
  <si>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</si>
  <si>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</si>
  <si>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</si>
  <si>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</si>
  <si>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</si>
  <si>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</si>
  <si>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</si>
  <si>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</si>
  <si>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</si>
  <si>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</si>
  <si>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</si>
  <si>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</si>
  <si>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</si>
  <si>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</si>
  <si>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</si>
  <si>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</si>
  <si>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</si>
  <si>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</si>
  <si>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</si>
  <si>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</si>
  <si>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</si>
  <si>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</si>
  <si>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</si>
  <si>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</si>
  <si>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</si>
  <si>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</si>
  <si>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</si>
  <si>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</si>
  <si>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</si>
  <si>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</si>
  <si>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</si>
  <si>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</si>
  <si>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</si>
  <si>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</si>
  <si>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</si>
  <si>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</si>
  <si>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</si>
  <si>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</si>
  <si>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</si>
  <si>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</si>
  <si>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</si>
  <si>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</si>
  <si>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</si>
  <si>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</si>
  <si>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</si>
  <si>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</si>
  <si>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</si>
  <si>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</si>
  <si>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</si>
  <si>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</si>
  <si>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</si>
  <si>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</si>
  <si>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</si>
  <si>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</si>
  <si>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</si>
  <si>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</si>
  <si>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</si>
  <si>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</si>
  <si>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</si>
  <si>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</si>
  <si>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</si>
  <si>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</si>
  <si>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</si>
  <si>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</si>
  <si>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</si>
  <si>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</si>
  <si>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</si>
  <si>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</si>
  <si>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</si>
  <si>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</si>
  <si>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</si>
  <si>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</si>
  <si>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</si>
  <si>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</si>
  <si>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</si>
  <si>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</si>
  <si>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</si>
  <si>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</si>
  <si>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</si>
  <si>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</si>
  <si>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</si>
  <si>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</si>
  <si>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</si>
  <si>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</si>
  <si>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</si>
  <si>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</si>
  <si>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</si>
  <si>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</si>
  <si>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</si>
  <si>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</si>
  <si>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</si>
  <si>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</si>
  <si>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</si>
  <si>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</si>
  <si>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</si>
  <si>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</si>
  <si>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</si>
  <si>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</si>
  <si>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</si>
  <si>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</si>
  <si>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</si>
  <si>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</si>
  <si>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</si>
  <si>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</si>
  <si>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</si>
  <si>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</si>
  <si>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</si>
  <si>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</si>
  <si>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</si>
  <si>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</si>
  <si>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</si>
  <si>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</si>
  <si>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</si>
  <si>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</si>
  <si>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</si>
  <si>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</si>
  <si>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</si>
  <si>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</si>
  <si>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</si>
  <si>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</si>
  <si>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</si>
  <si>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</si>
  <si>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</si>
  <si>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</si>
  <si>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</si>
  <si>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</si>
  <si>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</si>
  <si>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</si>
  <si>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</si>
  <si>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</si>
  <si>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</si>
  <si>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</si>
  <si>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</si>
  <si>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</si>
  <si>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</si>
  <si>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</si>
  <si>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</si>
  <si>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</si>
  <si>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</si>
  <si>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</si>
  <si>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</si>
  <si>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</si>
  <si>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</si>
  <si>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</si>
  <si>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</si>
  <si>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</si>
  <si>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</si>
  <si>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</si>
  <si>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</si>
  <si>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</si>
  <si>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</si>
  <si>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</si>
  <si>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</si>
  <si>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</si>
  <si>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</si>
  <si>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</si>
  <si>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</si>
  <si>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</si>
  <si>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</si>
  <si>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</si>
  <si>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</si>
  <si>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</si>
  <si>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</si>
  <si>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</si>
  <si>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</si>
  <si>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</si>
  <si>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</si>
  <si>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</si>
  <si>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</si>
  <si>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</si>
  <si>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</si>
  <si>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</si>
  <si>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</si>
  <si>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</si>
  <si>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</si>
  <si>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</si>
  <si>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</si>
  <si>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</si>
  <si>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</si>
  <si>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</si>
  <si>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</si>
  <si>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</si>
  <si>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</si>
  <si>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</si>
  <si>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</si>
  <si>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</si>
  <si>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</si>
  <si>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</si>
  <si>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</si>
  <si>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</si>
  <si>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</si>
  <si>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</si>
  <si>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</si>
  <si>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</si>
  <si>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</si>
  <si>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</si>
  <si>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</si>
  <si>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</si>
  <si>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</si>
  <si>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</si>
  <si>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</si>
  <si>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</si>
  <si>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</si>
  <si>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</si>
  <si>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</si>
  <si>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</si>
  <si>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</si>
  <si>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</si>
  <si>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</si>
  <si>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</si>
  <si>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</si>
  <si>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</si>
  <si>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</si>
  <si>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</si>
  <si>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</si>
  <si>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</si>
  <si>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</si>
  <si>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</si>
  <si>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</si>
  <si>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</si>
  <si>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</si>
  <si>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</si>
  <si>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</si>
  <si>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</si>
  <si>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</si>
  <si>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</si>
  <si>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</si>
  <si>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</si>
  <si>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</si>
  <si>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</si>
  <si>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</si>
  <si>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</si>
  <si>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</si>
  <si>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</si>
  <si>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</si>
  <si>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</si>
  <si>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</si>
  <si>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</si>
  <si>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</si>
  <si>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</si>
  <si>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</si>
  <si>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</si>
  <si>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</si>
  <si>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</si>
  <si>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</si>
  <si>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</si>
  <si>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</si>
  <si>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</si>
  <si>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</si>
  <si>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</si>
  <si>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</si>
  <si>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</si>
  <si>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</si>
  <si>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</si>
  <si>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</si>
  <si>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</si>
  <si>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</si>
  <si>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</si>
  <si>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</si>
  <si>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</si>
  <si>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</si>
  <si>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</si>
  <si>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</si>
  <si>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</si>
  <si>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</si>
  <si>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</si>
  <si>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</si>
  <si>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</si>
  <si>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</si>
  <si>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</si>
  <si>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</si>
  <si>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</si>
  <si>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</si>
  <si>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</si>
  <si>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</si>
  <si>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</si>
  <si>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</si>
  <si>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</si>
  <si>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</si>
  <si>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</si>
  <si>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</si>
  <si>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</si>
  <si>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</si>
  <si>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</si>
  <si>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</si>
  <si>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</si>
  <si>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</si>
  <si>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</si>
  <si>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</si>
  <si>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</si>
  <si>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</si>
  <si>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</si>
  <si>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</si>
  <si>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</si>
  <si>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</si>
  <si>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</si>
  <si>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</si>
  <si>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</si>
  <si>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</si>
  <si>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</si>
  <si>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</si>
  <si>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</si>
  <si>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</si>
  <si>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</si>
  <si>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</si>
  <si>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</si>
  <si>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</si>
  <si>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</si>
  <si>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</si>
  <si>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</si>
  <si>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</si>
  <si>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</si>
  <si>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</si>
  <si>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</si>
  <si>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</si>
  <si>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</si>
  <si>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</si>
  <si>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</si>
  <si>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</si>
  <si>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</si>
  <si>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</si>
  <si>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</si>
  <si>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</si>
  <si>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</si>
  <si>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</si>
  <si>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</si>
  <si>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</si>
  <si>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</si>
  <si>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</si>
  <si>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</si>
  <si>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</si>
  <si>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</si>
  <si>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</si>
  <si>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</si>
  <si>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</si>
  <si>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</si>
  <si>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</si>
  <si>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</si>
  <si>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</si>
  <si>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</si>
  <si>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</si>
  <si>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</si>
  <si>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</si>
  <si>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</si>
  <si>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</si>
  <si>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</si>
  <si>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</si>
  <si>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</si>
  <si>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</si>
  <si>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</si>
  <si>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</si>
  <si>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</si>
  <si>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</si>
  <si>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</si>
  <si>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</si>
  <si>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</si>
  <si>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</si>
  <si>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</si>
  <si>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</si>
  <si>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</si>
  <si>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</si>
  <si>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</si>
  <si>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</si>
  <si>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</si>
  <si>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</si>
  <si>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</si>
  <si>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</si>
  <si>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</si>
  <si>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</si>
  <si>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</si>
  <si>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</si>
  <si>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</si>
  <si>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</si>
  <si>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</si>
  <si>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</si>
  <si>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</si>
  <si>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</si>
  <si>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</si>
  <si>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</si>
  <si>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</si>
  <si>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</si>
  <si>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</si>
  <si>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</si>
  <si>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</si>
  <si>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</si>
  <si>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</si>
  <si>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</si>
  <si>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</si>
  <si>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</si>
  <si>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</si>
  <si>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</si>
  <si>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</si>
  <si>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</si>
  <si>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</si>
  <si>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</si>
  <si>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</si>
  <si>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</si>
  <si>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</si>
  <si>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</si>
  <si>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</si>
  <si>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</si>
  <si>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</si>
  <si>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</si>
  <si>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</si>
  <si>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</si>
  <si>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</si>
  <si>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</si>
  <si>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</si>
  <si>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</si>
  <si>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</si>
  <si>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</si>
  <si>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</si>
  <si>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</si>
  <si>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</si>
  <si>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</si>
  <si>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</si>
  <si>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</si>
  <si>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</si>
  <si>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</si>
  <si>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</si>
  <si>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</si>
  <si>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</si>
  <si>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</si>
  <si>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</si>
  <si>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</si>
  <si>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</si>
  <si>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</si>
  <si>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</si>
  <si>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</si>
  <si>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</si>
  <si>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</si>
  <si>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</si>
  <si>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</si>
  <si>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</si>
  <si>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</si>
  <si>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</si>
  <si>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</si>
  <si>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</si>
  <si>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</si>
  <si>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</si>
  <si>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</si>
  <si>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</si>
  <si>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</si>
  <si>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</si>
  <si>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</si>
  <si>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</si>
  <si>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</si>
  <si>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</si>
  <si>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</si>
  <si>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</si>
  <si>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</si>
  <si>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</si>
  <si>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</si>
  <si>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</si>
  <si>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</si>
  <si>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</si>
  <si>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</si>
  <si>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</si>
  <si>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</si>
  <si>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</si>
  <si>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</si>
  <si>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</si>
  <si>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</si>
  <si>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</si>
  <si>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</si>
  <si>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</si>
  <si>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</si>
  <si>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</si>
  <si>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</si>
  <si>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</si>
  <si>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</si>
  <si>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</si>
  <si>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</si>
  <si>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</si>
  <si>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</si>
  <si>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</si>
  <si>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</si>
  <si>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</si>
  <si>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</si>
  <si>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</si>
  <si>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</si>
  <si>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</si>
  <si>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</si>
  <si>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</si>
  <si>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</si>
  <si>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</si>
  <si>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</si>
  <si>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</si>
  <si>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</si>
  <si>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</si>
  <si>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</si>
  <si>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</si>
  <si>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</si>
  <si>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</si>
  <si>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</si>
  <si>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</si>
  <si>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</si>
  <si>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</si>
  <si>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</si>
  <si>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</si>
  <si>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</si>
  <si>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</si>
  <si>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</si>
  <si>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</si>
  <si>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</si>
  <si>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</si>
  <si>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</si>
  <si>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</si>
  <si>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</si>
  <si>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</si>
  <si>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</si>
  <si>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</si>
  <si>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</si>
  <si>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</si>
  <si>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</si>
  <si>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</si>
  <si>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</si>
  <si>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</si>
  <si>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</si>
  <si>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</si>
  <si>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</si>
  <si>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</si>
  <si>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</si>
  <si>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</si>
  <si>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</si>
  <si>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</si>
  <si>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</si>
  <si>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</si>
  <si>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</si>
  <si>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</si>
  <si>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</si>
  <si>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</si>
  <si>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</si>
  <si>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</si>
  <si>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</si>
  <si>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</si>
  <si>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</si>
  <si>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</si>
  <si>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</si>
  <si>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</si>
  <si>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</si>
  <si>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</si>
  <si>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</si>
  <si>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</si>
  <si>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</si>
  <si>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</si>
  <si>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</si>
  <si>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</si>
  <si>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</si>
  <si>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</si>
  <si>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</si>
  <si>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</si>
  <si>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</si>
  <si>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</si>
  <si>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</si>
  <si>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</si>
  <si>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</si>
  <si>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</si>
  <si>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</si>
  <si>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</si>
  <si>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</si>
  <si>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</si>
  <si>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</si>
  <si>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</si>
  <si>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</si>
  <si>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</si>
  <si>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</si>
  <si>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</si>
  <si>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</si>
  <si>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</si>
  <si>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</si>
  <si>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</si>
  <si>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</si>
  <si>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</si>
  <si>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</si>
  <si>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</si>
  <si>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</si>
  <si>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</si>
  <si>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</si>
  <si>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</si>
  <si>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</si>
  <si>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</si>
  <si>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</si>
  <si>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</si>
  <si>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</si>
  <si>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</si>
  <si>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</si>
  <si>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</si>
  <si>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</si>
  <si>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</si>
  <si>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</si>
  <si>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</si>
  <si>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</si>
  <si>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</si>
  <si>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</si>
  <si>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</si>
  <si>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</si>
  <si>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</si>
  <si>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</si>
  <si>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</si>
  <si>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</si>
  <si>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</si>
  <si>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</si>
  <si>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</si>
  <si>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</si>
  <si>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</si>
  <si>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</si>
  <si>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</si>
  <si>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</si>
  <si>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</si>
  <si>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</si>
  <si>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</si>
  <si>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</si>
  <si>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</si>
  <si>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</si>
  <si>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</si>
  <si>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</si>
  <si>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</si>
  <si>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</si>
  <si>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</si>
  <si>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</si>
  <si>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</si>
  <si>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</si>
  <si>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</si>
  <si>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</si>
  <si>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</si>
  <si>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</si>
  <si>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</si>
  <si>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</si>
  <si>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</si>
  <si>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</si>
  <si>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</si>
  <si>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</si>
  <si>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</si>
  <si>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</si>
  <si>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</si>
  <si>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</si>
  <si>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</si>
  <si>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</si>
  <si>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</si>
  <si>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</si>
  <si>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</si>
  <si>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</si>
  <si>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</si>
  <si>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</si>
  <si>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</si>
  <si>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</si>
  <si>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</si>
  <si>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</si>
  <si>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</si>
  <si>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</si>
  <si>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</si>
  <si>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</si>
  <si>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</si>
  <si>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</si>
  <si>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</si>
  <si>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</si>
  <si>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</si>
  <si>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</si>
  <si>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</si>
  <si>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</si>
  <si>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</si>
  <si>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</si>
  <si>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</si>
  <si>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</si>
  <si>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</si>
  <si>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</si>
  <si>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</si>
  <si>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</si>
  <si>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</si>
  <si>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</si>
  <si>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</si>
  <si>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</si>
  <si>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</si>
  <si>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</si>
  <si>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</si>
  <si>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</si>
  <si>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</si>
  <si>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</si>
  <si>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</si>
  <si>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</si>
  <si>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</si>
  <si>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</si>
  <si>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</si>
  <si>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</si>
  <si>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</si>
  <si>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</si>
  <si>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</si>
  <si>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</si>
  <si>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</si>
  <si>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</si>
  <si>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</si>
  <si>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</si>
  <si>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</si>
  <si>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</si>
  <si>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</si>
  <si>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</si>
  <si>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</si>
  <si>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</si>
  <si>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</si>
  <si>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</si>
  <si>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</si>
  <si>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</si>
  <si>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</si>
  <si>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</si>
  <si>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</si>
  <si>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</si>
  <si>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</si>
  <si>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</si>
  <si>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</si>
  <si>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</si>
  <si>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</si>
  <si>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</si>
  <si>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</si>
  <si>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</si>
  <si>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</si>
  <si>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</si>
  <si>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</si>
  <si>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</si>
  <si>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</si>
  <si>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</si>
  <si>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</si>
  <si>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</si>
  <si>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</si>
  <si>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</si>
  <si>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</si>
  <si>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</si>
  <si>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</si>
  <si>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</si>
  <si>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</si>
  <si>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</si>
  <si>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</si>
  <si>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</si>
  <si>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</si>
  <si>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</si>
  <si>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</si>
  <si>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</si>
  <si>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</si>
  <si>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</si>
  <si>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</si>
  <si>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</si>
  <si>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</si>
  <si>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</si>
  <si>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</si>
  <si>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</si>
  <si>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</si>
  <si>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</si>
  <si>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</si>
  <si>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</si>
  <si>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</si>
  <si>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</si>
  <si>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</si>
  <si>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</si>
  <si>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</si>
  <si>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</si>
  <si>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</si>
  <si>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</si>
  <si>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</si>
  <si>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</si>
  <si>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</si>
  <si>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</si>
  <si>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</si>
  <si>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</si>
  <si>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</si>
  <si>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</si>
  <si>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</si>
  <si>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</si>
  <si>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</si>
  <si>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</si>
  <si>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</si>
  <si>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</si>
  <si>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</si>
  <si>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</si>
  <si>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</si>
  <si>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</si>
  <si>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</si>
  <si>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</si>
  <si>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</si>
  <si>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</si>
  <si>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</si>
  <si>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</si>
  <si>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</si>
  <si>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</si>
  <si>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</si>
  <si>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</si>
  <si>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</si>
  <si>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</si>
  <si>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</si>
  <si>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</si>
  <si>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</si>
  <si>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</si>
  <si>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</si>
  <si>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</si>
  <si>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</si>
  <si>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</si>
  <si>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</si>
  <si>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</si>
  <si>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</si>
  <si>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</si>
  <si>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</si>
  <si>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</si>
  <si>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</si>
  <si>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</si>
  <si>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</si>
  <si>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</si>
  <si>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</si>
  <si>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</si>
  <si>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</si>
  <si>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</si>
  <si>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</si>
  <si>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</si>
  <si>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</si>
  <si>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</si>
  <si>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</si>
  <si>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</si>
  <si>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</si>
  <si>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</si>
  <si>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</si>
  <si>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</si>
  <si>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</si>
  <si>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</si>
  <si>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</si>
  <si>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</si>
  <si>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</si>
  <si>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</si>
  <si>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</si>
  <si>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</si>
  <si>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</si>
  <si>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</si>
  <si>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</si>
  <si>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</si>
  <si>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</si>
  <si>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</si>
  <si>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</si>
  <si>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</si>
  <si>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</si>
  <si>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</si>
  <si>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</si>
  <si>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</si>
  <si>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</si>
  <si>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</si>
  <si>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</si>
  <si>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</si>
  <si>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</si>
  <si>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</si>
  <si>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</si>
  <si>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</si>
  <si>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</si>
  <si>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</si>
  <si>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</si>
  <si>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</si>
  <si>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</si>
  <si>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</si>
  <si>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</si>
  <si>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</si>
  <si>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</si>
  <si>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</si>
  <si>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</si>
  <si>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</si>
  <si>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</si>
  <si>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</si>
  <si>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</si>
  <si>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</si>
  <si>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</si>
  <si>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</si>
  <si>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</si>
  <si>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</si>
  <si>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</si>
  <si>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</si>
  <si>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</si>
  <si>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</si>
  <si>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</si>
  <si>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</si>
  <si>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</si>
  <si>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</si>
  <si>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</si>
  <si>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</si>
  <si>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</si>
  <si>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</si>
  <si>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</si>
  <si>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</si>
  <si>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</si>
  <si>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</si>
  <si>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</si>
  <si>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</si>
  <si>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</si>
  <si>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</si>
  <si>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</si>
  <si>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</si>
  <si>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</si>
  <si>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</si>
  <si>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</si>
  <si>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</si>
  <si>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</si>
  <si>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</si>
  <si>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</si>
  <si>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</si>
  <si>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</si>
  <si>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</si>
  <si>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</si>
  <si>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</si>
  <si>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</si>
  <si>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</si>
  <si>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</si>
  <si>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</si>
  <si>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</si>
  <si>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</si>
  <si>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</si>
  <si>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</si>
  <si>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</si>
  <si>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</si>
  <si>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</si>
  <si>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</si>
  <si>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</si>
  <si>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</si>
  <si>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</si>
  <si>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</si>
  <si>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</si>
  <si>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</si>
  <si>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</si>
  <si>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</si>
  <si>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</si>
  <si>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</si>
  <si>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</si>
  <si>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</si>
  <si>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</si>
  <si>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</si>
  <si>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</si>
  <si>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</si>
  <si>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</si>
  <si>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</si>
  <si>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</si>
  <si>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</si>
  <si>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</si>
  <si>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</si>
  <si>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</si>
  <si>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</si>
  <si>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</si>
  <si>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</si>
  <si>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</si>
  <si>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</si>
  <si>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</si>
  <si>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</si>
  <si>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</si>
  <si>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</si>
  <si>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</si>
  <si>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</si>
  <si>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</si>
  <si>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</si>
  <si>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</si>
  <si>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</si>
  <si>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</si>
  <si>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</si>
  <si>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</si>
  <si>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</si>
  <si>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</si>
  <si>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</si>
  <si>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</si>
  <si>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</si>
  <si>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</si>
  <si>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</si>
  <si>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</si>
  <si>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</si>
  <si>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</si>
  <si>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</si>
  <si>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</si>
  <si>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</si>
  <si>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</si>
  <si>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</si>
  <si>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</si>
  <si>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</si>
  <si>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</si>
  <si>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</si>
  <si>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</si>
  <si>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</si>
  <si>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</si>
  <si>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</si>
  <si>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</si>
  <si>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</si>
  <si>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</si>
  <si>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</si>
  <si>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</si>
  <si>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</si>
  <si>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</si>
  <si>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</si>
  <si>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</si>
  <si>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</si>
  <si>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</si>
  <si>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</si>
  <si>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</si>
  <si>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</si>
  <si>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</si>
  <si>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</si>
  <si>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</si>
  <si>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</si>
  <si>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</si>
  <si>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</si>
  <si>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</si>
  <si>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</si>
  <si>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</si>
  <si>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</si>
  <si>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</si>
  <si>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</si>
  <si>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</si>
  <si>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</si>
  <si>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</si>
  <si>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</si>
  <si>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</si>
  <si>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</si>
  <si>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</si>
  <si>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</si>
  <si>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</si>
  <si>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</si>
  <si>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</si>
  <si>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</si>
  <si>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</si>
  <si>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</si>
  <si>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</si>
  <si>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</si>
  <si>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</si>
  <si>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</si>
  <si>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</si>
  <si>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</si>
  <si>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</si>
  <si>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</si>
  <si>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</si>
  <si>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</si>
  <si>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</si>
  <si>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</si>
  <si>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</si>
  <si>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</si>
  <si>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</si>
  <si>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</si>
  <si>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</si>
  <si>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</si>
  <si>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</si>
  <si>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</si>
  <si>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</si>
  <si>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</si>
  <si>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</si>
  <si>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</si>
  <si>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</si>
  <si>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</si>
  <si>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</si>
  <si>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</si>
  <si>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</si>
  <si>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</si>
  <si>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</si>
  <si>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</si>
  <si>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</si>
  <si>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</si>
  <si>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</si>
  <si>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</si>
  <si>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</si>
  <si>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</si>
  <si>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</si>
  <si>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</si>
  <si>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</si>
  <si>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</si>
  <si>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</si>
  <si>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</si>
  <si>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</si>
  <si>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</si>
  <si>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</si>
  <si>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</si>
  <si>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</si>
  <si>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</si>
  <si>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</si>
  <si>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</si>
  <si>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</si>
  <si>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</si>
  <si>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</si>
  <si>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</si>
  <si>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</si>
  <si>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</si>
  <si>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</si>
  <si>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</si>
  <si>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</si>
  <si>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</si>
  <si>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</si>
  <si>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</si>
  <si>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</si>
  <si>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</si>
  <si>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</si>
  <si>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</si>
  <si>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</si>
  <si>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</si>
  <si>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</si>
  <si>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</si>
  <si>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</si>
  <si>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</si>
  <si>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</si>
  <si>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</si>
  <si>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</si>
  <si>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</si>
  <si>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</si>
  <si>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</si>
  <si>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</si>
  <si>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</si>
  <si>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</si>
  <si>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</si>
  <si>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</si>
  <si>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</si>
  <si>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</si>
  <si>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</si>
  <si>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</si>
  <si>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</si>
  <si>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</si>
  <si>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</si>
  <si>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</si>
  <si>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</si>
  <si>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</si>
  <si>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</si>
  <si>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</si>
  <si>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</si>
  <si>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</si>
  <si>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</si>
  <si>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</si>
  <si>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</si>
  <si>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</si>
  <si>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</si>
  <si>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</si>
  <si>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</si>
  <si>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</si>
  <si>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</si>
  <si>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</si>
  <si>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</si>
  <si>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</si>
  <si>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</si>
  <si>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</si>
  <si>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</si>
  <si>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</si>
  <si>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</si>
  <si>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</si>
  <si>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</si>
  <si>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</si>
  <si>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</si>
  <si>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</si>
  <si>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</si>
  <si>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</si>
  <si>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</si>
  <si>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</si>
  <si>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</si>
  <si>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</si>
  <si>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</si>
  <si>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</si>
  <si>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</si>
  <si>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</si>
  <si>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</si>
  <si>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</si>
  <si>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</si>
  <si>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</si>
  <si>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</si>
  <si>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</si>
  <si>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</si>
  <si>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</si>
  <si>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</si>
  <si>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</si>
  <si>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</si>
  <si>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</si>
  <si>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</si>
  <si>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</si>
  <si>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</si>
  <si>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</si>
  <si>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</si>
  <si>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</si>
  <si>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</si>
  <si>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</si>
  <si>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</si>
  <si>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</si>
  <si>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</si>
  <si>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</si>
  <si>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</si>
  <si>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</si>
  <si>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</si>
  <si>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</si>
  <si>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</si>
  <si>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</si>
  <si>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</si>
  <si>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</si>
  <si>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</si>
  <si>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</si>
  <si>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</si>
  <si>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</si>
  <si>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</si>
  <si>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</si>
  <si>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</si>
  <si>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</si>
  <si>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</si>
  <si>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</si>
  <si>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</si>
  <si>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</si>
  <si>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</si>
  <si>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</si>
  <si>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</si>
  <si>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</si>
  <si>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</si>
  <si>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</si>
  <si>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</si>
  <si>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</si>
  <si>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</si>
  <si>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</si>
  <si>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</si>
  <si>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</si>
  <si>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</si>
  <si>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</si>
  <si>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</si>
  <si>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</si>
  <si>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</si>
  <si>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</si>
  <si>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</si>
  <si>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</si>
  <si>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</si>
  <si>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</si>
  <si>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</si>
  <si>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</si>
  <si>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</si>
  <si>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</si>
  <si>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</si>
  <si>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</si>
  <si>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</si>
  <si>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</si>
  <si>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</si>
  <si>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</si>
  <si>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</si>
  <si>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</si>
  <si>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</si>
  <si>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</si>
  <si>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</si>
  <si>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</si>
  <si>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</si>
  <si>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</si>
  <si>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</si>
  <si>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</si>
  <si>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</si>
  <si>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</si>
  <si>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</si>
  <si>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</si>
  <si>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</si>
  <si>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</si>
  <si>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</si>
  <si>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</si>
  <si>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</si>
  <si>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</si>
  <si>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</si>
  <si>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</si>
  <si>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</si>
  <si>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</si>
  <si>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</si>
  <si>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</si>
  <si>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</si>
  <si>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</si>
  <si>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</si>
  <si>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</si>
  <si>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</si>
  <si>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</si>
  <si>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</si>
  <si>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</si>
  <si>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</si>
  <si>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</si>
  <si>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</si>
  <si>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</si>
  <si>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</si>
  <si>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</si>
  <si>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</si>
  <si>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</si>
  <si>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</si>
  <si>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</si>
  <si>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</si>
  <si>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</si>
  <si>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</si>
  <si>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</si>
  <si>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</si>
  <si>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</si>
  <si>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</si>
  <si>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</si>
  <si>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</si>
  <si>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</si>
  <si>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</si>
  <si>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</si>
  <si>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</si>
  <si>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</si>
  <si>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</si>
  <si>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</si>
  <si>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</si>
  <si>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</si>
  <si>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</si>
  <si>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</si>
  <si>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</si>
  <si>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</si>
  <si>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</si>
  <si>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</si>
  <si>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</si>
  <si>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</si>
  <si>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</si>
  <si>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</si>
  <si>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</si>
  <si>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</si>
  <si>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</si>
  <si>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</si>
  <si>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</si>
  <si>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</si>
  <si>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</si>
  <si>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</si>
  <si>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</si>
  <si>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</si>
  <si>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</si>
  <si>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</si>
  <si>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</si>
  <si>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</si>
  <si>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</si>
  <si>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</si>
  <si>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</si>
  <si>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</si>
  <si>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</si>
  <si>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</si>
  <si>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</si>
  <si>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</si>
  <si>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</si>
  <si>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</si>
  <si>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</si>
  <si>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</si>
  <si>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</si>
  <si>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</si>
  <si>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</si>
  <si>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</si>
  <si>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</si>
  <si>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</si>
  <si>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</si>
  <si>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</si>
  <si>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</si>
  <si>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</si>
  <si>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</si>
  <si>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</si>
  <si>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</si>
  <si>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</si>
  <si>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</si>
  <si>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</si>
  <si>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</si>
  <si>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</si>
  <si>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</si>
  <si>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</si>
  <si>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</si>
  <si>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</si>
  <si>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</si>
  <si>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</si>
  <si>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</si>
  <si>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</si>
  <si>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</si>
  <si>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</si>
  <si>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</si>
  <si>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</si>
  <si>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</si>
  <si>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</si>
  <si>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</si>
  <si>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</si>
  <si>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</si>
  <si>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</si>
  <si>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</si>
  <si>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</si>
  <si>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</si>
  <si>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</si>
  <si>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</si>
  <si>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</si>
  <si>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</si>
  <si>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</si>
  <si>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</si>
  <si>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</si>
  <si>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</si>
  <si>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</si>
  <si>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</si>
  <si>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</si>
  <si>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</si>
  <si>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</si>
  <si>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</si>
  <si>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</si>
  <si>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</si>
  <si>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</si>
  <si>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</si>
  <si>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</si>
  <si>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</si>
  <si>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</si>
  <si>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</si>
  <si>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</si>
  <si>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</si>
  <si>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</si>
  <si>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</si>
  <si>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</si>
  <si>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</si>
  <si>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</si>
  <si>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</si>
  <si>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</si>
  <si>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</si>
  <si>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</si>
  <si>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</si>
  <si>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</si>
  <si>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</si>
  <si>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</si>
  <si>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</si>
  <si>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</si>
  <si>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</si>
  <si>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</si>
  <si>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</si>
  <si>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</si>
  <si>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</si>
  <si>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</si>
  <si>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</si>
  <si>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</si>
  <si>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</si>
  <si>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</si>
  <si>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</si>
  <si>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</si>
  <si>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</si>
  <si>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</si>
  <si>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</si>
  <si>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</si>
  <si>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</si>
  <si>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</si>
  <si>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</si>
  <si>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</si>
  <si>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</si>
  <si>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</si>
  <si>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</si>
  <si>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</si>
  <si>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</si>
  <si>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</si>
  <si>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</si>
  <si>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</si>
  <si>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</si>
  <si>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</si>
  <si>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</si>
  <si>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</si>
  <si>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</si>
  <si>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</si>
  <si>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</si>
  <si>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</si>
  <si>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</si>
  <si>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</si>
  <si>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</si>
  <si>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</si>
  <si>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</si>
  <si>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</si>
  <si>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</si>
  <si>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</si>
  <si>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</si>
  <si>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</si>
  <si>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</si>
  <si>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</si>
  <si>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</si>
  <si>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</si>
  <si>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</si>
  <si>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</si>
  <si>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</si>
  <si>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</si>
  <si>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</si>
  <si>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</si>
  <si>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</si>
  <si>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</si>
  <si>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</si>
  <si>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</si>
  <si>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</si>
  <si>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</si>
  <si>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</si>
  <si>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</si>
  <si>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</si>
  <si>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</si>
  <si>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</si>
  <si>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</si>
  <si>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</si>
  <si>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</si>
  <si>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</si>
  <si>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</si>
  <si>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</si>
  <si>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</si>
  <si>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</si>
  <si>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</si>
  <si>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</si>
  <si>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</si>
  <si>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</si>
  <si>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</si>
  <si>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</si>
  <si>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</si>
  <si>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</si>
  <si>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</si>
  <si>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</si>
  <si>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</si>
  <si>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</si>
  <si>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</si>
  <si>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</si>
  <si>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</si>
  <si>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</si>
  <si>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</si>
  <si>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</si>
  <si>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</si>
  <si>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</si>
  <si>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</si>
  <si>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</si>
  <si>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</si>
  <si>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</si>
  <si>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</si>
  <si>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</si>
  <si>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</si>
  <si>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</si>
  <si>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</si>
  <si>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</si>
  <si>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</si>
  <si>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</si>
  <si>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</si>
  <si>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</si>
  <si>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</si>
  <si>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</si>
  <si>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</si>
  <si>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</si>
  <si>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</si>
  <si>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</si>
  <si>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</si>
  <si>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</si>
  <si>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</si>
  <si>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</si>
  <si>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</si>
  <si>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</si>
  <si>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</si>
  <si>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</si>
  <si>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</si>
  <si>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</si>
  <si>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</si>
  <si>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</si>
  <si>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</si>
  <si>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</si>
  <si>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</si>
  <si>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</si>
  <si>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</si>
  <si>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</si>
  <si>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</si>
  <si>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</si>
  <si>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</si>
  <si>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</si>
  <si>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</si>
  <si>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</si>
  <si>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</si>
  <si>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</si>
  <si>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</si>
  <si>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</si>
  <si>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</si>
  <si>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</si>
  <si>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</si>
  <si>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</si>
  <si>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</si>
  <si>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</si>
  <si>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</si>
  <si>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</si>
  <si>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</si>
  <si>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</si>
  <si>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</si>
  <si>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</si>
  <si>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</si>
  <si>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</si>
  <si>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</si>
  <si>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</si>
  <si>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</si>
  <si>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</si>
  <si>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</si>
  <si>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</si>
  <si>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</si>
  <si>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</si>
  <si>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</si>
  <si>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</si>
  <si>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</si>
  <si>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</si>
  <si>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</si>
  <si>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</si>
  <si>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</si>
  <si>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</si>
  <si>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</si>
  <si>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</si>
  <si>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</si>
  <si>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</si>
  <si>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</si>
  <si>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</si>
  <si>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</si>
  <si>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</si>
  <si>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</si>
  <si>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</si>
  <si>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</si>
  <si>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</si>
  <si>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</si>
  <si>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</si>
  <si>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</si>
  <si>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</si>
  <si>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</si>
  <si>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</si>
  <si>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</si>
  <si>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</si>
  <si>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</si>
  <si>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</si>
  <si>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</si>
  <si>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</si>
  <si>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</si>
  <si>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</si>
  <si>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</si>
  <si>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</si>
  <si>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</si>
  <si>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</si>
  <si>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</si>
  <si>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</si>
  <si>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</si>
  <si>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</si>
  <si>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</si>
  <si>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</si>
  <si>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</si>
  <si>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</si>
  <si>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</si>
  <si>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</si>
  <si>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</si>
  <si>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</si>
  <si>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</si>
  <si>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</si>
  <si>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</si>
  <si>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</si>
  <si>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</si>
  <si>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</si>
  <si>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</si>
  <si>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</si>
  <si>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</si>
  <si>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</si>
  <si>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</si>
  <si>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</si>
  <si>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</si>
  <si>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</si>
  <si>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</si>
  <si>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</si>
  <si>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</si>
  <si>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</si>
  <si>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</si>
  <si>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</si>
  <si>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</si>
  <si>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</si>
  <si>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</si>
  <si>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</si>
  <si>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</si>
  <si>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</si>
  <si>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</si>
  <si>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</si>
  <si>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</si>
  <si>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</si>
  <si>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</si>
  <si>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</si>
  <si>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</si>
  <si>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</si>
  <si>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</si>
  <si>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</si>
  <si>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</si>
  <si>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</si>
  <si>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</si>
  <si>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</si>
  <si>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</si>
  <si>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</si>
  <si>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</si>
  <si>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</si>
  <si>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</si>
  <si>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</si>
  <si>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</si>
  <si>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</si>
  <si>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</si>
  <si>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</si>
  <si>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</si>
  <si>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</si>
  <si>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</si>
  <si>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</si>
  <si>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</si>
  <si>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</si>
  <si>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</si>
  <si>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</si>
  <si>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</si>
  <si>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</si>
  <si>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</si>
  <si>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</si>
  <si>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</si>
  <si>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</si>
  <si>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</si>
  <si>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</si>
  <si>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</si>
  <si>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</si>
  <si>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</si>
  <si>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</si>
  <si>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</si>
  <si>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</si>
  <si>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</si>
  <si>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</si>
  <si>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</si>
  <si>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</si>
  <si>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</si>
  <si>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</si>
  <si>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</si>
  <si>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</si>
  <si>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</si>
  <si>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</si>
  <si>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</si>
  <si>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</si>
  <si>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</si>
  <si>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</si>
  <si>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</si>
  <si>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</si>
  <si>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</si>
  <si>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</si>
  <si>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</si>
  <si>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</si>
  <si>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</si>
  <si>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</si>
  <si>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</si>
  <si>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</si>
  <si>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</si>
  <si>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</si>
  <si>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</si>
  <si>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</si>
  <si>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</si>
  <si>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</si>
  <si>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</si>
  <si>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</si>
  <si>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</si>
  <si>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</si>
  <si>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</si>
  <si>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</si>
  <si>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</si>
  <si>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</si>
  <si>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</si>
  <si>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</si>
  <si>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</si>
  <si>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</si>
  <si>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</si>
  <si>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</si>
  <si>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</si>
  <si>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</si>
  <si>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</si>
  <si>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</si>
  <si>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</si>
  <si>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</si>
  <si>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</si>
  <si>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</si>
  <si>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</si>
  <si>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</si>
  <si>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</si>
  <si>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</si>
  <si>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</si>
  <si>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</si>
  <si>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</si>
  <si>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</si>
  <si>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</si>
  <si>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</si>
  <si>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</si>
  <si>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</si>
  <si>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</si>
  <si>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</si>
  <si>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</si>
  <si>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</si>
  <si>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</si>
  <si>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</si>
  <si>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</si>
  <si>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</si>
  <si>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</si>
  <si>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</si>
  <si>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</si>
  <si>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</si>
  <si>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</si>
  <si>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</si>
  <si>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</si>
  <si>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</si>
  <si>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</si>
  <si>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</si>
  <si>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</si>
  <si>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</si>
  <si>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</si>
  <si>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</si>
  <si>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</si>
  <si>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</si>
  <si>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</si>
  <si>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</si>
  <si>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</si>
  <si>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</si>
  <si>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</si>
  <si>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</si>
  <si>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</si>
  <si>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</si>
  <si>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</si>
  <si>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</si>
  <si>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</si>
  <si>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</si>
  <si>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</si>
  <si>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</si>
  <si>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</si>
  <si>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</si>
  <si>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</si>
  <si>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</si>
  <si>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</si>
  <si>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</si>
  <si>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</si>
  <si>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</si>
  <si>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</si>
  <si>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</si>
  <si>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</si>
  <si>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</si>
  <si>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</si>
  <si>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</si>
  <si>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</si>
  <si>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</si>
  <si>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</si>
  <si>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</si>
  <si>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</si>
  <si>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</si>
  <si>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</si>
  <si>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</si>
  <si>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</si>
  <si>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</si>
  <si>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</si>
  <si>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</si>
  <si>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</si>
  <si>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</si>
  <si>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</si>
  <si>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</si>
  <si>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</si>
  <si>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</si>
  <si>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</si>
  <si>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</si>
  <si>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</si>
  <si>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</si>
  <si>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</si>
  <si>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</si>
  <si>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</si>
  <si>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</si>
  <si>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</si>
  <si>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</si>
  <si>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</si>
  <si>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</si>
  <si>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</si>
  <si>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</si>
  <si>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</si>
  <si>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</si>
  <si>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</si>
  <si>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</si>
  <si>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</si>
  <si>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</si>
  <si>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</si>
  <si>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</si>
  <si>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</si>
  <si>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</si>
  <si>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</si>
  <si>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</si>
  <si>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</si>
  <si>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</si>
  <si>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</si>
  <si>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</si>
  <si>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</si>
  <si>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</si>
  <si>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</si>
  <si>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</si>
  <si>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</si>
  <si>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</si>
  <si>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</si>
  <si>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</si>
  <si>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</si>
  <si>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</si>
  <si>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</si>
  <si>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</si>
  <si>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</si>
  <si>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</si>
  <si>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</si>
  <si>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</si>
  <si>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</si>
  <si>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</si>
  <si>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</si>
  <si>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</si>
  <si>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</si>
  <si>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</si>
  <si>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</si>
  <si>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</si>
  <si>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</si>
  <si>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</si>
  <si>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</si>
  <si>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</si>
  <si>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</si>
  <si>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</si>
  <si>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</si>
  <si>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</si>
  <si>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</si>
  <si>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</si>
  <si>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</si>
  <si>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</si>
  <si>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</si>
  <si>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</si>
  <si>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</si>
  <si>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</si>
  <si>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</si>
  <si>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</si>
  <si>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</si>
  <si>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</si>
  <si>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</si>
  <si>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</si>
  <si>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</si>
  <si>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</si>
  <si>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</si>
  <si>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</si>
  <si>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</si>
  <si>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</si>
  <si>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</si>
  <si>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</si>
  <si>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</si>
  <si>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</si>
  <si>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</si>
  <si>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</si>
  <si>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</si>
  <si>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</si>
  <si>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</si>
  <si>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</si>
  <si>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</si>
  <si>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</si>
  <si>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</si>
  <si>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</si>
  <si>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</si>
  <si>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</si>
  <si>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</si>
  <si>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</si>
  <si>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</si>
  <si>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</si>
  <si>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</si>
  <si>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</si>
  <si>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</si>
  <si>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</si>
  <si>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</si>
  <si>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</si>
  <si>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</si>
  <si>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</si>
  <si>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</si>
  <si>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</si>
  <si>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</si>
  <si>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</si>
  <si>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</si>
  <si>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</si>
  <si>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</si>
  <si>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</si>
  <si>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</si>
  <si>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</si>
  <si>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</si>
  <si>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</si>
  <si>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</si>
  <si>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</si>
  <si>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</si>
  <si>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</si>
  <si>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</si>
  <si>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</si>
  <si>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</si>
  <si>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</si>
  <si>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</si>
  <si>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</si>
  <si>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</si>
  <si>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</si>
  <si>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</si>
  <si>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</si>
  <si>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</si>
  <si>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</si>
  <si>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</si>
  <si>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</si>
  <si>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</si>
  <si>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</si>
  <si>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</si>
  <si>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</si>
  <si>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</si>
  <si>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</si>
  <si>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</si>
  <si>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</si>
  <si>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</si>
  <si>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</si>
  <si>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</si>
  <si>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</si>
  <si>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</si>
  <si>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</si>
  <si>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</si>
  <si>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</si>
  <si>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</si>
  <si>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</si>
  <si>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</si>
  <si>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</si>
  <si>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</si>
  <si>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</si>
  <si>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</si>
  <si>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</si>
  <si>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</si>
  <si>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</si>
  <si>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</si>
  <si>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</si>
  <si>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</si>
  <si>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</si>
  <si>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</si>
  <si>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</si>
  <si>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</si>
  <si>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</si>
  <si>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</si>
  <si>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</si>
  <si>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</si>
  <si>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</si>
  <si>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</si>
  <si>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</si>
  <si>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</si>
  <si>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</si>
  <si>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</si>
  <si>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</si>
  <si>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</si>
  <si>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</si>
  <si>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</si>
  <si>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</si>
  <si>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</si>
  <si>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</si>
  <si>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</si>
  <si>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</si>
  <si>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</si>
  <si>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</si>
  <si>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</si>
  <si>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</si>
  <si>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</si>
  <si>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</si>
  <si>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</si>
  <si>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</si>
  <si>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</si>
  <si>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</si>
  <si>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</si>
  <si>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</si>
  <si>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</si>
  <si>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</si>
  <si>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</si>
  <si>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</si>
  <si>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</si>
  <si>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</si>
  <si>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</si>
  <si>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</si>
  <si>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</si>
  <si>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</si>
  <si>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</si>
  <si>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</si>
  <si>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</si>
  <si>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</si>
  <si>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</si>
  <si>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</si>
  <si>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</si>
  <si>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</si>
  <si>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</si>
  <si>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</si>
  <si>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</si>
  <si>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</si>
  <si>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</si>
  <si>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</si>
  <si>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</si>
  <si>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</si>
  <si>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</si>
  <si>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</si>
  <si>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</si>
  <si>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</si>
  <si>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</si>
  <si>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</si>
  <si>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</si>
  <si>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</si>
  <si>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</si>
  <si>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</si>
  <si>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</si>
  <si>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</si>
  <si>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</si>
  <si>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</si>
  <si>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</si>
  <si>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</si>
  <si>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</si>
  <si>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</si>
  <si>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</si>
  <si>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</si>
  <si>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</si>
  <si>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</si>
  <si>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</si>
  <si>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</si>
  <si>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</si>
  <si>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</si>
  <si>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</si>
  <si>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</si>
  <si>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</si>
  <si>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</si>
  <si>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</si>
  <si>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</si>
  <si>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</si>
  <si>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</si>
  <si>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</si>
  <si>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</si>
  <si>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</si>
  <si>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</si>
  <si>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</si>
  <si>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</si>
  <si>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</si>
  <si>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</si>
  <si>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</si>
  <si>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</si>
  <si>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</si>
  <si>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</si>
  <si>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</si>
  <si>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</si>
  <si>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</si>
  <si>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</si>
  <si>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</si>
  <si>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</si>
  <si>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</si>
  <si>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</si>
  <si>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</si>
  <si>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</si>
  <si>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</si>
  <si>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</si>
  <si>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</si>
  <si>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</si>
  <si>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</si>
  <si>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</si>
  <si>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</si>
  <si>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</si>
  <si>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</si>
  <si>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</si>
  <si>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</si>
  <si>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</si>
  <si>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</si>
  <si>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</si>
  <si>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</si>
  <si>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</si>
  <si>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</si>
  <si>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</si>
  <si>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</si>
  <si>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</si>
  <si>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</si>
  <si>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</si>
  <si>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</si>
  <si>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</si>
  <si>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</si>
  <si>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</si>
  <si>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</si>
  <si>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</si>
  <si>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</si>
  <si>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</si>
  <si>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</si>
  <si>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</si>
  <si>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</si>
  <si>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</si>
  <si>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</si>
  <si>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</si>
  <si>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</si>
  <si>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</si>
  <si>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</si>
  <si>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</si>
  <si>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</si>
  <si>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</si>
  <si>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</si>
  <si>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</si>
  <si>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</si>
  <si>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</si>
  <si>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</si>
  <si>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</si>
  <si>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</si>
  <si>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</si>
  <si>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</si>
  <si>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</si>
  <si>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</si>
  <si>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</si>
  <si>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</si>
  <si>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</si>
  <si>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</si>
  <si>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</si>
  <si>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</si>
  <si>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</si>
  <si>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</si>
  <si>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</si>
  <si>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</si>
  <si>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</si>
  <si>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</si>
  <si>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</si>
  <si>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</si>
  <si>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</si>
  <si>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</si>
  <si>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</si>
  <si>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</si>
  <si>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</si>
  <si>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</si>
  <si>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</si>
  <si>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</si>
  <si>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</si>
  <si>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</si>
  <si>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</si>
  <si>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</si>
  <si>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</si>
  <si>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</si>
  <si>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</si>
  <si>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</si>
  <si>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</si>
  <si>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</si>
  <si>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</si>
  <si>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</si>
  <si>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</si>
  <si>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</si>
  <si>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</si>
  <si>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</si>
  <si>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</si>
  <si>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</si>
  <si>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</si>
  <si>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</si>
  <si>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</si>
  <si>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</si>
  <si>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</si>
  <si>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</si>
  <si>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</si>
  <si>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</si>
  <si>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</si>
  <si>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</si>
  <si>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</si>
  <si>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</si>
  <si>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</si>
  <si>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</si>
  <si>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</si>
  <si>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</si>
  <si>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</si>
  <si>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</si>
  <si>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</si>
  <si>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</si>
  <si>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</si>
  <si>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</si>
  <si>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</si>
  <si>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</si>
  <si>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</si>
  <si>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</si>
  <si>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</si>
  <si>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</si>
  <si>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</si>
  <si>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</si>
  <si>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</si>
  <si>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</si>
  <si>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</si>
  <si>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</si>
  <si>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</si>
  <si>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</si>
  <si>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</si>
  <si>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</si>
  <si>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</si>
  <si>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</si>
  <si>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</si>
  <si>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</si>
  <si>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</si>
  <si>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</si>
  <si>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</si>
  <si>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</si>
  <si>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</si>
  <si>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</si>
  <si>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</si>
  <si>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</si>
  <si>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</si>
  <si>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</si>
  <si>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</si>
  <si>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</si>
  <si>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</si>
  <si>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</si>
  <si>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</si>
  <si>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</si>
  <si>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</si>
  <si>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</si>
  <si>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</si>
  <si>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</si>
  <si>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</si>
  <si>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</si>
  <si>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</si>
  <si>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</si>
  <si>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</si>
  <si>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</si>
  <si>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</si>
  <si>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</si>
  <si>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</si>
  <si>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</si>
  <si>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</si>
  <si>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</si>
  <si>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</si>
  <si>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</si>
  <si>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</si>
  <si>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</si>
  <si>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</si>
  <si>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</si>
  <si>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</si>
  <si>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</si>
  <si>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</si>
  <si>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</si>
  <si>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</si>
  <si>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</si>
  <si>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</si>
  <si>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</si>
  <si>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</si>
  <si>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</si>
  <si>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</si>
  <si>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</si>
  <si>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</si>
  <si>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</si>
  <si>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</si>
  <si>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</si>
  <si>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</si>
  <si>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</si>
  <si>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</si>
  <si>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</si>
  <si>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</si>
  <si>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</si>
  <si>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</si>
  <si>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</si>
  <si>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</si>
  <si>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</si>
  <si>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</si>
  <si>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</si>
  <si>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</si>
  <si>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</si>
  <si>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</si>
  <si>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</si>
  <si>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</si>
  <si>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</si>
  <si>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</si>
  <si>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</si>
  <si>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</si>
  <si>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</si>
  <si>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</si>
  <si>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</si>
  <si>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</si>
  <si>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</si>
  <si>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</si>
  <si>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</si>
  <si>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</si>
  <si>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</si>
  <si>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</si>
  <si>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</si>
  <si>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</si>
  <si>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</si>
  <si>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</si>
  <si>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</si>
  <si>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</si>
  <si>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</si>
  <si>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</si>
  <si>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</si>
  <si>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</si>
  <si>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</si>
  <si>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</si>
  <si>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</si>
  <si>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</si>
  <si>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</si>
  <si>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</si>
  <si>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</si>
  <si>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</si>
  <si>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</si>
  <si>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</si>
  <si>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</si>
  <si>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</si>
  <si>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</si>
  <si>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</si>
  <si>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</si>
  <si>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</si>
  <si>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</si>
  <si>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</si>
  <si>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</si>
  <si>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</si>
  <si>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</si>
  <si>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</si>
  <si>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</si>
  <si>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</si>
  <si>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</si>
  <si>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</si>
  <si>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</si>
  <si>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</si>
  <si>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</si>
  <si>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</si>
  <si>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</si>
  <si>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</si>
  <si>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</si>
  <si>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</si>
  <si>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</si>
  <si>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</si>
  <si>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</si>
  <si>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</si>
  <si>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</si>
  <si>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</si>
  <si>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</si>
  <si>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</si>
  <si>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</si>
  <si>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</si>
  <si>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</si>
  <si>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</si>
  <si>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</si>
  <si>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</si>
  <si>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</si>
  <si>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</si>
  <si>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</si>
  <si>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</si>
  <si>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</si>
  <si>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</si>
  <si>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</si>
  <si>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</si>
  <si>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</si>
  <si>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</si>
  <si>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</si>
  <si>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</si>
  <si>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</si>
  <si>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</si>
  <si>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</si>
  <si>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</si>
  <si>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</si>
  <si>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</si>
  <si>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</si>
  <si>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</si>
  <si>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</si>
  <si>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</si>
  <si>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</si>
  <si>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</si>
  <si>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</si>
  <si>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</si>
  <si>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</si>
  <si>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</si>
  <si>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</si>
  <si>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</si>
  <si>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</si>
  <si>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</si>
  <si>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</si>
  <si>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</si>
  <si>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</si>
  <si>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</si>
  <si>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</si>
  <si>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</si>
  <si>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</si>
  <si>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</si>
  <si>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</si>
  <si>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</si>
  <si>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</si>
  <si>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</si>
  <si>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</si>
  <si>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</si>
  <si>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</si>
  <si>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</si>
  <si>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</si>
  <si>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</si>
  <si>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</si>
  <si>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</si>
  <si>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</si>
  <si>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</si>
  <si>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</si>
  <si>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</si>
  <si>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</si>
  <si>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</si>
  <si>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</si>
  <si>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</si>
  <si>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</si>
  <si>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</si>
  <si>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</si>
  <si>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</si>
  <si>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</si>
  <si>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</si>
  <si>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</si>
  <si>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</si>
  <si>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</si>
  <si>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</si>
  <si>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</si>
  <si>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</si>
  <si>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</si>
  <si>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</si>
  <si>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</si>
  <si>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</si>
  <si>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</si>
  <si>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</si>
  <si>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</si>
  <si>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</si>
  <si>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</si>
  <si>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</si>
  <si>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</si>
  <si>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</si>
  <si>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</si>
  <si>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</si>
  <si>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</si>
  <si>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</si>
  <si>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</si>
  <si>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</si>
  <si>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</si>
  <si>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</si>
  <si>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</si>
  <si>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</si>
  <si>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</si>
  <si>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</si>
  <si>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</si>
  <si>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</si>
  <si>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</si>
  <si>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</si>
  <si>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</si>
  <si>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</si>
  <si>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</si>
  <si>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</si>
  <si>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</si>
  <si>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</si>
  <si>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</si>
  <si>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</si>
  <si>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</si>
  <si>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</si>
  <si>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</si>
  <si>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</si>
  <si>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</si>
  <si>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</si>
  <si>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</si>
  <si>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</si>
  <si>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</si>
  <si>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</si>
  <si>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</si>
  <si>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</si>
  <si>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</si>
  <si>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</si>
  <si>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</si>
  <si>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</si>
  <si>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</si>
  <si>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</si>
  <si>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</si>
  <si>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</si>
  <si>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</si>
  <si>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</si>
  <si>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</si>
  <si>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</si>
  <si>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</si>
  <si>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</si>
  <si>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</si>
  <si>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</si>
  <si>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</si>
  <si>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</si>
  <si>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</si>
  <si>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</si>
  <si>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</si>
  <si>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</si>
  <si>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</si>
  <si>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</si>
  <si>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</si>
  <si>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</si>
  <si>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</si>
  <si>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</si>
  <si>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</si>
  <si>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</si>
  <si>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</si>
  <si>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</si>
  <si>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</si>
  <si>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</si>
  <si>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</si>
  <si>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</si>
  <si>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</si>
  <si>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</si>
  <si>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</si>
  <si>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</si>
  <si>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</si>
  <si>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</si>
  <si>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</si>
  <si>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</si>
  <si>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</si>
  <si>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</si>
  <si>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</si>
  <si>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</si>
  <si>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</si>
  <si>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</si>
  <si>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</si>
  <si>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</si>
  <si>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</si>
  <si>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</si>
  <si>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</si>
  <si>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</si>
  <si>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</si>
  <si>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</si>
  <si>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</si>
  <si>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</si>
  <si>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</si>
  <si>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</si>
  <si>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</si>
  <si>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</si>
  <si>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</si>
  <si>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</si>
  <si>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</si>
  <si>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</si>
  <si>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</si>
  <si>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</si>
  <si>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</si>
  <si>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</si>
  <si>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</si>
  <si>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</si>
  <si>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</si>
  <si>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</si>
  <si>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</si>
  <si>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</si>
  <si>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</si>
  <si>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</si>
  <si>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</si>
  <si>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</si>
  <si>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</si>
  <si>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</si>
  <si>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</si>
  <si>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</si>
  <si>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</si>
  <si>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</si>
  <si>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</si>
  <si>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</si>
  <si>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</si>
  <si>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</si>
  <si>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</si>
  <si>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</si>
  <si>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</si>
  <si>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</si>
  <si>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</si>
  <si>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</si>
  <si>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</si>
  <si>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</si>
  <si>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</si>
  <si>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</si>
  <si>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</si>
  <si>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</si>
  <si>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</si>
  <si>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</si>
  <si>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</si>
  <si>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</si>
  <si>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</si>
  <si>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</si>
  <si>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</si>
  <si>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</si>
  <si>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</si>
  <si>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</si>
  <si>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</si>
  <si>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</si>
  <si>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</si>
  <si>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</si>
  <si>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</si>
  <si>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</si>
  <si>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</si>
  <si>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</si>
  <si>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</si>
  <si>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</si>
  <si>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</si>
  <si>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</si>
  <si>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</si>
  <si>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</si>
  <si>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</si>
  <si>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</si>
  <si>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</si>
  <si>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</si>
  <si>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</si>
  <si>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</si>
  <si>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</si>
  <si>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</si>
  <si>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</si>
  <si>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</si>
  <si>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</si>
  <si>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</si>
  <si>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</si>
  <si>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</si>
  <si>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</si>
  <si>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</si>
  <si>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</si>
  <si>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</si>
  <si>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</si>
  <si>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</si>
  <si>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</si>
  <si>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</si>
  <si>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</si>
  <si>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</si>
  <si>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</si>
  <si>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</si>
  <si>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</si>
  <si>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</si>
  <si>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</si>
  <si>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</si>
  <si>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</si>
  <si>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</si>
  <si>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</si>
  <si>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</si>
  <si>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</si>
  <si>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</si>
  <si>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</si>
  <si>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</si>
  <si>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</si>
  <si>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</si>
  <si>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</si>
  <si>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</si>
  <si>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</si>
  <si>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</si>
  <si>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</si>
  <si>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</si>
  <si>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</si>
  <si>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</si>
  <si>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</si>
  <si>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</si>
  <si>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</si>
  <si>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</si>
  <si>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</si>
  <si>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</si>
  <si>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</si>
  <si>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</si>
  <si>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</si>
  <si>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</si>
  <si>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</si>
  <si>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</si>
  <si>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</si>
  <si>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</si>
  <si>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</si>
  <si>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</si>
  <si>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</si>
  <si>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</si>
  <si>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</si>
  <si>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</si>
  <si>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</si>
  <si>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</si>
  <si>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</si>
  <si>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</si>
  <si>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</si>
  <si>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</si>
  <si>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</si>
  <si>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</si>
  <si>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</si>
  <si>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</si>
  <si>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</si>
  <si>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</si>
  <si>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</si>
  <si>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</si>
  <si>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</si>
  <si>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</si>
  <si>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</si>
  <si>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</si>
  <si>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</si>
  <si>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</si>
  <si>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</si>
  <si>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</si>
  <si>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</si>
  <si>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</si>
  <si>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</si>
  <si>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</si>
  <si>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</si>
  <si>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</si>
  <si>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</si>
  <si>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</si>
  <si>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</si>
  <si>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</si>
  <si>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</si>
  <si>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</si>
  <si>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</si>
  <si>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</si>
  <si>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</si>
  <si>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</si>
  <si>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</si>
  <si>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</si>
  <si>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</si>
  <si>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</si>
  <si>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</si>
  <si>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</si>
  <si>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</si>
  <si>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</si>
  <si>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</si>
  <si>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</si>
  <si>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</si>
  <si>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</si>
  <si>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</si>
  <si>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</si>
  <si>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</si>
  <si>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</si>
  <si>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</si>
  <si>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</si>
  <si>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</si>
  <si>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</si>
  <si>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</si>
  <si>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</si>
  <si>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</si>
  <si>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</si>
  <si>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</si>
  <si>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</si>
  <si>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</si>
  <si>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</si>
  <si>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</si>
  <si>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</si>
  <si>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</si>
  <si>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</si>
  <si>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</si>
  <si>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</si>
  <si>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</si>
  <si>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</si>
  <si>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</si>
  <si>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</si>
  <si>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</si>
  <si>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</si>
  <si>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</si>
  <si>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</si>
  <si>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</si>
  <si>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</si>
  <si>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</si>
  <si>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</si>
  <si>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</si>
  <si>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</si>
  <si>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</si>
  <si>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</si>
  <si>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</si>
  <si>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</si>
  <si>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</si>
  <si>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</si>
  <si>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</si>
  <si>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</si>
  <si>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</si>
  <si>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</si>
  <si>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</si>
  <si>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</si>
  <si>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</si>
  <si>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</si>
  <si>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</si>
  <si>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</si>
  <si>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</si>
  <si>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</si>
  <si>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</si>
  <si>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</si>
  <si>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</si>
  <si>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</si>
  <si>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</si>
  <si>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</si>
  <si>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</si>
  <si>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</si>
  <si>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</si>
  <si>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</si>
  <si>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</si>
  <si>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</si>
  <si>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</si>
  <si>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</si>
  <si>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</si>
  <si>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</si>
  <si>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</si>
  <si>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</si>
  <si>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</si>
  <si>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</si>
  <si>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</si>
  <si>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</si>
  <si>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</si>
  <si>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</si>
  <si>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</si>
  <si>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</si>
  <si>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</si>
  <si>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</si>
  <si>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</si>
  <si>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</si>
  <si>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</si>
  <si>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</si>
  <si>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</si>
  <si>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</si>
  <si>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</si>
  <si>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</si>
  <si>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</si>
  <si>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</si>
  <si>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</si>
  <si>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</si>
  <si>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</si>
  <si>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</si>
  <si>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</si>
  <si>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</si>
  <si>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</si>
  <si>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</si>
  <si>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</si>
  <si>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</si>
  <si>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</si>
  <si>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</si>
  <si>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</si>
  <si>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</si>
  <si>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</si>
  <si>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</si>
  <si>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</si>
  <si>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</si>
  <si>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</si>
  <si>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</si>
  <si>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</si>
  <si>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</si>
  <si>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</si>
  <si>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</si>
  <si>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</si>
  <si>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</si>
  <si>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</si>
  <si>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</si>
  <si>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</si>
  <si>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</si>
  <si>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</si>
  <si>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</si>
  <si>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</si>
  <si>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</si>
  <si>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</si>
  <si>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</si>
  <si>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</si>
  <si>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</si>
  <si>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</si>
  <si>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</si>
  <si>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</si>
  <si>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</si>
  <si>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</si>
  <si>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</si>
  <si>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</si>
  <si>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</si>
  <si>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</si>
  <si>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</si>
  <si>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</si>
  <si>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</si>
  <si>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</si>
  <si>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</si>
  <si>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</si>
  <si>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</si>
  <si>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</si>
  <si>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</si>
  <si>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</si>
  <si>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</si>
  <si>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</si>
  <si>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</si>
  <si>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</si>
  <si>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</si>
  <si>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</si>
  <si>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</si>
  <si>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</si>
  <si>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</si>
  <si>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</si>
  <si>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</si>
  <si>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</si>
  <si>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</si>
  <si>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</si>
  <si>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</si>
  <si>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</si>
  <si>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</si>
  <si>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</si>
  <si>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</si>
  <si>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</si>
  <si>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</si>
  <si>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</si>
  <si>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</si>
  <si>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</si>
  <si>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</si>
  <si>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</si>
  <si>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</si>
  <si>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</si>
  <si>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</si>
  <si>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</si>
  <si>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</si>
  <si>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</si>
  <si>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</si>
  <si>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</si>
  <si>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</si>
  <si>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</si>
  <si>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</si>
  <si>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</si>
  <si>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</si>
  <si>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</si>
  <si>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</si>
  <si>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</si>
  <si>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</si>
  <si>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</si>
  <si>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</si>
  <si>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</si>
  <si>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</si>
  <si>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</si>
  <si>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</si>
  <si>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</si>
  <si>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</si>
  <si>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</si>
  <si>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</si>
  <si>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</si>
  <si>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</si>
  <si>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</si>
  <si>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</si>
  <si>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</si>
  <si>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</si>
  <si>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</si>
  <si>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</si>
  <si>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</si>
  <si>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</si>
  <si>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</si>
  <si>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</si>
  <si>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</si>
  <si>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</si>
  <si>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</si>
  <si>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</si>
  <si>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</si>
  <si>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</si>
  <si>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</si>
  <si>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</si>
  <si>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</si>
  <si>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</si>
  <si>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</si>
  <si>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</si>
  <si>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</si>
  <si>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</si>
  <si>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</si>
  <si>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</si>
  <si>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</si>
  <si>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</si>
  <si>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</si>
  <si>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</si>
  <si>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</si>
  <si>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</si>
  <si>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</si>
  <si>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</si>
  <si>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</si>
  <si>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</si>
  <si>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</si>
  <si>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</si>
  <si>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</si>
  <si>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</si>
  <si>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</si>
  <si>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</si>
  <si>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</si>
  <si>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</si>
  <si>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</si>
  <si>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</si>
  <si>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</si>
  <si>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</si>
  <si>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</si>
  <si>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</si>
  <si>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</si>
  <si>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</si>
  <si>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</si>
  <si>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</si>
  <si>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</si>
  <si>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</si>
  <si>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</si>
  <si>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</si>
  <si>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</si>
  <si>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</si>
  <si>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</si>
  <si>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</si>
  <si>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</si>
  <si>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</si>
  <si>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</si>
  <si>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</si>
  <si>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</si>
  <si>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</si>
  <si>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</si>
  <si>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</si>
  <si>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</si>
  <si>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</si>
  <si>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</si>
  <si>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</si>
  <si>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</si>
  <si>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</si>
  <si>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</si>
  <si>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</si>
  <si>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</si>
  <si>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</si>
  <si>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</si>
  <si>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</si>
  <si>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</si>
  <si>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</si>
  <si>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</si>
  <si>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</si>
  <si>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</si>
  <si>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</si>
  <si>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</si>
  <si>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</si>
  <si>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</si>
  <si>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</si>
  <si>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</si>
  <si>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</si>
  <si>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</si>
  <si>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</si>
  <si>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</si>
  <si>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</si>
  <si>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</si>
  <si>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</si>
  <si>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</si>
  <si>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</si>
  <si>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</si>
  <si>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</si>
  <si>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</si>
  <si>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</si>
  <si>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</si>
  <si>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</si>
  <si>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</si>
  <si>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</si>
  <si>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</si>
  <si>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</si>
  <si>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</si>
  <si>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</si>
  <si>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</si>
  <si>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</si>
  <si>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</si>
  <si>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</si>
  <si>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</si>
  <si>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</si>
  <si>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</si>
  <si>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</si>
  <si>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</si>
  <si>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</si>
  <si>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</si>
  <si>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</si>
  <si>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</si>
  <si>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</si>
  <si>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</si>
  <si>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</si>
  <si>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</si>
  <si>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</si>
  <si>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</si>
  <si>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</si>
  <si>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</si>
  <si>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</si>
  <si>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</si>
  <si>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</si>
  <si>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</si>
  <si>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</si>
  <si>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</si>
  <si>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</si>
  <si>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</si>
  <si>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</si>
  <si>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</si>
  <si>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</si>
  <si>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</si>
  <si>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</si>
  <si>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</si>
  <si>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</si>
  <si>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</si>
  <si>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</si>
  <si>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</si>
  <si>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</si>
  <si>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</si>
  <si>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</si>
  <si>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</si>
  <si>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</si>
  <si>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</si>
  <si>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</si>
  <si>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</si>
  <si>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</si>
  <si>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</si>
  <si>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</si>
  <si>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</si>
  <si>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</si>
  <si>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</si>
  <si>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</si>
  <si>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</si>
  <si>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</si>
  <si>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</si>
  <si>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</si>
  <si>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</si>
  <si>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</si>
  <si>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</si>
  <si>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</si>
  <si>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</si>
  <si>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</si>
  <si>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</si>
  <si>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</si>
  <si>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</si>
  <si>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</si>
  <si>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</si>
  <si>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</si>
  <si>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</si>
  <si>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</si>
  <si>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</si>
  <si>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</si>
  <si>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</si>
  <si>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</si>
  <si>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</si>
  <si>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</si>
  <si>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</si>
  <si>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</si>
  <si>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</si>
  <si>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</si>
  <si>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</si>
  <si>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</si>
  <si>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</si>
  <si>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</si>
  <si>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</si>
  <si>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</si>
  <si>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</si>
  <si>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</si>
  <si>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</si>
  <si>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</si>
  <si>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</si>
  <si>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</si>
  <si>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</si>
  <si>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</si>
  <si>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</si>
  <si>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</si>
  <si>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</si>
  <si>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</si>
  <si>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</si>
  <si>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</si>
  <si>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</si>
  <si>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</si>
  <si>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</si>
  <si>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</si>
  <si>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</si>
  <si>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</si>
  <si>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</si>
  <si>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</si>
  <si>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</si>
  <si>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</si>
  <si>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</si>
  <si>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</si>
  <si>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</si>
  <si>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</si>
  <si>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</si>
  <si>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</si>
  <si>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</si>
  <si>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</si>
  <si>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</si>
  <si>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</si>
  <si>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</si>
  <si>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</si>
  <si>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</si>
  <si>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</si>
  <si>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</si>
  <si>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</si>
  <si>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</si>
  <si>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</si>
  <si>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</si>
  <si>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</si>
  <si>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</si>
  <si>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</si>
  <si>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</si>
  <si>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</si>
  <si>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</si>
  <si>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</si>
  <si>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</si>
  <si>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</si>
  <si>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</si>
  <si>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</si>
  <si>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</si>
  <si>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</si>
  <si>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</si>
  <si>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</si>
  <si>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</si>
  <si>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</si>
  <si>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</si>
  <si>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</si>
  <si>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</si>
  <si>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</si>
  <si>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</si>
  <si>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</si>
  <si>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</si>
  <si>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</si>
  <si>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</si>
  <si>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</si>
  <si>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</si>
  <si>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</si>
  <si>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</si>
  <si>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</si>
  <si>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</si>
  <si>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</si>
  <si>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</si>
  <si>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</si>
  <si>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</si>
  <si>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</si>
  <si>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</si>
  <si>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</si>
  <si>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</si>
  <si>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</si>
  <si>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</si>
  <si>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</si>
  <si>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</si>
  <si>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</si>
  <si>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</si>
  <si>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</si>
  <si>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</si>
  <si>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</si>
  <si>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</si>
  <si>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</si>
  <si>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</si>
  <si>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</si>
  <si>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</si>
  <si>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</si>
  <si>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</si>
  <si>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</si>
  <si>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</si>
  <si>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</si>
  <si>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</si>
  <si>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</si>
  <si>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</si>
  <si>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</si>
  <si>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</si>
  <si>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</si>
  <si>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</si>
  <si>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</si>
  <si>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</si>
  <si>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</si>
  <si>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</si>
  <si>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</si>
  <si>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</si>
  <si>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</si>
  <si>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</si>
  <si>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</si>
  <si>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</si>
  <si>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</si>
  <si>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</si>
  <si>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</si>
  <si>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</si>
  <si>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</si>
  <si>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</si>
  <si>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</si>
  <si>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</si>
  <si>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</si>
  <si>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</si>
  <si>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</si>
  <si>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</si>
  <si>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</si>
  <si>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</si>
  <si>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</si>
  <si>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</si>
  <si>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</si>
  <si>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</si>
  <si>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</si>
  <si>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</si>
  <si>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</si>
  <si>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</si>
  <si>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</si>
  <si>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</si>
  <si>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</si>
  <si>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</si>
  <si>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</si>
  <si>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</si>
  <si>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</si>
  <si>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</si>
  <si>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</si>
  <si>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</si>
  <si>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</si>
  <si>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</si>
  <si>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</si>
  <si>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</si>
  <si>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</si>
  <si>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</si>
  <si>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</si>
  <si>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</si>
  <si>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</si>
  <si>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</si>
  <si>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</si>
  <si>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</si>
  <si>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</si>
  <si>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</si>
  <si>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</si>
  <si>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</si>
  <si>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</si>
  <si>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</si>
  <si>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</si>
  <si>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</si>
  <si>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</si>
  <si>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</si>
  <si>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</si>
  <si>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</si>
  <si>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</si>
  <si>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</si>
  <si>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</si>
  <si>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</si>
  <si>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</si>
  <si>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</si>
  <si>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</si>
  <si>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</si>
  <si>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</si>
  <si>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</si>
  <si>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</si>
  <si>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</si>
  <si>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</si>
  <si>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</si>
  <si>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</si>
  <si>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</si>
  <si>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</si>
  <si>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</si>
  <si>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</si>
  <si>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</si>
  <si>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</si>
  <si>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</si>
  <si>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</si>
  <si>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</si>
  <si>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</si>
  <si>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</si>
  <si>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</si>
  <si>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</si>
  <si>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</si>
  <si>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</si>
  <si>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</si>
  <si>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</si>
  <si>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</si>
  <si>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</si>
  <si>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</si>
  <si>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</si>
  <si>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</si>
  <si>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</si>
  <si>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</si>
  <si>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</si>
  <si>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</si>
  <si>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</si>
  <si>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</si>
  <si>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</si>
  <si>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</si>
  <si>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</si>
  <si>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</si>
  <si>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</si>
  <si>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</si>
  <si>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</si>
  <si>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</si>
  <si>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</si>
  <si>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</si>
  <si>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</si>
  <si>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</si>
  <si>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</si>
  <si>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</si>
  <si>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</si>
  <si>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</si>
  <si>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</si>
  <si>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</si>
  <si>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</si>
  <si>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</si>
  <si>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</si>
  <si>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</si>
  <si>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</si>
  <si>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</si>
  <si>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</si>
  <si>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</si>
  <si>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</si>
  <si>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</si>
  <si>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</si>
  <si>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</si>
  <si>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</si>
  <si>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</si>
  <si>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</si>
  <si>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</si>
  <si>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</si>
  <si>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</si>
  <si>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</si>
  <si>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</si>
  <si>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</si>
  <si>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</si>
  <si>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</si>
  <si>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</si>
  <si>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</si>
  <si>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</si>
  <si>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</si>
  <si>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</si>
  <si>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</si>
  <si>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</si>
  <si>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</si>
  <si>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</si>
  <si>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</si>
  <si>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</si>
  <si>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</si>
  <si>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</si>
  <si>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</si>
  <si>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</si>
  <si>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</si>
  <si>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</si>
  <si>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</si>
  <si>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</si>
  <si>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</si>
  <si>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</si>
  <si>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</si>
  <si>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</si>
  <si>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</si>
  <si>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</si>
  <si>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</si>
  <si>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</si>
  <si>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</si>
  <si>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</si>
  <si>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</si>
  <si>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</si>
  <si>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</si>
  <si>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</si>
  <si>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</si>
  <si>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</si>
  <si>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</si>
  <si>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</si>
  <si>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</si>
  <si>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</si>
  <si>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</si>
  <si>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</si>
  <si>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</si>
  <si>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</si>
  <si>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</si>
  <si>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</si>
  <si>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</si>
  <si>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</si>
  <si>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</si>
  <si>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</si>
  <si>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</si>
  <si>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</si>
  <si>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</si>
  <si>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</si>
  <si>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</si>
  <si>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</si>
  <si>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</si>
  <si>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</si>
  <si>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</si>
  <si>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</si>
  <si>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</si>
  <si>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</si>
  <si>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</si>
  <si>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</si>
  <si>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</si>
  <si>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</si>
  <si>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</si>
  <si>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</si>
  <si>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</si>
  <si>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</si>
  <si>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</si>
  <si>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</si>
  <si>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</si>
  <si>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</si>
  <si>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</si>
  <si>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</si>
  <si>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</si>
  <si>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</si>
  <si>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</si>
  <si>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</si>
  <si>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</si>
  <si>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</si>
  <si>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</si>
  <si>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</si>
  <si>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</si>
  <si>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</si>
  <si>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</si>
  <si>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</si>
  <si>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</si>
  <si>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</si>
  <si>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</si>
  <si>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</si>
  <si>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</si>
  <si>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</si>
  <si>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</si>
  <si>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</si>
  <si>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</si>
  <si>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</si>
  <si>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</si>
  <si>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</si>
  <si>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</si>
  <si>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</si>
  <si>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</si>
  <si>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</si>
  <si>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</si>
  <si>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</si>
  <si>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</si>
  <si>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</si>
  <si>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</si>
  <si>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</si>
  <si>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</si>
  <si>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</si>
  <si>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</si>
  <si>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</si>
  <si>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</si>
  <si>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</si>
  <si>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</si>
  <si>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</si>
  <si>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</si>
  <si>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</si>
  <si>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</si>
  <si>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</si>
  <si>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</si>
  <si>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</si>
  <si>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</si>
  <si>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</si>
  <si>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</si>
  <si>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</si>
  <si>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</si>
  <si>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</si>
  <si>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</si>
  <si>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</si>
  <si>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</si>
  <si>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</si>
  <si>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</si>
  <si>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</si>
  <si>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</si>
  <si>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</si>
  <si>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</si>
  <si>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</si>
  <si>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</si>
  <si>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</si>
  <si>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</si>
  <si>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</si>
  <si>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</si>
  <si>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</si>
  <si>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</si>
  <si>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</si>
  <si>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</si>
  <si>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</si>
  <si>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</si>
  <si>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</si>
  <si>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</si>
  <si>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</si>
  <si>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</si>
  <si>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</si>
  <si>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</si>
  <si>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</si>
  <si>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</si>
  <si>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</si>
  <si>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</si>
  <si>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</si>
  <si>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</si>
  <si>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</si>
  <si>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</si>
  <si>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</si>
  <si>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</si>
  <si>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</si>
  <si>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</si>
  <si>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</si>
  <si>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</si>
  <si>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</si>
  <si>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</si>
  <si>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</si>
  <si>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</si>
  <si>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</si>
  <si>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</si>
  <si>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</si>
  <si>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</si>
  <si>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</si>
  <si>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</si>
  <si>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</si>
  <si>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</si>
  <si>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</si>
  <si>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</si>
  <si>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</si>
  <si>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</si>
  <si>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</si>
  <si>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</si>
  <si>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</si>
  <si>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</si>
  <si>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</si>
  <si>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</si>
  <si>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</si>
  <si>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</si>
  <si>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</si>
  <si>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</si>
  <si>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</si>
  <si>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</si>
  <si>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</si>
  <si>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</si>
  <si>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</si>
  <si>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</si>
  <si>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</si>
  <si>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</si>
  <si>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</si>
  <si>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</si>
  <si>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</si>
  <si>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</si>
  <si>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</si>
  <si>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</si>
  <si>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</si>
  <si>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</si>
  <si>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</si>
  <si>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</si>
  <si>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</si>
  <si>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</si>
  <si>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</si>
  <si>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</si>
  <si>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</si>
  <si>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</si>
  <si>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</si>
  <si>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</si>
  <si>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</si>
  <si>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</si>
  <si>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</si>
  <si>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</si>
  <si>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</si>
  <si>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</si>
  <si>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</si>
  <si>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</si>
  <si>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</si>
  <si>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</si>
  <si>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</si>
  <si>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</si>
  <si>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</si>
  <si>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</si>
  <si>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</si>
  <si>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</si>
  <si>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</si>
  <si>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</si>
  <si>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</si>
  <si>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</si>
  <si>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</si>
  <si>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</si>
  <si>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</si>
  <si>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</si>
  <si>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</si>
  <si>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</si>
  <si>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</si>
  <si>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</si>
  <si>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</si>
  <si>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</si>
  <si>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</si>
  <si>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</si>
  <si>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</si>
  <si>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</si>
  <si>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</si>
  <si>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</si>
  <si>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</si>
  <si>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</si>
  <si>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</si>
  <si>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</si>
  <si>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</si>
  <si>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</si>
  <si>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</si>
  <si>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</si>
  <si>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</si>
  <si>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</si>
  <si>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</si>
  <si>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</si>
  <si>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</si>
  <si>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</si>
  <si>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</si>
  <si>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</si>
  <si>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</si>
  <si>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</si>
  <si>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</si>
  <si>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</si>
  <si>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</si>
  <si>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</si>
  <si>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</si>
  <si>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</si>
  <si>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</si>
  <si>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</si>
  <si>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</si>
  <si>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</si>
  <si>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</si>
  <si>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</si>
  <si>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</si>
  <si>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</si>
  <si>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</si>
  <si>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</si>
  <si>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</si>
  <si>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</si>
  <si>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</si>
  <si>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</si>
  <si>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</si>
  <si>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</si>
  <si>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</si>
  <si>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</si>
  <si>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</si>
  <si>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</si>
  <si>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</si>
  <si>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</si>
  <si>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</si>
  <si>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</si>
  <si>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</si>
  <si>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</si>
  <si>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</si>
  <si>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</si>
  <si>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</si>
  <si>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</si>
  <si>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</si>
  <si>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</si>
  <si>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</si>
  <si>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</si>
  <si>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</si>
  <si>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</si>
  <si>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</si>
  <si>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</si>
  <si>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</si>
  <si>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</si>
  <si>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</si>
  <si>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</si>
  <si>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</si>
  <si>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</si>
  <si>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</si>
  <si>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</si>
  <si>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</si>
  <si>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</si>
  <si>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</si>
  <si>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</si>
  <si>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</si>
  <si>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</si>
  <si>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</si>
  <si>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</si>
  <si>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</si>
  <si>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</si>
  <si>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</si>
  <si>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</si>
  <si>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</si>
  <si>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</si>
  <si>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</si>
  <si>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</si>
  <si>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</si>
  <si>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</si>
  <si>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</si>
  <si>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</si>
  <si>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</si>
  <si>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</si>
  <si>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</si>
  <si>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</si>
  <si>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</si>
  <si>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</si>
  <si>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</si>
  <si>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</si>
  <si>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</si>
  <si>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</si>
  <si>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</si>
  <si>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</si>
  <si>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</si>
  <si>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</si>
  <si>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</si>
  <si>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</si>
  <si>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</si>
  <si>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</si>
  <si>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</si>
  <si>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</si>
  <si>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</si>
  <si>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</si>
  <si>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</si>
  <si>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</si>
  <si>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</si>
  <si>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</si>
  <si>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</si>
  <si>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</si>
  <si>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</si>
  <si>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</si>
  <si>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</si>
  <si>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</si>
  <si>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</si>
  <si>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</si>
  <si>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</si>
  <si>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</si>
  <si>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</si>
  <si>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</si>
  <si>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</si>
  <si>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</si>
  <si>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</si>
  <si>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</si>
  <si>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</si>
  <si>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</si>
  <si>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</si>
  <si>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</si>
  <si>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</si>
  <si>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</si>
  <si>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</si>
  <si>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</si>
  <si>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</si>
  <si>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</si>
  <si>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</si>
  <si>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</si>
  <si>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</si>
  <si>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</si>
  <si>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</si>
  <si>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</si>
  <si>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</si>
  <si>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</si>
  <si>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</si>
  <si>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</si>
  <si>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</si>
  <si>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</si>
  <si>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</si>
  <si>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</si>
  <si>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</si>
  <si>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</si>
  <si>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</si>
  <si>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</si>
  <si>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</si>
  <si>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</si>
  <si>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</si>
  <si>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</si>
  <si>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</si>
  <si>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</si>
  <si>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</si>
  <si>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</si>
  <si>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</si>
  <si>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</si>
  <si>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</si>
  <si>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</si>
  <si>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</si>
  <si>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</si>
  <si>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</si>
  <si>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</si>
  <si>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</si>
  <si>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</si>
  <si>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</si>
  <si>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</si>
  <si>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</si>
  <si>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</si>
  <si>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</si>
  <si>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</si>
  <si>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</si>
  <si>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</si>
  <si>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</si>
  <si>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</si>
  <si>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</si>
  <si>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</si>
  <si>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</si>
  <si>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</si>
  <si>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</si>
  <si>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</si>
  <si>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</si>
  <si>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</si>
  <si>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</si>
  <si>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</si>
  <si>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</si>
  <si>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</si>
  <si>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</si>
  <si>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</si>
  <si>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</si>
  <si>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</si>
  <si>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</si>
  <si>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</si>
  <si>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</si>
  <si>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</si>
  <si>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</si>
  <si>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</si>
  <si>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</si>
  <si>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</si>
  <si>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</si>
  <si>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</si>
  <si>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</si>
  <si>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</si>
  <si>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</si>
  <si>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</si>
  <si>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</si>
  <si>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</si>
  <si>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</si>
  <si>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</si>
  <si>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</si>
  <si>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</si>
  <si>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</si>
  <si>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</si>
  <si>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</si>
  <si>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</si>
  <si>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</si>
  <si>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</si>
  <si>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</si>
  <si>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</si>
  <si>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</si>
  <si>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</si>
  <si>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</si>
  <si>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</si>
  <si>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</si>
  <si>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</si>
  <si>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</si>
  <si>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</si>
  <si>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</si>
  <si>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</si>
  <si>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</si>
  <si>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</si>
  <si>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</si>
  <si>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</si>
  <si>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</si>
  <si>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</si>
  <si>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</si>
  <si>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</si>
  <si>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</si>
  <si>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</si>
  <si>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</si>
  <si>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</si>
  <si>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</si>
  <si>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</si>
  <si>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</si>
  <si>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</si>
  <si>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</si>
  <si>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</si>
  <si>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</si>
  <si>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</si>
  <si>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</si>
  <si>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</si>
  <si>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</si>
  <si>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</si>
  <si>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</si>
  <si>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</si>
  <si>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</si>
  <si>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</si>
  <si>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</si>
  <si>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</si>
  <si>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</si>
  <si>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</si>
  <si>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</si>
  <si>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</si>
  <si>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</si>
  <si>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</si>
  <si>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</si>
  <si>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</si>
  <si>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</si>
  <si>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</si>
  <si>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</si>
  <si>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</si>
  <si>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</si>
  <si>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</si>
  <si>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</si>
  <si>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</si>
  <si>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</si>
  <si>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</si>
  <si>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</si>
  <si>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</si>
  <si>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</si>
  <si>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</si>
  <si>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</si>
  <si>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</si>
  <si>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</si>
  <si>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</si>
  <si>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</si>
  <si>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</si>
  <si>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</si>
  <si>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</si>
  <si>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</si>
  <si>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</si>
  <si>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</si>
  <si>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</si>
  <si>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</si>
  <si>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</si>
  <si>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</si>
  <si>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</si>
  <si>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</si>
  <si>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</si>
  <si>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</si>
  <si>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</si>
  <si>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</si>
  <si>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</si>
  <si>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</si>
  <si>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</si>
  <si>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</si>
  <si>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</si>
  <si>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</si>
  <si>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</si>
  <si>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</si>
  <si>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</si>
  <si>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</si>
  <si>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</si>
  <si>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</si>
  <si>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</si>
  <si>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</si>
  <si>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</si>
  <si>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</si>
  <si>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</si>
  <si>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</si>
  <si>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</si>
  <si>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</si>
  <si>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</si>
  <si>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</si>
  <si>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</si>
  <si>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</si>
  <si>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</si>
  <si>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</si>
  <si>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</si>
  <si>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</si>
  <si>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</si>
  <si>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</si>
  <si>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</si>
  <si>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</si>
  <si>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</si>
  <si>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</si>
  <si>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</si>
  <si>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</si>
  <si>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</si>
  <si>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</si>
  <si>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</si>
  <si>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</si>
  <si>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</si>
  <si>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</si>
  <si>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</si>
  <si>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</si>
  <si>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</si>
  <si>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</si>
  <si>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</si>
  <si>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</si>
  <si>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</si>
  <si>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</si>
  <si>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</si>
  <si>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</si>
  <si>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</si>
  <si>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</si>
  <si>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</si>
  <si>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</si>
  <si>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</si>
  <si>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</si>
  <si>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</si>
  <si>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</si>
  <si>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</si>
  <si>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</si>
  <si>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</si>
  <si>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</si>
  <si>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</si>
  <si>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</si>
  <si>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</si>
  <si>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</si>
  <si>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</si>
  <si>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</si>
  <si>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</si>
  <si>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</si>
  <si>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</si>
  <si>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</si>
  <si>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</si>
  <si>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</si>
  <si>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</si>
  <si>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</si>
  <si>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</si>
  <si>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</si>
  <si>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</si>
  <si>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</si>
  <si>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</si>
  <si>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</si>
  <si>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</si>
  <si>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</si>
  <si>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</si>
  <si>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</si>
  <si>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</si>
  <si>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</si>
  <si>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</si>
  <si>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</si>
  <si>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</si>
  <si>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</si>
  <si>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</si>
  <si>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</si>
  <si>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</si>
  <si>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</si>
  <si>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</si>
  <si>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</si>
  <si>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</si>
  <si>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</si>
  <si>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</si>
  <si>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</si>
  <si>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</si>
  <si>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</si>
  <si>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</si>
  <si>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</si>
  <si>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</si>
  <si>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</si>
  <si>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</si>
  <si>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</si>
  <si>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</si>
  <si>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</si>
  <si>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</si>
  <si>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</si>
  <si>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</si>
  <si>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</si>
  <si>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</si>
  <si>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</si>
  <si>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</si>
  <si>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</si>
  <si>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</si>
  <si>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</si>
  <si>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</si>
  <si>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</si>
  <si>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</si>
  <si>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</si>
  <si>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</si>
  <si>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</si>
  <si>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</si>
  <si>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</si>
  <si>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</si>
  <si>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</si>
  <si>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</si>
  <si>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</si>
  <si>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</si>
  <si>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</si>
  <si>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</si>
  <si>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</si>
  <si>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</si>
  <si>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</si>
  <si>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</si>
  <si>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</si>
  <si>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</si>
  <si>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</si>
  <si>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</si>
  <si>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</si>
  <si>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</si>
  <si>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</si>
  <si>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</si>
  <si>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</si>
  <si>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</si>
  <si>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</si>
  <si>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</si>
  <si>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</si>
  <si>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</si>
  <si>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</si>
  <si>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</si>
  <si>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</si>
  <si>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</si>
  <si>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</si>
  <si>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</si>
  <si>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</si>
  <si>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</si>
  <si>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</si>
  <si>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</si>
  <si>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</si>
  <si>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</si>
  <si>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</si>
  <si>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</si>
  <si>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</si>
  <si>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</si>
  <si>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</si>
  <si>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</si>
  <si>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</si>
  <si>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</si>
  <si>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</si>
  <si>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</si>
  <si>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</si>
  <si>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</si>
  <si>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</si>
  <si>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</si>
  <si>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</si>
  <si>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</si>
  <si>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</si>
  <si>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</si>
  <si>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</si>
  <si>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</si>
  <si>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</si>
  <si>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</si>
  <si>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</si>
  <si>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</si>
  <si>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</si>
  <si>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</si>
  <si>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</si>
  <si>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</si>
  <si>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</si>
  <si>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</si>
  <si>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</si>
  <si>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</si>
  <si>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</si>
  <si>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</si>
  <si>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</si>
  <si>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</si>
  <si>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</si>
  <si>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</si>
  <si>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</si>
  <si>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</si>
  <si>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</si>
  <si>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</si>
  <si>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</si>
  <si>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</si>
  <si>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</si>
  <si>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</si>
  <si>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</si>
  <si>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</si>
  <si>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</si>
  <si>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</si>
  <si>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</si>
  <si>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</si>
  <si>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</si>
  <si>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</si>
  <si>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</si>
  <si>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</si>
  <si>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</si>
  <si>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</si>
  <si>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</si>
  <si>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</si>
  <si>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</si>
  <si>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</si>
  <si>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</si>
  <si>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</si>
  <si>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</si>
  <si>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</si>
  <si>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</si>
  <si>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</si>
  <si>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</si>
  <si>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</si>
  <si>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</si>
  <si>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</si>
  <si>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</si>
  <si>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</si>
  <si>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</si>
  <si>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</si>
  <si>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</si>
  <si>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</si>
  <si>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</si>
  <si>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</si>
  <si>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</si>
  <si>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</si>
  <si>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</si>
  <si>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</si>
  <si>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</si>
  <si>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</si>
  <si>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</si>
  <si>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</si>
  <si>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</si>
  <si>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</si>
  <si>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</si>
  <si>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</si>
  <si>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</si>
  <si>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</si>
  <si>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</si>
  <si>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</si>
  <si>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</si>
  <si>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</si>
  <si>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</si>
  <si>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</si>
  <si>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</si>
  <si>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</si>
  <si>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</si>
  <si>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</si>
  <si>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</si>
  <si>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</si>
  <si>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</si>
  <si>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</si>
  <si>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</si>
  <si>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</si>
  <si>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</si>
  <si>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</si>
  <si>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</si>
  <si>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</si>
  <si>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</si>
  <si>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</si>
  <si>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</si>
  <si>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</si>
  <si>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</si>
  <si>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</si>
  <si>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</si>
  <si>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</si>
  <si>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</si>
  <si>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</si>
  <si>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</si>
  <si>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</si>
  <si>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</si>
  <si>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</si>
  <si>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</si>
  <si>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</si>
  <si>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</si>
  <si>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</si>
  <si>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</si>
  <si>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</si>
  <si>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</si>
  <si>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</si>
  <si>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</si>
  <si>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</si>
  <si>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</si>
  <si>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</si>
  <si>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</si>
  <si>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</si>
  <si>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</si>
  <si>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</si>
  <si>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</si>
  <si>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</si>
  <si>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</si>
  <si>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</si>
  <si>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</si>
  <si>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</si>
  <si>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</si>
  <si>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</si>
  <si>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</si>
  <si>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</si>
  <si>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</si>
  <si>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</si>
  <si>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</si>
  <si>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</si>
  <si>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</si>
  <si>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</si>
  <si>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</si>
  <si>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</si>
  <si>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</si>
  <si>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</si>
  <si>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</si>
  <si>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</si>
  <si>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</si>
  <si>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</si>
  <si>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</si>
  <si>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</si>
  <si>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</si>
  <si>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</si>
  <si>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</si>
  <si>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</si>
  <si>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</si>
  <si>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</si>
  <si>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</si>
  <si>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</si>
  <si>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</si>
  <si>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</si>
  <si>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</si>
  <si>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</si>
  <si>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</si>
  <si>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</si>
  <si>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</si>
  <si>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</si>
  <si>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</si>
  <si>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</si>
  <si>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</si>
  <si>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</si>
  <si>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</si>
  <si>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</si>
  <si>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</si>
  <si>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</si>
  <si>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</si>
  <si>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</si>
  <si>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</si>
  <si>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</si>
  <si>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</si>
  <si>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</si>
  <si>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</si>
  <si>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</si>
  <si>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</si>
  <si>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</si>
  <si>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</si>
  <si>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</si>
  <si>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</si>
  <si>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</si>
  <si>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</si>
  <si>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</si>
  <si>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</si>
  <si>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</si>
  <si>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</si>
  <si>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</si>
  <si>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</si>
  <si>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</si>
  <si>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</si>
  <si>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</si>
  <si>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</si>
  <si>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</si>
  <si>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</si>
  <si>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</si>
  <si>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</si>
  <si>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</si>
  <si>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</si>
  <si>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</si>
  <si>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</si>
  <si>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</si>
  <si>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</si>
  <si>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</si>
  <si>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</si>
  <si>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</si>
  <si>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</si>
  <si>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</si>
  <si>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</si>
  <si>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</si>
  <si>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</si>
  <si>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</si>
  <si>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</si>
  <si>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</si>
  <si>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</si>
  <si>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</si>
  <si>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</si>
  <si>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</si>
  <si>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</si>
  <si>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</si>
  <si>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</si>
  <si>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</si>
  <si>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</si>
  <si>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</si>
  <si>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</si>
  <si>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</si>
  <si>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</si>
  <si>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</si>
  <si>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</si>
  <si>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</si>
  <si>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</si>
  <si>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</si>
  <si>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</si>
  <si>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</si>
  <si>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</si>
  <si>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</si>
  <si>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</si>
  <si>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</si>
  <si>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</si>
  <si>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</si>
  <si>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</si>
  <si>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</si>
  <si>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</si>
  <si>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</si>
  <si>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</si>
  <si>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</si>
  <si>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</si>
  <si>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</si>
  <si>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</si>
  <si>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</si>
  <si>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</si>
  <si>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</si>
  <si>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</si>
  <si>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</si>
  <si>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</si>
  <si>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</si>
  <si>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</si>
  <si>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</si>
  <si>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</si>
  <si>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</si>
  <si>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</si>
  <si>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</si>
  <si>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</si>
  <si>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</si>
  <si>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</si>
  <si>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</si>
  <si>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</si>
  <si>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</si>
  <si>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</si>
  <si>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</si>
  <si>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</si>
  <si>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</si>
  <si>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</si>
  <si>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</si>
  <si>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</si>
  <si>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</si>
  <si>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</si>
  <si>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</si>
  <si>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</si>
  <si>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</si>
  <si>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</si>
  <si>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</si>
  <si>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</si>
  <si>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</si>
  <si>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</si>
  <si>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</si>
  <si>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</si>
  <si>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</si>
  <si>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</si>
  <si>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</si>
  <si>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</si>
  <si>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</si>
  <si>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</si>
  <si>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</si>
  <si>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</si>
  <si>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</si>
  <si>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</si>
  <si>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</si>
  <si>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</si>
  <si>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</si>
  <si>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</si>
  <si>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</si>
  <si>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</si>
  <si>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</si>
  <si>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</si>
  <si>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</si>
  <si>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</si>
  <si>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</si>
  <si>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</si>
  <si>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</si>
  <si>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</si>
  <si>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</si>
  <si>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</si>
  <si>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</si>
  <si>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</si>
  <si>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</si>
  <si>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</si>
  <si>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</si>
  <si>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</si>
  <si>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</si>
  <si>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</si>
  <si>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</si>
  <si>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</si>
  <si>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</si>
  <si>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</si>
  <si>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</si>
  <si>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</si>
  <si>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</si>
  <si>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</si>
  <si>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</si>
  <si>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</si>
  <si>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</si>
  <si>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</si>
  <si>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</si>
  <si>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</si>
  <si>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</si>
  <si>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</si>
  <si>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</si>
  <si>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</si>
  <si>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</si>
  <si>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</si>
  <si>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</si>
  <si>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</si>
  <si>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</si>
  <si>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</si>
  <si>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</si>
  <si>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</si>
  <si>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</si>
  <si>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</si>
  <si>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</si>
  <si>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</si>
  <si>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</si>
  <si>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</si>
  <si>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</si>
  <si>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</si>
  <si>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</si>
  <si>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</si>
  <si>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</si>
  <si>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</si>
  <si>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</si>
  <si>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</si>
  <si>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</si>
  <si>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</si>
  <si>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</si>
  <si>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</si>
  <si>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</si>
  <si>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</si>
  <si>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</si>
  <si>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</si>
  <si>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</si>
  <si>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</si>
  <si>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</si>
  <si>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</si>
  <si>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</si>
  <si>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</si>
  <si>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</si>
  <si>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</si>
  <si>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</si>
  <si>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</si>
  <si>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</si>
  <si>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</si>
  <si>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</si>
  <si>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</si>
  <si>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</si>
  <si>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</si>
  <si>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</si>
  <si>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</si>
  <si>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</si>
  <si>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</si>
  <si>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</si>
  <si>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</si>
  <si>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</si>
  <si>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</si>
  <si>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</si>
  <si>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</si>
  <si>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</si>
  <si>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</si>
  <si>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</si>
  <si>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</si>
  <si>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</si>
  <si>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</si>
  <si>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</si>
  <si>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</si>
  <si>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</si>
  <si>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</si>
  <si>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</si>
  <si>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</si>
  <si>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</si>
  <si>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</si>
  <si>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</si>
  <si>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</si>
  <si>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</si>
  <si>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</si>
  <si>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</si>
  <si>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</si>
  <si>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</si>
  <si>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</si>
  <si>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</si>
  <si>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</si>
  <si>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</si>
  <si>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</si>
  <si>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</si>
  <si>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</si>
  <si>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</si>
  <si>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</si>
  <si>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</si>
  <si>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</si>
  <si>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</si>
  <si>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</si>
  <si>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</si>
  <si>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</si>
  <si>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</si>
  <si>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</si>
  <si>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</si>
  <si>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</si>
  <si>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</si>
  <si>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</si>
  <si>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</si>
  <si>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</si>
  <si>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</si>
  <si>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</si>
  <si>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</si>
  <si>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</si>
  <si>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</si>
  <si>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</si>
  <si>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</si>
  <si>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</si>
  <si>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</si>
  <si>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</si>
  <si>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</si>
  <si>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</si>
  <si>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</si>
  <si>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</si>
  <si>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</si>
  <si>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</si>
  <si>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</si>
  <si>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</si>
  <si>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</si>
  <si>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</si>
  <si>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</si>
  <si>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</si>
  <si>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</si>
  <si>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</si>
  <si>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</si>
  <si>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</si>
  <si>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</si>
  <si>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</si>
  <si>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</si>
  <si>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</si>
  <si>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</si>
  <si>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</si>
  <si>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</si>
  <si>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</si>
  <si>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</si>
  <si>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</si>
  <si>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</si>
  <si>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</si>
  <si>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</si>
  <si>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</si>
  <si>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</si>
  <si>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</si>
  <si>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</si>
  <si>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</si>
  <si>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</si>
  <si>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</si>
  <si>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</si>
  <si>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</si>
  <si>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</si>
  <si>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</si>
  <si>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</si>
  <si>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</si>
  <si>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</si>
  <si>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</si>
  <si>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</si>
  <si>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</si>
  <si>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</si>
  <si>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</si>
  <si>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</si>
  <si>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</si>
  <si>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</si>
  <si>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</si>
  <si>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</si>
  <si>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</si>
  <si>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</si>
  <si>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</si>
  <si>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</si>
  <si>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</si>
  <si>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</si>
  <si>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</si>
  <si>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</si>
  <si>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</si>
  <si>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</si>
  <si>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</si>
  <si>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</si>
  <si>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</si>
  <si>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</si>
  <si>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</si>
  <si>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</si>
  <si>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</si>
  <si>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</si>
  <si>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</si>
  <si>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</si>
  <si>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</si>
  <si>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</si>
  <si>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</si>
  <si>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</si>
  <si>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</si>
  <si>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</si>
  <si>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</si>
  <si>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</si>
  <si>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</si>
  <si>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</si>
  <si>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</si>
  <si>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</si>
  <si>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</si>
  <si>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</si>
  <si>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</si>
  <si>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</si>
  <si>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</si>
  <si>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</si>
  <si>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</si>
  <si>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</si>
  <si>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</si>
  <si>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</si>
  <si>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</si>
  <si>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</si>
  <si>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</si>
  <si>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</si>
  <si>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</si>
  <si>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</si>
  <si>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</si>
  <si>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</si>
  <si>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</si>
  <si>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</si>
  <si>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</si>
  <si>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</si>
  <si>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</si>
  <si>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</si>
  <si>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</si>
  <si>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</si>
  <si>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</si>
  <si>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</si>
  <si>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</si>
  <si>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</si>
  <si>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</si>
  <si>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</si>
  <si>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</si>
  <si>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</si>
  <si>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</si>
  <si>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</si>
  <si>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</si>
  <si>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</si>
  <si>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</si>
  <si>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</si>
  <si>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</si>
  <si>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</si>
  <si>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</si>
  <si>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</si>
  <si>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</si>
  <si>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</si>
  <si>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</si>
  <si>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</si>
  <si>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</si>
  <si>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</si>
  <si>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</si>
  <si>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</si>
  <si>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</si>
  <si>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</si>
  <si>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</si>
  <si>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</si>
  <si>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</si>
  <si>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</si>
  <si>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</si>
  <si>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</si>
  <si>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</si>
  <si>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</si>
  <si>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</si>
  <si>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</si>
  <si>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</si>
  <si>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</si>
  <si>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</si>
  <si>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</si>
  <si>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</si>
  <si>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</si>
  <si>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</si>
  <si>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</si>
  <si>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</si>
  <si>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</si>
  <si>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</si>
  <si>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</si>
  <si>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</si>
  <si>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</si>
  <si>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</si>
  <si>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</si>
  <si>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</si>
  <si>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</si>
  <si>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</si>
  <si>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</si>
  <si>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</si>
  <si>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</si>
  <si>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</si>
  <si>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</si>
  <si>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</si>
  <si>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</si>
  <si>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</si>
  <si>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</si>
  <si>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</si>
  <si>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</si>
  <si>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</si>
  <si>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</si>
  <si>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</si>
  <si>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</si>
  <si>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</si>
  <si>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</si>
  <si>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</si>
  <si>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</si>
  <si>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</si>
  <si>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</si>
  <si>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</si>
  <si>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</si>
  <si>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</si>
  <si>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</si>
  <si>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</si>
  <si>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</si>
  <si>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</si>
  <si>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</si>
  <si>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</si>
  <si>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</si>
  <si>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</si>
  <si>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</si>
  <si>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</si>
  <si>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</si>
  <si>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</si>
  <si>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</si>
  <si>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</si>
  <si>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</si>
  <si>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</si>
  <si>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</si>
  <si>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</si>
  <si>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</si>
  <si>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</si>
  <si>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</si>
  <si>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</si>
  <si>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</si>
  <si>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</si>
  <si>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</si>
  <si>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</si>
  <si>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</si>
  <si>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</si>
  <si>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</si>
  <si>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</si>
  <si>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</si>
  <si>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</si>
  <si>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</si>
  <si>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</si>
  <si>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</si>
  <si>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</si>
  <si>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</si>
  <si>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</si>
  <si>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</si>
  <si>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</si>
  <si>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</si>
  <si>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</si>
  <si>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</si>
  <si>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</si>
  <si>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</si>
  <si>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</si>
  <si>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</si>
  <si>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</si>
  <si>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</si>
  <si>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</si>
  <si>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</si>
  <si>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</si>
  <si>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</si>
  <si>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</si>
  <si>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</si>
  <si>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</si>
  <si>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</si>
  <si>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</si>
  <si>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</si>
  <si>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</si>
  <si>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</si>
  <si>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</si>
  <si>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</si>
  <si>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</si>
  <si>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</si>
  <si>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</si>
  <si>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</si>
  <si>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</si>
  <si>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</si>
  <si>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</si>
  <si>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</si>
  <si>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</si>
  <si>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</si>
  <si>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</si>
  <si>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</si>
  <si>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</si>
  <si>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</si>
  <si>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</si>
  <si>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</si>
  <si>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</si>
  <si>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</si>
  <si>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</si>
  <si>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</si>
  <si>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</si>
  <si>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</si>
  <si>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</si>
  <si>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</si>
  <si>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</si>
  <si>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</si>
  <si>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</si>
  <si>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</si>
  <si>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</si>
  <si>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</si>
  <si>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</si>
  <si>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</si>
  <si>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</si>
  <si>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</si>
  <si>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</si>
  <si>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</si>
  <si>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</si>
  <si>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</si>
  <si>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</si>
  <si>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</si>
  <si>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</si>
  <si>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</si>
  <si>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</si>
  <si>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</si>
  <si>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</si>
  <si>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</si>
  <si>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</si>
  <si>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</si>
  <si>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</si>
  <si>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</si>
  <si>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</si>
  <si>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</si>
  <si>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</si>
  <si>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</si>
  <si>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</si>
  <si>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</si>
  <si>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</si>
  <si>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</si>
  <si>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</si>
  <si>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</si>
  <si>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</si>
  <si>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</si>
  <si>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</si>
  <si>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</si>
  <si>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</si>
  <si>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</si>
  <si>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</si>
  <si>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</si>
  <si>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</si>
  <si>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</si>
  <si>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</si>
  <si>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</si>
  <si>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</si>
  <si>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</si>
  <si>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</si>
  <si>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</si>
  <si>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</si>
  <si>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</si>
  <si>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</si>
  <si>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</si>
  <si>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</si>
  <si>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</si>
  <si>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</si>
  <si>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</si>
  <si>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</si>
  <si>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</si>
  <si>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</si>
  <si>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</si>
  <si>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</si>
  <si>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</si>
  <si>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</si>
  <si>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</si>
  <si>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</si>
  <si>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</si>
  <si>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</si>
  <si>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</si>
  <si>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</si>
  <si>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</si>
  <si>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</si>
  <si>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</si>
  <si>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</si>
  <si>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</si>
  <si>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</si>
  <si>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</si>
  <si>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</si>
  <si>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</si>
  <si>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</si>
  <si>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</si>
  <si>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</si>
  <si>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</si>
  <si>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</si>
  <si>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</si>
  <si>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</si>
  <si>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</si>
  <si>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</si>
  <si>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</si>
  <si>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</si>
  <si>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</si>
  <si>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</si>
  <si>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</si>
  <si>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</si>
  <si>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</si>
  <si>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</si>
  <si>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</si>
  <si>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</si>
  <si>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</si>
  <si>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</si>
  <si>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</si>
  <si>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</si>
  <si>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</si>
  <si>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</si>
  <si>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</si>
  <si>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</si>
  <si>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</si>
  <si>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</si>
  <si>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</si>
  <si>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</si>
  <si>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</si>
  <si>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</si>
  <si>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</si>
  <si>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</si>
  <si>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</si>
  <si>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</si>
  <si>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</si>
  <si>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</si>
  <si>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</si>
  <si>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</si>
  <si>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</si>
  <si>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</si>
  <si>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</si>
  <si>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</si>
  <si>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</si>
  <si>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</si>
  <si>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</si>
  <si>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</si>
  <si>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</si>
  <si>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</si>
  <si>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</si>
  <si>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</si>
  <si>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</si>
  <si>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</si>
  <si>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</si>
  <si>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</si>
  <si>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</si>
  <si>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</si>
  <si>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</si>
  <si>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</si>
  <si>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</si>
  <si>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</si>
  <si>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</si>
  <si>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</si>
  <si>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</si>
  <si>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</si>
  <si>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</si>
  <si>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</si>
  <si>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</si>
  <si>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</si>
  <si>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</si>
  <si>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</si>
  <si>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</si>
  <si>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</si>
  <si>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</si>
  <si>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</si>
  <si>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</si>
  <si>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</si>
  <si>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</si>
  <si>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</si>
  <si>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</si>
  <si>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</si>
  <si>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</si>
  <si>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</si>
  <si>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</si>
  <si>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</si>
  <si>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</si>
  <si>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</si>
  <si>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</si>
  <si>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</si>
  <si>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</si>
  <si>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</si>
  <si>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</si>
  <si>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</si>
  <si>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</si>
  <si>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</si>
  <si>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</si>
  <si>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</si>
  <si>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</si>
  <si>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</si>
  <si>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</si>
  <si>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</si>
  <si>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</si>
  <si>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</si>
  <si>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</si>
  <si>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</si>
  <si>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</si>
  <si>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</si>
  <si>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</si>
  <si>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</si>
  <si>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</si>
  <si>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</si>
  <si>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</si>
  <si>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</si>
  <si>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</si>
  <si>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</si>
  <si>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</si>
  <si>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</si>
  <si>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</si>
  <si>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</si>
  <si>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</si>
  <si>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</si>
  <si>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</si>
  <si>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</si>
  <si>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</si>
  <si>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</si>
  <si>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</si>
  <si>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</si>
  <si>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</si>
  <si>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</si>
  <si>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</si>
  <si>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</si>
  <si>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</si>
  <si>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</si>
  <si>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</si>
  <si>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</si>
  <si>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</si>
  <si>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</si>
  <si>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</si>
  <si>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</si>
  <si>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</si>
  <si>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</si>
  <si>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</si>
  <si>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</si>
  <si>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</si>
  <si>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</si>
  <si>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</si>
  <si>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</si>
  <si>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</si>
  <si>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</si>
  <si>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</si>
  <si>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</si>
  <si>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</si>
  <si>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</si>
  <si>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</si>
  <si>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</si>
  <si>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</si>
  <si>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</si>
  <si>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</si>
  <si>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</si>
  <si>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</si>
  <si>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</si>
  <si>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</si>
  <si>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</si>
  <si>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</si>
  <si>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</si>
  <si>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</si>
  <si>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</si>
  <si>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</si>
  <si>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</si>
  <si>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</si>
  <si>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</si>
  <si>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</si>
  <si>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</si>
  <si>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</si>
  <si>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</si>
  <si>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</si>
  <si>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</si>
  <si>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</si>
  <si>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</si>
  <si>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</si>
  <si>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</si>
  <si>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</si>
  <si>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</si>
  <si>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</si>
  <si>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</si>
  <si>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</si>
  <si>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</si>
  <si>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</si>
  <si>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</si>
  <si>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</si>
  <si>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</si>
  <si>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</si>
  <si>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</si>
  <si>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</si>
  <si>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</si>
  <si>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</si>
  <si>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</si>
  <si>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</si>
  <si>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</si>
  <si>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</si>
  <si>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</si>
  <si>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</si>
  <si>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</si>
  <si>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</si>
  <si>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</si>
  <si>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</si>
  <si>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</si>
  <si>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</si>
  <si>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</si>
  <si>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</si>
  <si>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</si>
  <si>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</si>
  <si>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</si>
  <si>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</si>
  <si>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</si>
  <si>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</si>
  <si>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</si>
  <si>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</si>
  <si>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</si>
  <si>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</si>
  <si>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</si>
  <si>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</si>
  <si>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</si>
  <si>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</si>
  <si>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</si>
  <si>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</si>
  <si>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</si>
  <si>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</si>
  <si>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</si>
  <si>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</si>
  <si>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</si>
  <si>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</si>
  <si>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</si>
  <si>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</si>
  <si>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</si>
  <si>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</si>
  <si>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</si>
  <si>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</si>
  <si>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</si>
  <si>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</si>
  <si>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</si>
  <si>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</si>
  <si>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</si>
  <si>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</si>
  <si>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</si>
  <si>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</si>
  <si>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</si>
  <si>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</si>
  <si>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</si>
  <si>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</si>
  <si>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</si>
  <si>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</si>
  <si>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</si>
  <si>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</si>
  <si>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</si>
  <si>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</si>
  <si>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</si>
  <si>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</si>
  <si>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</si>
  <si>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</si>
  <si>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</si>
  <si>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</si>
  <si>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</si>
  <si>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</si>
  <si>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</si>
  <si>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</si>
  <si>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</si>
  <si>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</si>
  <si>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</si>
  <si>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</si>
  <si>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</si>
  <si>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</si>
  <si>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</si>
  <si>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</si>
  <si>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</si>
  <si>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</si>
  <si>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</si>
  <si>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</si>
  <si>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</si>
  <si>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</si>
  <si>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</si>
  <si>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</si>
  <si>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</si>
  <si>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</si>
  <si>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</si>
  <si>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</si>
  <si>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</si>
  <si>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</si>
  <si>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</si>
  <si>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</si>
  <si>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</si>
  <si>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</si>
  <si>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</si>
  <si>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</si>
  <si>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</si>
  <si>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</si>
  <si>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</si>
  <si>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</si>
  <si>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</si>
  <si>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</si>
  <si>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</si>
  <si>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</si>
  <si>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</si>
  <si>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</si>
  <si>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</si>
  <si>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</si>
  <si>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</si>
  <si>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</si>
  <si>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</si>
  <si>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</si>
  <si>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</si>
  <si>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</si>
  <si>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</si>
  <si>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</si>
  <si>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</si>
  <si>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</si>
  <si>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</si>
  <si>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</si>
  <si>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</si>
  <si>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</si>
  <si>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</si>
  <si>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</si>
  <si>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</si>
  <si>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</si>
  <si>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</si>
  <si>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</si>
  <si>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</si>
  <si>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</si>
  <si>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</si>
  <si>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</si>
  <si>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</si>
  <si>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</si>
  <si>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</si>
  <si>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</si>
  <si>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</si>
  <si>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</si>
  <si>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</si>
  <si>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</si>
  <si>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</si>
  <si>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</si>
  <si>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</si>
  <si>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</si>
  <si>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</si>
  <si>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</si>
  <si>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</si>
  <si>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</si>
  <si>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</si>
  <si>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</si>
  <si>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</si>
  <si>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</si>
  <si>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</si>
  <si>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</si>
  <si>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</si>
  <si>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</si>
  <si>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</si>
  <si>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</si>
  <si>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</si>
  <si>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</si>
  <si>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</si>
  <si>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</si>
  <si>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</si>
  <si>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</si>
  <si>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</si>
  <si>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</si>
  <si>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</si>
  <si>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</si>
  <si>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</si>
  <si>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</si>
  <si>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</si>
  <si>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</si>
  <si>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</si>
  <si>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</si>
  <si>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</si>
  <si>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</si>
  <si>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</si>
  <si>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</si>
  <si>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</si>
  <si>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</si>
  <si>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</si>
  <si>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</si>
  <si>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</si>
  <si>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</si>
  <si>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</si>
  <si>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</si>
  <si>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</si>
  <si>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</si>
  <si>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</si>
  <si>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</si>
  <si>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</si>
  <si>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</si>
  <si>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</si>
  <si>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</si>
  <si>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</si>
  <si>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</si>
  <si>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</si>
  <si>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</si>
  <si>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</si>
  <si>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</si>
  <si>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</si>
  <si>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</si>
  <si>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</si>
  <si>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</si>
  <si>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</si>
  <si>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</si>
  <si>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</si>
  <si>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</si>
  <si>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</si>
  <si>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</si>
  <si>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</si>
  <si>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</si>
  <si>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</si>
  <si>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</si>
  <si>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</si>
  <si>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</si>
  <si>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</si>
  <si>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</si>
  <si>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</si>
  <si>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</si>
  <si>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</si>
  <si>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</si>
  <si>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</si>
  <si>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</si>
  <si>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</si>
  <si>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</si>
  <si>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</si>
  <si>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</si>
  <si>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</si>
  <si>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</si>
  <si>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</si>
  <si>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</si>
  <si>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</si>
  <si>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</si>
  <si>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</si>
  <si>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</si>
  <si>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</si>
  <si>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</si>
  <si>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</si>
  <si>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</si>
  <si>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</si>
  <si>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</si>
  <si>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</si>
  <si>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</si>
  <si>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</si>
  <si>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</si>
  <si>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</si>
  <si>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</si>
  <si>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</si>
  <si>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</si>
  <si>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</si>
  <si>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</si>
  <si>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</si>
  <si>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</si>
  <si>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</si>
  <si>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</si>
  <si>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</si>
  <si>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</si>
  <si>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</si>
  <si>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</si>
  <si>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</si>
  <si>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</si>
  <si>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</si>
  <si>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</si>
  <si>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</si>
  <si>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</si>
  <si>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</si>
  <si>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</si>
  <si>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</si>
  <si>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</si>
  <si>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</si>
  <si>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</si>
  <si>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</si>
  <si>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</si>
  <si>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</si>
  <si>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</si>
  <si>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</si>
  <si>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</si>
  <si>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</si>
  <si>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</si>
  <si>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</si>
  <si>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</si>
  <si>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</si>
  <si>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</si>
  <si>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</si>
  <si>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</si>
  <si>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</si>
  <si>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</si>
  <si>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</si>
  <si>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</si>
  <si>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</si>
  <si>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</si>
  <si>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</si>
  <si>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</si>
  <si>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</si>
  <si>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</si>
  <si>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</si>
  <si>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</si>
  <si>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</si>
  <si>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</si>
  <si>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</si>
  <si>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</si>
  <si>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</si>
  <si>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</si>
  <si>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</si>
  <si>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</si>
  <si>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</si>
  <si>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</si>
  <si>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</si>
  <si>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</si>
  <si>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</si>
  <si>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</si>
  <si>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</si>
  <si>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</si>
  <si>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</si>
  <si>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</si>
  <si>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</si>
  <si>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</si>
  <si>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</si>
  <si>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</si>
  <si>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</si>
  <si>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</si>
  <si>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</si>
  <si>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</si>
  <si>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</si>
  <si>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</si>
  <si>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</si>
  <si>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</si>
  <si>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</si>
  <si>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</si>
  <si>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</si>
  <si>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</si>
  <si>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</si>
  <si>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</si>
  <si>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</si>
  <si>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</si>
  <si>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</si>
  <si>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</si>
  <si>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</si>
  <si>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</si>
  <si>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</si>
  <si>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</si>
  <si>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</si>
  <si>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</si>
  <si>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</si>
  <si>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</si>
  <si>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</si>
  <si>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</si>
  <si>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</si>
  <si>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</si>
  <si>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</si>
  <si>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</si>
  <si>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</si>
  <si>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</si>
  <si>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</si>
  <si>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</si>
  <si>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</si>
  <si>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</si>
  <si>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</si>
  <si>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</si>
  <si>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</si>
  <si>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</si>
  <si>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</si>
  <si>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</si>
  <si>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</si>
  <si>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</si>
  <si>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</si>
  <si>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</si>
  <si>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</si>
  <si>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</si>
  <si>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</si>
  <si>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</si>
  <si>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</si>
  <si>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</si>
  <si>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</si>
  <si>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</si>
  <si>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</si>
  <si>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</si>
  <si>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</si>
  <si>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</si>
  <si>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</si>
  <si>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</si>
  <si>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</si>
  <si>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</si>
  <si>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</si>
  <si>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</si>
  <si>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</si>
  <si>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</si>
  <si>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</si>
  <si>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</si>
  <si>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</si>
  <si>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</si>
  <si>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</si>
  <si>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</si>
  <si>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</si>
  <si>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</si>
  <si>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</si>
  <si>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</si>
  <si>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</si>
  <si>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</si>
  <si>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</si>
  <si>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</si>
  <si>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</si>
  <si>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</si>
  <si>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</si>
  <si>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</si>
  <si>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</si>
  <si>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</si>
  <si>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</si>
  <si>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</si>
  <si>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</si>
  <si>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</si>
  <si>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</si>
  <si>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</si>
  <si>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</si>
  <si>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</si>
  <si>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</si>
  <si>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</si>
  <si>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</si>
  <si>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</si>
  <si>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</si>
  <si>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</si>
  <si>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</si>
  <si>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</si>
  <si>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</si>
  <si>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</si>
  <si>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</si>
  <si>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</si>
  <si>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</si>
  <si>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</si>
  <si>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</si>
  <si>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</si>
  <si>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</si>
  <si>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</si>
  <si>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</si>
  <si>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</si>
  <si>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</si>
  <si>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</si>
  <si>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</si>
  <si>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</si>
  <si>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</si>
  <si>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</si>
  <si>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</si>
  <si>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</si>
  <si>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</si>
  <si>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</si>
  <si>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</si>
  <si>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</si>
  <si>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</si>
  <si>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</si>
  <si>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</si>
  <si>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</si>
  <si>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</si>
  <si>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</si>
  <si>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</si>
  <si>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</si>
  <si>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</si>
  <si>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</si>
  <si>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</si>
  <si>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</si>
  <si>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</si>
  <si>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</si>
  <si>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</si>
  <si>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</si>
  <si>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</si>
  <si>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</si>
  <si>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</si>
  <si>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</si>
  <si>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</si>
  <si>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</si>
  <si>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</si>
  <si>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</si>
  <si>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</si>
  <si>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</si>
  <si>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</si>
  <si>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</si>
  <si>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</si>
  <si>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</si>
  <si>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</si>
  <si>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</si>
  <si>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</si>
  <si>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</si>
  <si>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</si>
  <si>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</si>
  <si>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</si>
  <si>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</si>
  <si>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</si>
  <si>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</si>
  <si>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</si>
  <si>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</si>
  <si>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</si>
  <si>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</si>
  <si>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</si>
  <si>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</si>
  <si>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</si>
  <si>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</si>
  <si>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</si>
  <si>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</si>
  <si>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</si>
  <si>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</si>
  <si>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</si>
  <si>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</si>
  <si>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</si>
  <si>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</si>
  <si>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</si>
  <si>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</si>
  <si>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</si>
  <si>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</si>
  <si>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</si>
  <si>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</si>
  <si>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</si>
  <si>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</si>
  <si>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</si>
  <si>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</si>
  <si>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</si>
  <si>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</si>
  <si>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</si>
  <si>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</si>
  <si>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</si>
  <si>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</si>
  <si>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</si>
  <si>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</si>
  <si>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</si>
  <si>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</si>
  <si>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</si>
  <si>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</si>
  <si>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</si>
  <si>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</si>
  <si>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</si>
  <si>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</si>
  <si>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</si>
  <si>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</si>
  <si>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</si>
  <si>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</si>
  <si>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</si>
  <si>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</si>
  <si>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</si>
  <si>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</si>
  <si>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</si>
  <si>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</si>
  <si>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</si>
  <si>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</si>
  <si>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</si>
  <si>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</si>
  <si>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</si>
  <si>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</si>
  <si>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</si>
  <si>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</si>
  <si>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</si>
  <si>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</si>
  <si>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</si>
  <si>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</si>
  <si>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</si>
  <si>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</si>
  <si>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</si>
  <si>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</si>
  <si>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</si>
  <si>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</si>
  <si>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</si>
  <si>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</si>
  <si>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</si>
  <si>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</si>
  <si>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</si>
  <si>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</si>
  <si>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</si>
  <si>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</si>
  <si>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</si>
  <si>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</si>
  <si>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</si>
  <si>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</si>
  <si>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</si>
  <si>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</si>
  <si>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</si>
  <si>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</si>
  <si>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</si>
  <si>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</si>
  <si>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</si>
  <si>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</si>
  <si>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</si>
  <si>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</si>
  <si>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</si>
  <si>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</si>
  <si>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</si>
  <si>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</si>
  <si>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</si>
  <si>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</si>
  <si>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</si>
  <si>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</si>
  <si>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</si>
  <si>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</si>
  <si>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</si>
  <si>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</si>
  <si>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</si>
  <si>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</si>
  <si>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</si>
  <si>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</si>
  <si>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</si>
  <si>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</si>
  <si>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</si>
  <si>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</si>
  <si>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</si>
  <si>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</si>
  <si>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</si>
  <si>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</si>
  <si>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</si>
  <si>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</si>
  <si>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</si>
  <si>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</si>
  <si>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</si>
  <si>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</si>
  <si>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</si>
  <si>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</si>
  <si>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</si>
  <si>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</si>
  <si>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</si>
  <si>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</si>
  <si>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</si>
  <si>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</si>
  <si>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</si>
  <si>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</si>
  <si>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</si>
  <si>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</si>
  <si>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</si>
  <si>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</si>
  <si>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</si>
  <si>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</si>
  <si>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</si>
  <si>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</si>
  <si>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</si>
  <si>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</si>
  <si>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</si>
  <si>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</si>
  <si>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</si>
  <si>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</si>
  <si>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</si>
  <si>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</si>
  <si>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</si>
  <si>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</si>
  <si>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</si>
  <si>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</si>
  <si>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</si>
  <si>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</si>
  <si>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</si>
  <si>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</si>
  <si>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</si>
  <si>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</si>
  <si>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</si>
  <si>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</si>
  <si>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</si>
  <si>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</si>
  <si>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</si>
  <si>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</si>
  <si>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</si>
  <si>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</si>
  <si>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</si>
  <si>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</si>
  <si>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</si>
  <si>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</si>
  <si>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</si>
  <si>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</si>
  <si>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</si>
  <si>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</si>
  <si>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</si>
  <si>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</si>
  <si>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</si>
  <si>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</si>
  <si>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</si>
  <si>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</si>
  <si>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</si>
  <si>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</si>
  <si>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</si>
  <si>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</si>
  <si>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</si>
  <si>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</si>
  <si>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</si>
  <si>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</si>
  <si>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</si>
  <si>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</si>
  <si>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</si>
  <si>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</si>
  <si>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</si>
  <si>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</si>
  <si>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</si>
  <si>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</si>
  <si>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</si>
  <si>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</si>
  <si>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</si>
  <si>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</si>
  <si>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</si>
  <si>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</si>
  <si>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</si>
  <si>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</si>
  <si>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</si>
  <si>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</si>
  <si>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</si>
  <si>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</si>
  <si>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</si>
  <si>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</si>
  <si>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</si>
  <si>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</si>
  <si>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</si>
  <si>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</si>
  <si>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</si>
  <si>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</si>
  <si>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</si>
  <si>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</si>
  <si>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</si>
  <si>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</si>
  <si>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</si>
  <si>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</si>
  <si>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</si>
  <si>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</si>
  <si>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</si>
  <si>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</si>
  <si>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</si>
  <si>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</si>
  <si>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</si>
  <si>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</si>
  <si>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</si>
  <si>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</si>
  <si>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</si>
  <si>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</si>
  <si>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</si>
  <si>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</si>
  <si>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</si>
  <si>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</si>
  <si>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</si>
  <si>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</si>
  <si>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</si>
  <si>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</si>
  <si>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</si>
  <si>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</si>
  <si>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</si>
  <si>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</si>
  <si>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</si>
  <si>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</si>
  <si>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</si>
  <si>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</si>
  <si>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</si>
  <si>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</si>
  <si>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</si>
  <si>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</si>
  <si>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</si>
  <si>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</si>
  <si>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</si>
  <si>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</si>
  <si>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</si>
  <si>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</si>
  <si>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</si>
  <si>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</si>
  <si>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</si>
  <si>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</si>
  <si>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</si>
  <si>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</si>
  <si>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</si>
  <si>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</si>
  <si>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</si>
  <si>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</si>
  <si>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</si>
  <si>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</si>
  <si>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</si>
  <si>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</si>
  <si>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</si>
  <si>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</si>
  <si>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</si>
  <si>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</si>
  <si>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</si>
  <si>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</si>
  <si>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</si>
  <si>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</si>
  <si>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</si>
  <si>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</si>
  <si>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</si>
  <si>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</si>
  <si>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</si>
  <si>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</si>
  <si>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</si>
  <si>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</si>
  <si>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</si>
  <si>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</si>
  <si>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</si>
  <si>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</si>
  <si>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</si>
  <si>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</si>
  <si>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</si>
  <si>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</si>
  <si>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</si>
  <si>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</si>
  <si>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</si>
  <si>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</si>
  <si>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</si>
  <si>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</si>
  <si>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</si>
  <si>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</si>
  <si>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</si>
  <si>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</si>
  <si>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</si>
  <si>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</si>
  <si>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</si>
  <si>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</si>
  <si>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</si>
  <si>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</si>
  <si>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</si>
  <si>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</si>
  <si>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</si>
  <si>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</si>
  <si>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</si>
  <si>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</si>
  <si>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</si>
  <si>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</si>
  <si>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</si>
  <si>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</si>
  <si>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</si>
  <si>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</si>
  <si>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</si>
  <si>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</si>
  <si>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</si>
  <si>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</si>
  <si>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</si>
  <si>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</si>
  <si>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</si>
  <si>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</si>
  <si>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</si>
  <si>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</si>
  <si>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</si>
  <si>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</si>
  <si>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</si>
  <si>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</si>
  <si>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</si>
  <si>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</si>
  <si>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</si>
  <si>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</si>
  <si>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</si>
  <si>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</si>
  <si>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</si>
  <si>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</si>
  <si>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</si>
  <si>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</si>
  <si>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</si>
  <si>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</si>
  <si>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</si>
  <si>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</si>
  <si>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</si>
  <si>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</si>
  <si>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</si>
  <si>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</si>
  <si>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</si>
  <si>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</si>
  <si>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</si>
  <si>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</si>
  <si>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</si>
  <si>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</si>
  <si>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</si>
  <si>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</si>
  <si>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</si>
  <si>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</si>
  <si>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</si>
  <si>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</si>
  <si>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</si>
  <si>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</si>
  <si>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</si>
  <si>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</si>
  <si>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</si>
  <si>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</si>
  <si>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</si>
  <si>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</si>
  <si>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</si>
  <si>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</si>
  <si>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</si>
  <si>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</si>
  <si>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</si>
  <si>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</si>
  <si>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</si>
  <si>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</si>
  <si>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</si>
  <si>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</si>
  <si>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</si>
  <si>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</si>
  <si>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</si>
  <si>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</si>
  <si>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</si>
  <si>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</si>
  <si>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</si>
  <si>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</si>
  <si>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</si>
  <si>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</si>
  <si>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</si>
  <si>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</si>
  <si>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</si>
  <si>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</si>
  <si>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</si>
  <si>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</si>
  <si>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</si>
  <si>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</si>
  <si>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</si>
  <si>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</si>
  <si>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</si>
  <si>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</si>
  <si>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</si>
  <si>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</si>
  <si>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</si>
  <si>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</si>
  <si>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</si>
  <si>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</si>
  <si>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</si>
  <si>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</si>
  <si>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</si>
  <si>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</si>
  <si>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</si>
  <si>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</si>
  <si>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</si>
  <si>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</si>
  <si>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</si>
  <si>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</si>
  <si>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</si>
  <si>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</si>
  <si>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</si>
  <si>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</si>
  <si>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</si>
  <si>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</si>
  <si>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</si>
  <si>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</si>
  <si>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</si>
  <si>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</si>
  <si>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</si>
  <si>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</si>
  <si>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</si>
  <si>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</si>
  <si>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</si>
  <si>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</si>
  <si>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</si>
  <si>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</si>
  <si>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</si>
  <si>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</si>
  <si>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</si>
  <si>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</si>
  <si>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</si>
  <si>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</si>
  <si>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</si>
  <si>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</si>
  <si>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</si>
  <si>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</si>
  <si>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</si>
  <si>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</si>
  <si>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</si>
  <si>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</si>
  <si>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</si>
  <si>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</si>
  <si>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</si>
  <si>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</si>
  <si>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</si>
  <si>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</si>
  <si>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</si>
  <si>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</si>
  <si>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</si>
  <si>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</si>
  <si>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</si>
  <si>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</si>
  <si>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</si>
  <si>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</si>
  <si>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</si>
  <si>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</si>
  <si>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</si>
  <si>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</si>
  <si>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</si>
  <si>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</si>
  <si>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</si>
  <si>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</si>
  <si>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</si>
  <si>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</si>
  <si>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</si>
  <si>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</si>
  <si>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</si>
  <si>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</si>
  <si>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</si>
  <si>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</si>
  <si>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</si>
  <si>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</si>
  <si>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</si>
  <si>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</si>
  <si>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</si>
  <si>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</si>
  <si>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</si>
  <si>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</si>
  <si>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</si>
  <si>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</si>
  <si>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</si>
  <si>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</si>
  <si>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</si>
  <si>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</si>
  <si>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</si>
  <si>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</si>
  <si>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</si>
  <si>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</si>
  <si>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</si>
  <si>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</si>
  <si>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</si>
  <si>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</si>
  <si>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</si>
  <si>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</si>
  <si>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</si>
  <si>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</si>
  <si>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</si>
  <si>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</si>
  <si>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</si>
  <si>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</si>
  <si>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</si>
  <si>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</si>
  <si>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</si>
  <si>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</si>
  <si>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</si>
  <si>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</si>
  <si>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</si>
  <si>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</si>
  <si>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</si>
  <si>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</si>
  <si>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</si>
  <si>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</si>
  <si>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</si>
  <si>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</si>
  <si>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</si>
  <si>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</si>
  <si>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</si>
  <si>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</si>
  <si>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</si>
  <si>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</si>
  <si>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</si>
  <si>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</si>
  <si>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</si>
  <si>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</si>
  <si>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</si>
  <si>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</si>
  <si>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</si>
  <si>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</si>
  <si>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</si>
  <si>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</si>
  <si>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</si>
  <si>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</si>
  <si>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</si>
  <si>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</si>
  <si>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</si>
  <si>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</si>
  <si>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</si>
  <si>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</si>
  <si>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</si>
  <si>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</si>
  <si>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</si>
  <si>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</si>
  <si>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</si>
  <si>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</si>
  <si>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</si>
  <si>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</si>
  <si>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</si>
  <si>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</si>
  <si>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</si>
  <si>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</si>
  <si>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</si>
  <si>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</si>
  <si>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</si>
  <si>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</si>
  <si>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</si>
  <si>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</si>
  <si>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</si>
  <si>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</si>
  <si>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</si>
  <si>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</si>
  <si>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</si>
  <si>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</si>
  <si>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</si>
  <si>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</si>
  <si>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</si>
  <si>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</si>
  <si>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</si>
  <si>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</si>
  <si>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</si>
  <si>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</si>
  <si>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</si>
  <si>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</si>
  <si>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</si>
  <si>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</si>
  <si>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</si>
  <si>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</si>
  <si>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</si>
  <si>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</si>
  <si>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</si>
  <si>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</si>
  <si>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</si>
  <si>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</si>
  <si>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</si>
  <si>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</si>
  <si>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</si>
  <si>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</si>
  <si>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</si>
  <si>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</si>
  <si>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</si>
  <si>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</si>
  <si>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</si>
  <si>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</si>
  <si>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</si>
  <si>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</si>
  <si>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</si>
  <si>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</si>
  <si>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</si>
  <si>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</si>
  <si>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</si>
  <si>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</si>
  <si>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</si>
  <si>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</si>
  <si>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</si>
  <si>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</si>
  <si>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</si>
  <si>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</si>
  <si>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</si>
  <si>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</si>
  <si>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</si>
  <si>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</si>
  <si>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</si>
  <si>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</si>
  <si>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</si>
  <si>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</si>
  <si>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</si>
  <si>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</si>
  <si>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</si>
  <si>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</si>
  <si>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</si>
  <si>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</si>
  <si>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</si>
  <si>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</si>
  <si>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</si>
  <si>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</si>
  <si>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</si>
  <si>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</si>
  <si>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</si>
  <si>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</si>
  <si>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</si>
  <si>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</si>
  <si>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</si>
  <si>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</si>
  <si>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</si>
  <si>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</si>
  <si>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</si>
  <si>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</si>
  <si>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</si>
  <si>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</si>
  <si>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</si>
  <si>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</si>
  <si>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</si>
  <si>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</si>
  <si>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</si>
  <si>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</si>
  <si>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</si>
  <si>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</si>
  <si>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</si>
  <si>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</si>
  <si>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</si>
  <si>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</si>
  <si>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</si>
  <si>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</si>
  <si>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</si>
  <si>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</si>
  <si>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</si>
  <si>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</si>
  <si>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</si>
  <si>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</si>
  <si>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</si>
  <si>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</si>
  <si>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</si>
  <si>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</si>
  <si>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</si>
  <si>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</si>
  <si>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</si>
  <si>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</si>
  <si>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</si>
  <si>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</si>
  <si>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</si>
  <si>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</si>
  <si>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</si>
  <si>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</si>
  <si>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</si>
  <si>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</si>
  <si>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</si>
  <si>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</si>
  <si>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</si>
  <si>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</si>
  <si>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</si>
  <si>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</si>
  <si>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</si>
  <si>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</si>
  <si>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</si>
  <si>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</si>
  <si>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</si>
  <si>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</si>
  <si>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</si>
  <si>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</si>
  <si>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</si>
  <si>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</si>
  <si>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</si>
  <si>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</si>
  <si>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</si>
  <si>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</si>
  <si>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</si>
  <si>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</si>
  <si>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</si>
  <si>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</si>
  <si>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</si>
  <si>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</si>
  <si>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</si>
  <si>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</si>
  <si>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</si>
  <si>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</si>
  <si>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</si>
  <si>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</si>
  <si>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</si>
  <si>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</si>
  <si>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</si>
  <si>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</si>
  <si>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</si>
  <si>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</si>
  <si>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</si>
  <si>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</si>
  <si>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</si>
  <si>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</si>
  <si>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</si>
  <si>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</si>
  <si>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</si>
  <si>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</si>
  <si>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</si>
  <si>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</si>
  <si>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</si>
  <si>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</si>
  <si>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</si>
  <si>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</si>
  <si>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</si>
  <si>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</si>
  <si>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</si>
  <si>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</si>
  <si>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</si>
  <si>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</si>
  <si>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</si>
  <si>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</si>
  <si>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</si>
  <si>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</si>
  <si>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</si>
  <si>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</si>
  <si>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</si>
  <si>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</si>
  <si>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</si>
  <si>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</si>
  <si>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</si>
  <si>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</si>
  <si>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</si>
  <si>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</si>
  <si>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</si>
  <si>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</si>
  <si>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</si>
  <si>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</si>
  <si>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</si>
  <si>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</si>
  <si>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</si>
  <si>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</si>
  <si>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</si>
  <si>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</si>
  <si>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</si>
  <si>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</si>
  <si>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</si>
  <si>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</si>
  <si>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</si>
  <si>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</si>
  <si>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</si>
  <si>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</si>
  <si>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</si>
  <si>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</si>
  <si>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</si>
  <si>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</si>
  <si>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</si>
  <si>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</si>
  <si>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</si>
  <si>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</si>
  <si>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</si>
  <si>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</si>
  <si>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</si>
  <si>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</si>
  <si>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</si>
  <si>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</si>
  <si>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</si>
  <si>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</si>
  <si>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</si>
  <si>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</si>
  <si>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</si>
  <si>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</si>
  <si>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</si>
  <si>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</si>
  <si>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</si>
  <si>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</si>
  <si>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</si>
  <si>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</si>
  <si>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</si>
  <si>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</si>
  <si>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</si>
  <si>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</si>
  <si>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</si>
  <si>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</si>
  <si>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</si>
  <si>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</si>
  <si>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</si>
  <si>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</si>
  <si>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</si>
  <si>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</si>
  <si>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</si>
  <si>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</si>
  <si>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</si>
  <si>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</si>
  <si>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</si>
  <si>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</si>
  <si>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</si>
  <si>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</si>
  <si>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</si>
  <si>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</si>
  <si>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</si>
  <si>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</si>
  <si>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</si>
  <si>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</si>
  <si>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</si>
  <si>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</si>
  <si>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</si>
  <si>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</si>
  <si>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</si>
  <si>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</si>
  <si>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</si>
  <si>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</si>
  <si>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</si>
  <si>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</si>
  <si>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</si>
  <si>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</si>
  <si>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</si>
  <si>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</si>
  <si>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</si>
  <si>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</si>
  <si>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</si>
  <si>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</si>
  <si>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</si>
  <si>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</si>
  <si>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</si>
  <si>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</si>
  <si>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</si>
  <si>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</si>
  <si>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</si>
  <si>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</si>
  <si>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</si>
  <si>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</si>
  <si>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</si>
  <si>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</si>
  <si>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</si>
  <si>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</si>
  <si>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</si>
  <si>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</si>
  <si>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</si>
  <si>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</si>
  <si>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</si>
  <si>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</si>
  <si>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</si>
  <si>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</si>
  <si>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</si>
  <si>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</si>
  <si>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</si>
  <si>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</si>
  <si>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</si>
  <si>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</si>
  <si>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</si>
  <si>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</si>
  <si>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</si>
  <si>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</si>
  <si>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</si>
  <si>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</si>
  <si>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</si>
  <si>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</si>
  <si>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</si>
  <si>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</si>
  <si>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</si>
  <si>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</si>
  <si>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</si>
  <si>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</si>
  <si>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</si>
  <si>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</si>
  <si>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</si>
  <si>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</si>
  <si>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</si>
  <si>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</si>
  <si>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</si>
  <si>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</si>
  <si>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</si>
  <si>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</si>
  <si>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</si>
  <si>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</si>
  <si>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</si>
  <si>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</si>
  <si>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</si>
  <si>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</si>
  <si>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</si>
  <si>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</si>
  <si>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</si>
  <si>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</si>
  <si>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</si>
  <si>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</si>
  <si>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</si>
  <si>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</si>
  <si>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</si>
  <si>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</si>
  <si>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</si>
  <si>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</si>
  <si>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</si>
  <si>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</si>
  <si>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</si>
  <si>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</si>
  <si>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</si>
  <si>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</si>
  <si>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</si>
  <si>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</si>
  <si>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</si>
  <si>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</si>
  <si>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</si>
  <si>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</si>
  <si>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</si>
  <si>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</si>
  <si>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</si>
  <si>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</si>
  <si>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</si>
  <si>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</si>
  <si>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</si>
  <si>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</si>
  <si>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</si>
  <si>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</si>
  <si>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</si>
  <si>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</si>
  <si>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</si>
  <si>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</si>
  <si>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</si>
  <si>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</si>
  <si>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</si>
  <si>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</si>
  <si>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</si>
  <si>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</si>
  <si>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</si>
  <si>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</si>
  <si>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</si>
  <si>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</si>
  <si>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</si>
  <si>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</si>
  <si>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</si>
  <si>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</si>
  <si>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</si>
  <si>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</si>
  <si>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</si>
  <si>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</si>
  <si>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</si>
  <si>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</si>
  <si>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</si>
  <si>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</si>
  <si>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</si>
  <si>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</si>
  <si>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</si>
  <si>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</si>
  <si>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</si>
  <si>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</si>
  <si>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</si>
  <si>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</si>
  <si>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</si>
  <si>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</si>
  <si>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</si>
  <si>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</si>
  <si>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</si>
  <si>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</si>
  <si>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</si>
  <si>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</si>
  <si>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</si>
  <si>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</si>
  <si>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</si>
  <si>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</si>
  <si>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</si>
  <si>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</si>
  <si>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</si>
  <si>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</si>
  <si>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</si>
  <si>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</si>
  <si>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</si>
  <si>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</si>
  <si>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</si>
  <si>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</si>
  <si>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</si>
  <si>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</si>
  <si>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</si>
  <si>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</si>
  <si>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</si>
  <si>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</si>
  <si>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</si>
  <si>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</si>
  <si>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</si>
  <si>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</si>
  <si>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</si>
  <si>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</si>
  <si>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</si>
  <si>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</si>
  <si>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</si>
  <si>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</si>
  <si>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</si>
  <si>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</si>
  <si>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</si>
  <si>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</si>
  <si>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</si>
  <si>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</si>
  <si>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</si>
  <si>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</si>
  <si>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</si>
  <si>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</si>
  <si>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</si>
  <si>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</si>
  <si>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</si>
  <si>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</si>
  <si>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</si>
  <si>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</si>
  <si>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</si>
  <si>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</si>
  <si>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</si>
  <si>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</si>
  <si>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</si>
  <si>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</si>
  <si>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</si>
  <si>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</si>
  <si>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</si>
  <si>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</si>
  <si>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</si>
  <si>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</si>
  <si>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</si>
  <si>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</si>
  <si>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</si>
  <si>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</si>
  <si>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</si>
  <si>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</si>
  <si>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</si>
  <si>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</si>
  <si>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</si>
  <si>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</si>
  <si>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</si>
  <si>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</si>
  <si>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</si>
  <si>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</si>
  <si>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</si>
  <si>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</si>
  <si>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</si>
  <si>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</si>
  <si>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</si>
  <si>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</si>
  <si>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</si>
  <si>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</si>
  <si>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</si>
  <si>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</si>
  <si>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</si>
  <si>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</si>
  <si>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</si>
  <si>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</si>
  <si>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</si>
  <si>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</si>
  <si>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</si>
  <si>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</si>
  <si>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</si>
  <si>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</si>
  <si>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</si>
  <si>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</si>
  <si>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</si>
  <si>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</si>
  <si>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</si>
  <si>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</si>
  <si>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</si>
  <si>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</si>
  <si>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</si>
  <si>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</si>
  <si>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</si>
  <si>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</si>
  <si>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</si>
  <si>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</si>
  <si>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</si>
  <si>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</si>
  <si>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</si>
  <si>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</si>
  <si>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</si>
  <si>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</si>
  <si>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</si>
  <si>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</si>
  <si>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</si>
  <si>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</si>
  <si>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</si>
  <si>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</si>
  <si>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</si>
  <si>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</si>
  <si>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</si>
  <si>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</si>
  <si>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</si>
  <si>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</si>
  <si>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</si>
  <si>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</si>
  <si>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</si>
  <si>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</si>
  <si>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</si>
  <si>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</si>
  <si>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</si>
  <si>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</si>
  <si>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</si>
  <si>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</si>
  <si>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</si>
  <si>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</si>
  <si>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</si>
  <si>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</si>
  <si>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</si>
  <si>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</si>
  <si>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</si>
  <si>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</si>
  <si>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</si>
  <si>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</si>
  <si>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</si>
  <si>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</si>
  <si>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</si>
  <si>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</si>
  <si>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</si>
  <si>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</si>
  <si>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</si>
  <si>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</si>
  <si>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</si>
  <si>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</si>
  <si>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</si>
  <si>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</si>
  <si>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</si>
  <si>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</si>
  <si>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</si>
  <si>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</si>
  <si>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</si>
  <si>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</si>
  <si>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</si>
  <si>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</si>
  <si>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</si>
  <si>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</si>
  <si>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</si>
  <si>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</si>
  <si>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</si>
  <si>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</si>
  <si>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</si>
  <si>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</si>
  <si>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</si>
  <si>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</si>
  <si>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</si>
  <si>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</si>
  <si>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</si>
  <si>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</si>
  <si>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</si>
  <si>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</si>
  <si>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</si>
  <si>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</si>
  <si>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</si>
  <si>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</si>
  <si>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</si>
  <si>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</si>
  <si>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</si>
  <si>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</si>
  <si>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</si>
  <si>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</si>
  <si>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</si>
  <si>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</si>
  <si>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</si>
  <si>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</si>
  <si>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</si>
  <si>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</si>
  <si>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</si>
  <si>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</si>
  <si>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</si>
  <si>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</si>
  <si>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</si>
  <si>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</si>
  <si>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</si>
  <si>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</si>
  <si>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</si>
  <si>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</si>
  <si>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</si>
  <si>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</si>
  <si>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</si>
  <si>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</si>
  <si>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</si>
  <si>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</si>
  <si>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</si>
  <si>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</si>
  <si>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</si>
  <si>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</si>
  <si>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</si>
  <si>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</si>
  <si>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</si>
  <si>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</si>
  <si>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</si>
  <si>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</si>
  <si>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</si>
  <si>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</si>
  <si>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</si>
  <si>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</si>
  <si>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</si>
  <si>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</si>
  <si>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</si>
  <si>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</si>
  <si>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</si>
  <si>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</si>
  <si>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</si>
  <si>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</si>
  <si>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</si>
  <si>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</si>
  <si>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</si>
  <si>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</si>
  <si>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</si>
  <si>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</si>
  <si>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</si>
  <si>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</si>
  <si>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</si>
  <si>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</si>
  <si>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</si>
  <si>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</si>
  <si>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</si>
  <si>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</si>
  <si>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</si>
  <si>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</si>
  <si>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</si>
  <si>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</si>
  <si>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</si>
  <si>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</si>
  <si>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</si>
  <si>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</si>
  <si>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</si>
  <si>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</si>
  <si>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</si>
  <si>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</si>
  <si>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</si>
  <si>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</si>
  <si>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</si>
  <si>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</si>
  <si>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</si>
  <si>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</si>
  <si>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</si>
  <si>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</si>
  <si>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</si>
  <si>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</si>
  <si>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</si>
  <si>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</si>
  <si>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</si>
  <si>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</si>
  <si>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</si>
  <si>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</si>
  <si>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</si>
  <si>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</si>
  <si>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</si>
  <si>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</si>
  <si>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</si>
  <si>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</si>
  <si>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</si>
  <si>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</si>
  <si>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</si>
  <si>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</si>
  <si>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</si>
  <si>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</si>
  <si>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</si>
  <si>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</si>
  <si>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</si>
  <si>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</si>
  <si>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</si>
  <si>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</si>
  <si>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</si>
  <si>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</si>
  <si>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</si>
  <si>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</si>
  <si>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</si>
  <si>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</si>
  <si>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</si>
  <si>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</si>
  <si>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</si>
  <si>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</si>
  <si>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</si>
  <si>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</si>
  <si>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</si>
  <si>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</si>
  <si>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</si>
  <si>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</si>
  <si>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</si>
  <si>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</si>
  <si>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</si>
  <si>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</si>
  <si>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</si>
  <si>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</si>
  <si>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</si>
  <si>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</si>
  <si>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</si>
  <si>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</si>
  <si>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</si>
  <si>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</si>
  <si>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</si>
  <si>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</si>
  <si>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</si>
  <si>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</si>
  <si>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</si>
  <si>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</si>
  <si>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</si>
  <si>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</si>
  <si>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</si>
  <si>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</si>
  <si>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</si>
  <si>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</si>
  <si>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</si>
  <si>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</si>
  <si>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</si>
  <si>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</si>
  <si>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</si>
  <si>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</si>
  <si>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</si>
  <si>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</si>
  <si>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</si>
  <si>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</si>
  <si>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</si>
  <si>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</si>
  <si>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</si>
  <si>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</si>
  <si>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</si>
  <si>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</si>
  <si>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</si>
  <si>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</si>
  <si>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</si>
  <si>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</si>
  <si>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</si>
  <si>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</si>
  <si>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</si>
  <si>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</si>
  <si>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</si>
  <si>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</si>
  <si>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</si>
  <si>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</si>
  <si>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</si>
  <si>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</si>
  <si>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</si>
  <si>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</si>
  <si>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</si>
  <si>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</si>
  <si>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</si>
  <si>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</si>
  <si>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</si>
  <si>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</si>
  <si>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</si>
  <si>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</si>
  <si>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</si>
  <si>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</si>
  <si>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</si>
  <si>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</si>
  <si>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</si>
  <si>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</si>
  <si>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</si>
  <si>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</si>
  <si>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</si>
  <si>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</si>
  <si>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</si>
  <si>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</si>
  <si>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</si>
  <si>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</si>
  <si>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</si>
  <si>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</si>
  <si>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</si>
  <si>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</si>
  <si>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</si>
  <si>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</si>
  <si>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</si>
  <si>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</si>
  <si>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</si>
  <si>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</si>
  <si>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</si>
  <si>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</si>
  <si>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</si>
  <si>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</si>
  <si>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</si>
  <si>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</si>
  <si>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</si>
  <si>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</si>
  <si>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</si>
  <si>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</si>
  <si>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</si>
  <si>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</si>
  <si>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</si>
  <si>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</si>
  <si>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</si>
  <si>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</si>
  <si>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</si>
  <si>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</si>
  <si>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</si>
  <si>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</si>
  <si>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</si>
  <si>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</si>
  <si>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</si>
  <si>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</si>
  <si>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</si>
  <si>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</si>
  <si>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</si>
  <si>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</si>
  <si>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</si>
  <si>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</si>
  <si>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</si>
  <si>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</si>
  <si>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</si>
  <si>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</si>
  <si>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</si>
  <si>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</si>
  <si>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</si>
  <si>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</si>
  <si>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</si>
  <si>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</si>
  <si>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</si>
  <si>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</si>
  <si>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</si>
  <si>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</si>
  <si>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</si>
  <si>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</si>
  <si>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</si>
  <si>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</si>
  <si>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</si>
  <si>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</si>
  <si>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</si>
  <si>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</si>
  <si>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</si>
  <si>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</si>
  <si>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</si>
  <si>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</si>
  <si>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</si>
  <si>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</si>
  <si>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</si>
  <si>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</si>
  <si>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</si>
  <si>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</si>
  <si>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</si>
  <si>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</si>
  <si>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</si>
  <si>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</si>
  <si>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</si>
  <si>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</si>
  <si>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</si>
  <si>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</si>
  <si>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</si>
  <si>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</si>
  <si>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</si>
  <si>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</si>
  <si>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</si>
  <si>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</si>
  <si>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</si>
  <si>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</si>
  <si>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</si>
  <si>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</si>
  <si>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</si>
  <si>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</si>
  <si>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</si>
  <si>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</si>
  <si>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</si>
  <si>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</si>
  <si>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</si>
  <si>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</si>
  <si>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</si>
  <si>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</si>
  <si>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</si>
  <si>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</si>
  <si>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</si>
  <si>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</si>
  <si>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</si>
  <si>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</si>
  <si>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</si>
  <si>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</si>
  <si>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</si>
  <si>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</si>
  <si>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</si>
  <si>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</si>
  <si>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</si>
  <si>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</si>
  <si>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</si>
  <si>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</si>
  <si>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</si>
  <si>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</si>
  <si>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</si>
  <si>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</si>
  <si>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</si>
  <si>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</si>
  <si>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</si>
  <si>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</si>
  <si>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</si>
  <si>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</si>
  <si>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</si>
  <si>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</si>
  <si>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</si>
  <si>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</si>
  <si>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</si>
  <si>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</si>
  <si>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</si>
  <si>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</si>
  <si>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</si>
  <si>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</si>
  <si>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</si>
  <si>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</si>
  <si>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</si>
  <si>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</si>
  <si>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</si>
  <si>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</si>
  <si>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</si>
  <si>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</si>
  <si>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</si>
  <si>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</si>
  <si>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</si>
  <si>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</si>
  <si>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</si>
  <si>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</si>
  <si>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</si>
  <si>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</si>
  <si>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</si>
  <si>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</si>
  <si>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</si>
  <si>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</si>
  <si>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</si>
  <si>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</si>
  <si>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</si>
  <si>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</si>
  <si>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</si>
  <si>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</si>
  <si>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</si>
  <si>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</si>
  <si>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</si>
  <si>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</si>
  <si>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</si>
  <si>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</si>
  <si>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</si>
  <si>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</si>
  <si>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</si>
  <si>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</si>
  <si>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</si>
  <si>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</si>
  <si>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</si>
  <si>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</si>
  <si>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</si>
  <si>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</si>
  <si>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</si>
  <si>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</si>
  <si>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</si>
  <si>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</si>
  <si>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</si>
  <si>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</si>
  <si>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</si>
  <si>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</si>
  <si>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</si>
  <si>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</si>
  <si>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</si>
  <si>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</si>
  <si>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</si>
  <si>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</si>
  <si>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</si>
  <si>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</si>
  <si>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</si>
  <si>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</si>
  <si>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</si>
  <si>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</si>
  <si>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</si>
  <si>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</si>
  <si>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</si>
  <si>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</si>
  <si>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</si>
  <si>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</si>
  <si>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</si>
  <si>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</si>
  <si>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</si>
  <si>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</si>
  <si>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</si>
  <si>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</si>
  <si>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</si>
  <si>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</si>
  <si>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</si>
  <si>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</si>
  <si>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</si>
  <si>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</si>
  <si>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</si>
  <si>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</si>
  <si>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</si>
  <si>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</si>
  <si>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</si>
  <si>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</si>
  <si>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</si>
  <si>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</si>
  <si>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</si>
  <si>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</si>
  <si>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</si>
  <si>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</si>
  <si>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</si>
  <si>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</si>
  <si>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</si>
  <si>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</si>
  <si>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</si>
  <si>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</si>
  <si>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</si>
  <si>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</si>
  <si>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</si>
  <si>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</si>
  <si>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</si>
  <si>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</si>
  <si>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</si>
  <si>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</si>
  <si>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</si>
  <si>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</si>
  <si>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</si>
  <si>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</si>
  <si>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</si>
  <si>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</si>
  <si>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</si>
  <si>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</si>
  <si>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</si>
  <si>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</si>
  <si>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</si>
  <si>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</si>
  <si>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</si>
  <si>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</si>
  <si>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</si>
  <si>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</si>
  <si>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</si>
  <si>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</si>
  <si>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</si>
  <si>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</si>
  <si>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</si>
  <si>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</si>
  <si>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</si>
  <si>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</si>
  <si>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</si>
  <si>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</si>
  <si>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</si>
  <si>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</si>
  <si>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</si>
  <si>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</si>
  <si>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</si>
  <si>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</si>
  <si>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</si>
  <si>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</si>
  <si>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</si>
  <si>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</si>
  <si>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</si>
  <si>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</si>
  <si>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</si>
  <si>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</si>
  <si>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</si>
  <si>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</si>
  <si>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</si>
  <si>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</si>
  <si>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</si>
  <si>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</si>
  <si>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</si>
  <si>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</si>
  <si>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</si>
  <si>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</si>
  <si>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</si>
  <si>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</si>
  <si>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</si>
  <si>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</si>
  <si>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</si>
  <si>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</si>
  <si>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</si>
  <si>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</si>
  <si>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</si>
  <si>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</si>
  <si>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</si>
  <si>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</si>
  <si>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</si>
  <si>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</si>
  <si>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</si>
  <si>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</si>
  <si>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</si>
  <si>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</si>
  <si>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</si>
  <si>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</si>
  <si>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</si>
  <si>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</si>
  <si>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</si>
  <si>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</si>
  <si>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</si>
  <si>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</si>
  <si>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</si>
  <si>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</si>
  <si>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</si>
  <si>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</si>
  <si>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</si>
  <si>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</si>
  <si>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</si>
  <si>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</si>
  <si>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</si>
  <si>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</si>
  <si>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</si>
  <si>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</si>
  <si>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</si>
  <si>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</si>
  <si>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</si>
  <si>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</si>
  <si>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</si>
  <si>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</si>
  <si>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</si>
  <si>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</si>
  <si>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</si>
  <si>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</si>
  <si>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</si>
  <si>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</si>
  <si>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</si>
  <si>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</si>
  <si>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</si>
  <si>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</si>
  <si>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</si>
  <si>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</si>
  <si>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</si>
  <si>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</si>
  <si>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</si>
  <si>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</si>
  <si>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</si>
  <si>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</si>
  <si>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</si>
  <si>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</si>
  <si>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</si>
  <si>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</si>
  <si>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</si>
  <si>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</si>
  <si>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</si>
  <si>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</si>
  <si>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</si>
  <si>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</si>
  <si>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</si>
  <si>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</si>
  <si>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</si>
  <si>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</si>
  <si>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</si>
  <si>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</si>
  <si>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</si>
  <si>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</si>
  <si>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</si>
  <si>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</si>
  <si>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</si>
  <si>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</si>
  <si>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</si>
  <si>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</si>
  <si>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</si>
  <si>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</si>
  <si>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</si>
  <si>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</si>
  <si>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</si>
  <si>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</si>
  <si>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</si>
  <si>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</si>
  <si>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</si>
  <si>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</si>
  <si>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</si>
  <si>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</si>
  <si>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</si>
  <si>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</si>
  <si>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</si>
  <si>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</si>
  <si>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</si>
  <si>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</si>
  <si>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</si>
  <si>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</si>
  <si>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</si>
  <si>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</si>
  <si>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</si>
  <si>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</si>
  <si>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</si>
  <si>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</si>
  <si>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</si>
  <si>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</si>
  <si>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</si>
  <si>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</si>
  <si>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</si>
  <si>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</si>
  <si>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</si>
  <si>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</si>
  <si>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</si>
  <si>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</si>
  <si>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</si>
  <si>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</si>
  <si>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</si>
  <si>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</si>
  <si>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</si>
  <si>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</si>
  <si>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</si>
  <si>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</si>
  <si>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</si>
  <si>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</si>
  <si>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</si>
  <si>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</si>
  <si>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</si>
  <si>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</si>
  <si>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</si>
  <si>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</si>
  <si>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</si>
  <si>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</si>
  <si>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</si>
  <si>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</si>
  <si>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</si>
  <si>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</si>
  <si>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</si>
  <si>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</si>
  <si>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</si>
  <si>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</si>
  <si>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</si>
  <si>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</si>
  <si>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</si>
  <si>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</si>
  <si>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</si>
  <si>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</si>
  <si>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</si>
  <si>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</si>
  <si>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</si>
  <si>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</si>
  <si>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</si>
  <si>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</si>
  <si>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</si>
  <si>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</si>
  <si>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</si>
  <si>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</si>
  <si>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</si>
  <si>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</si>
  <si>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</si>
  <si>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</si>
  <si>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</si>
  <si>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</si>
  <si>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</si>
  <si>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</si>
  <si>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</si>
  <si>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</si>
  <si>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</si>
  <si>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</si>
  <si>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</si>
  <si>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</si>
  <si>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</si>
  <si>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</si>
  <si>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</si>
  <si>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</si>
  <si>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</si>
  <si>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</si>
  <si>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</si>
  <si>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</si>
  <si>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</si>
  <si>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</si>
  <si>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</si>
  <si>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</si>
  <si>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</si>
  <si>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</si>
  <si>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</si>
  <si>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</si>
  <si>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</si>
  <si>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</si>
  <si>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</si>
  <si>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</si>
  <si>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</si>
  <si>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</si>
  <si>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</si>
  <si>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</si>
  <si>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</si>
  <si>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</si>
  <si>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</si>
  <si>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</si>
  <si>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</si>
  <si>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</si>
  <si>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</si>
  <si>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</si>
  <si>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</si>
  <si>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</si>
  <si>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</si>
  <si>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</si>
  <si>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</si>
  <si>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</si>
  <si>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</si>
  <si>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</si>
  <si>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</si>
  <si>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</si>
  <si>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</si>
  <si>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</si>
  <si>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</si>
  <si>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</si>
  <si>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</si>
  <si>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</si>
  <si>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</si>
  <si>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</si>
  <si>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</si>
  <si>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</si>
  <si>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</si>
  <si>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</si>
  <si>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</si>
  <si>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</si>
  <si>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</si>
  <si>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</si>
  <si>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</si>
  <si>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</si>
  <si>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</si>
  <si>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</si>
  <si>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</si>
  <si>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</si>
  <si>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</si>
  <si>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</si>
  <si>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</si>
  <si>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</si>
  <si>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</si>
  <si>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</si>
  <si>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</si>
  <si>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</si>
  <si>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</si>
  <si>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</si>
  <si>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</si>
  <si>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</si>
  <si>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</si>
  <si>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</si>
  <si>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</si>
  <si>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</si>
  <si>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</si>
  <si>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</si>
  <si>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</si>
  <si>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</si>
  <si>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</si>
  <si>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</si>
  <si>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</si>
  <si>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</si>
  <si>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</si>
  <si>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</si>
  <si>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</si>
  <si>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</si>
  <si>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</si>
  <si>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</si>
  <si>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</si>
  <si>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</si>
  <si>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</si>
  <si>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</si>
  <si>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</si>
  <si>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</si>
  <si>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</si>
  <si>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</si>
  <si>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</si>
  <si>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</si>
  <si>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</si>
  <si>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</si>
  <si>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</si>
  <si>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</si>
  <si>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</si>
  <si>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</si>
  <si>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</si>
  <si>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</si>
  <si>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</si>
  <si>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</si>
  <si>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</si>
  <si>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</si>
  <si>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</si>
  <si>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</si>
  <si>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</si>
  <si>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</si>
  <si>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</si>
  <si>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</si>
  <si>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</si>
  <si>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</si>
  <si>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</si>
  <si>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</si>
  <si>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</si>
  <si>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</si>
  <si>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</si>
  <si>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</si>
  <si>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</si>
  <si>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</si>
  <si>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</si>
  <si>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</si>
  <si>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</si>
  <si>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</si>
  <si>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</si>
  <si>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</si>
  <si>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</si>
  <si>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</si>
  <si>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</si>
  <si>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</si>
  <si>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</si>
  <si>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</si>
  <si>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</si>
  <si>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</si>
  <si>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</si>
  <si>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</si>
  <si>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</si>
  <si>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</si>
  <si>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</si>
  <si>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</si>
  <si>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</si>
  <si>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</si>
  <si>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</si>
  <si>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</si>
  <si>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</si>
  <si>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</si>
  <si>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</si>
  <si>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</si>
  <si>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</si>
  <si>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</si>
  <si>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</si>
  <si>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</si>
  <si>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</si>
  <si>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</si>
  <si>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</si>
  <si>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</si>
  <si>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</si>
  <si>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</si>
  <si>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</si>
  <si>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</si>
  <si>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</si>
  <si>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</si>
  <si>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</si>
  <si>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</si>
  <si>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</si>
  <si>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</si>
  <si>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</si>
  <si>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</si>
  <si>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</si>
  <si>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</si>
  <si>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</si>
  <si>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</si>
  <si>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</si>
  <si>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</si>
  <si>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</si>
  <si>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</si>
  <si>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</si>
  <si>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</si>
  <si>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</si>
  <si>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</si>
  <si>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</si>
  <si>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</si>
  <si>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</si>
  <si>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</si>
  <si>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</si>
  <si>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</si>
  <si>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</si>
  <si>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</si>
  <si>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</si>
  <si>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</si>
  <si>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</si>
  <si>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</si>
  <si>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</si>
  <si>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</si>
  <si>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</si>
  <si>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</si>
  <si>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</si>
  <si>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</si>
  <si>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</si>
  <si>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</si>
  <si>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</si>
  <si>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</si>
  <si>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</si>
  <si>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</si>
  <si>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</si>
  <si>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</si>
  <si>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</si>
  <si>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</si>
  <si>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</si>
  <si>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</si>
  <si>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</si>
  <si>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</si>
  <si>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</si>
  <si>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</si>
  <si>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</si>
  <si>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</si>
  <si>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</si>
  <si>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</si>
  <si>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</si>
  <si>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</si>
  <si>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</si>
  <si>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</si>
  <si>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</si>
  <si>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</si>
  <si>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</si>
  <si>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</si>
  <si>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</si>
  <si>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</si>
  <si>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</si>
  <si>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</si>
  <si>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</si>
  <si>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</si>
  <si>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</si>
  <si>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</si>
  <si>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</si>
  <si>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</si>
  <si>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</si>
  <si>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</si>
  <si>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</si>
  <si>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</si>
  <si>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</si>
  <si>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</si>
  <si>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</si>
  <si>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</si>
  <si>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</si>
  <si>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</si>
  <si>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</si>
  <si>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</si>
  <si>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</si>
  <si>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</si>
  <si>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</si>
  <si>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</si>
  <si>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</si>
  <si>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</si>
  <si>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</si>
  <si>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</si>
  <si>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</si>
  <si>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</si>
  <si>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</si>
  <si>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</si>
  <si>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</si>
  <si>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</si>
  <si>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</si>
  <si>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</si>
  <si>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</si>
  <si>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</si>
  <si>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</si>
  <si>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</si>
  <si>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</si>
  <si>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</si>
  <si>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</si>
  <si>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</si>
  <si>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</si>
  <si>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</si>
  <si>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</si>
  <si>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</si>
  <si>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</si>
  <si>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</si>
  <si>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</si>
  <si>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</si>
  <si>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</si>
  <si>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</si>
  <si>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</si>
  <si>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</si>
  <si>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</si>
  <si>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</si>
  <si>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</si>
  <si>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</si>
  <si>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</si>
  <si>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</si>
  <si>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</si>
  <si>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</si>
  <si>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</si>
  <si>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</si>
  <si>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</si>
  <si>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</si>
  <si>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</si>
  <si>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</si>
  <si>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</si>
  <si>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</si>
  <si>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</si>
  <si>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</si>
  <si>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</si>
  <si>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</si>
  <si>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</si>
  <si>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</si>
  <si>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</si>
  <si>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</si>
  <si>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</si>
  <si>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</si>
  <si>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</si>
  <si>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</si>
  <si>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</si>
  <si>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</si>
  <si>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</si>
  <si>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</si>
  <si>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</si>
  <si>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</si>
  <si>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</si>
  <si>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</si>
  <si>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</si>
  <si>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</si>
  <si>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</si>
  <si>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</si>
  <si>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</si>
  <si>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</si>
  <si>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</si>
  <si>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</si>
  <si>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</si>
  <si>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</si>
  <si>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</si>
  <si>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</si>
  <si>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</si>
  <si>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</si>
  <si>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</si>
  <si>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</si>
  <si>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</si>
  <si>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</si>
  <si>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</si>
  <si>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</si>
  <si>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</si>
  <si>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</si>
  <si>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</si>
  <si>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</si>
  <si>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</si>
  <si>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</si>
  <si>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</si>
  <si>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</si>
  <si>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</si>
  <si>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</si>
  <si>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</si>
  <si>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</si>
  <si>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</si>
  <si>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</si>
  <si>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</si>
  <si>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</si>
  <si>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</si>
  <si>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</si>
  <si>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</si>
  <si>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</si>
  <si>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</si>
  <si>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</si>
  <si>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</si>
  <si>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</si>
  <si>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</si>
  <si>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</si>
  <si>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</si>
  <si>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</si>
  <si>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</si>
  <si>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</si>
  <si>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</si>
  <si>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</si>
  <si>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</si>
  <si>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</si>
  <si>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</si>
  <si>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</si>
  <si>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</si>
  <si>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</si>
  <si>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</si>
  <si>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</si>
  <si>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</si>
  <si>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</si>
  <si>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</si>
  <si>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</si>
  <si>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</si>
  <si>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</si>
  <si>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</si>
  <si>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</si>
  <si>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</si>
  <si>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</si>
  <si>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</si>
  <si>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</si>
  <si>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</si>
  <si>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</si>
  <si>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</si>
  <si>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</si>
  <si>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</si>
  <si>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</si>
  <si>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</si>
  <si>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</si>
  <si>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</si>
  <si>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</si>
  <si>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</si>
  <si>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</si>
  <si>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</si>
  <si>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</si>
  <si>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</si>
  <si>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</si>
  <si>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</si>
  <si>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</si>
  <si>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</si>
  <si>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</si>
  <si>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</si>
  <si>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</si>
  <si>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</si>
  <si>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</si>
  <si>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</si>
  <si>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</si>
  <si>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</si>
  <si>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</si>
  <si>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</si>
  <si>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</si>
  <si>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</si>
  <si>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</si>
  <si>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</si>
  <si>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</si>
  <si>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</si>
  <si>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</si>
  <si>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</si>
  <si>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</si>
  <si>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</si>
  <si>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</si>
  <si>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</si>
  <si>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</si>
  <si>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</si>
  <si>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</si>
  <si>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</si>
  <si>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</si>
  <si>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</si>
  <si>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</si>
  <si>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</si>
  <si>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</si>
  <si>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</si>
  <si>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</si>
  <si>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</si>
  <si>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</si>
  <si>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</si>
  <si>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</si>
  <si>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</si>
  <si>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</si>
  <si>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</si>
  <si>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</si>
  <si>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</si>
  <si>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</si>
  <si>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</si>
  <si>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</si>
  <si>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</si>
  <si>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</si>
  <si>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</si>
  <si>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</si>
  <si>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</si>
  <si>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</si>
  <si>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</si>
  <si>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</si>
  <si>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</si>
  <si>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</si>
  <si>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</si>
  <si>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</si>
  <si>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</si>
  <si>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</si>
  <si>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</si>
  <si>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</si>
  <si>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</si>
  <si>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</si>
  <si>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</si>
  <si>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</si>
  <si>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</si>
  <si>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</si>
  <si>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</si>
  <si>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</si>
  <si>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</si>
  <si>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</si>
  <si>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</si>
  <si>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</si>
  <si>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</si>
  <si>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</si>
  <si>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</si>
  <si>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</si>
  <si>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</si>
  <si>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</si>
  <si>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</si>
  <si>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</si>
  <si>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</si>
  <si>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</si>
  <si>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</si>
  <si>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</si>
  <si>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</si>
  <si>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</si>
  <si>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</si>
  <si>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</si>
  <si>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</si>
  <si>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</si>
  <si>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</si>
  <si>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</si>
  <si>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</si>
  <si>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</si>
  <si>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</si>
  <si>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</si>
  <si>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</si>
  <si>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</si>
  <si>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</si>
  <si>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</si>
  <si>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</si>
  <si>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</si>
  <si>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</si>
  <si>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</si>
  <si>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</si>
  <si>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</si>
  <si>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</si>
  <si>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</si>
  <si>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</si>
  <si>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</si>
  <si>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</si>
  <si>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</si>
  <si>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</si>
  <si>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</si>
  <si>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</si>
  <si>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</si>
  <si>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</si>
  <si>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</si>
  <si>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</si>
  <si>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</si>
  <si>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</si>
  <si>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</si>
  <si>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</si>
  <si>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</si>
  <si>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</si>
  <si>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</si>
  <si>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</si>
  <si>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</si>
  <si>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</si>
  <si>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</si>
  <si>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</si>
  <si>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</si>
  <si>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</si>
  <si>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</si>
  <si>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</si>
  <si>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</si>
  <si>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</si>
  <si>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</si>
  <si>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</si>
  <si>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</si>
  <si>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</si>
  <si>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</si>
  <si>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</si>
  <si>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</si>
  <si>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</si>
  <si>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</si>
  <si>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</si>
  <si>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</si>
  <si>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</si>
  <si>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</si>
  <si>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</si>
  <si>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</si>
  <si>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</si>
  <si>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</si>
  <si>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</si>
  <si>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</si>
  <si>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</si>
  <si>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</si>
  <si>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</si>
  <si>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</si>
  <si>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</si>
  <si>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</si>
  <si>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</si>
  <si>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</si>
  <si>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</si>
  <si>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</si>
  <si>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</si>
  <si>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</si>
  <si>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</si>
  <si>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</si>
  <si>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</si>
  <si>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</si>
  <si>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</si>
  <si>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</si>
  <si>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</si>
  <si>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</si>
  <si>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</si>
  <si>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</si>
  <si>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</si>
  <si>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</si>
  <si>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</si>
  <si>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</si>
  <si>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</si>
  <si>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</si>
  <si>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</si>
  <si>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</si>
  <si>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</si>
  <si>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</si>
  <si>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</si>
  <si>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</si>
  <si>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</si>
  <si>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</si>
  <si>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</si>
  <si>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</si>
  <si>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</si>
  <si>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</si>
  <si>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</si>
  <si>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</si>
  <si>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</si>
  <si>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</si>
  <si>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</si>
  <si>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</si>
  <si>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</si>
  <si>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</si>
  <si>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</si>
  <si>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</si>
  <si>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</si>
  <si>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</si>
  <si>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</si>
  <si>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</si>
  <si>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</si>
  <si>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</si>
  <si>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</si>
  <si>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</si>
  <si>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</si>
  <si>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</si>
  <si>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</si>
  <si>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</si>
  <si>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</si>
  <si>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</si>
  <si>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</si>
  <si>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</si>
  <si>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</si>
  <si>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</si>
  <si>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</si>
  <si>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</si>
  <si>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</si>
  <si>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</si>
  <si>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</si>
  <si>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</si>
  <si>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</si>
  <si>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</si>
  <si>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</si>
  <si>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</si>
  <si>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</si>
  <si>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</si>
  <si>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</si>
  <si>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</si>
  <si>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</si>
  <si>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</si>
  <si>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</si>
  <si>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</si>
  <si>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</si>
  <si>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</si>
  <si>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</si>
  <si>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</si>
  <si>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</si>
  <si>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</si>
  <si>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</si>
  <si>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</si>
  <si>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</si>
  <si>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</si>
  <si>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</si>
  <si>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</si>
  <si>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</si>
  <si>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</si>
  <si>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</si>
  <si>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</si>
  <si>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</si>
  <si>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</si>
  <si>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</si>
  <si>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</si>
  <si>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</si>
  <si>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</si>
  <si>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</si>
  <si>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</si>
  <si>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</si>
  <si>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</si>
  <si>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</si>
  <si>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</si>
  <si>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</si>
  <si>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</si>
  <si>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</si>
  <si>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</si>
  <si>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</si>
  <si>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</si>
  <si>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</si>
  <si>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</si>
  <si>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</si>
  <si>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</si>
  <si>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</si>
  <si>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</si>
  <si>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</si>
  <si>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</si>
  <si>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</si>
  <si>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</si>
  <si>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</si>
  <si>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</si>
  <si>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</si>
  <si>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</si>
  <si>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</si>
  <si>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</si>
  <si>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</si>
  <si>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</si>
  <si>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</si>
  <si>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</si>
  <si>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</si>
  <si>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</si>
  <si>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</si>
  <si>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</si>
  <si>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</si>
  <si>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</si>
  <si>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</si>
  <si>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</si>
  <si>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</si>
  <si>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</si>
  <si>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</si>
  <si>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</si>
  <si>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</si>
  <si>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</si>
  <si>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</si>
  <si>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</si>
  <si>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</si>
  <si>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</si>
  <si>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</si>
  <si>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</si>
  <si>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</si>
  <si>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</si>
  <si>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</si>
  <si>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</si>
  <si>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</si>
  <si>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</si>
  <si>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</si>
  <si>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</si>
  <si>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</si>
  <si>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</si>
  <si>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</si>
  <si>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</si>
  <si>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</si>
  <si>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</si>
  <si>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</si>
  <si>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</si>
  <si>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</si>
  <si>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</si>
  <si>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</si>
  <si>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</si>
  <si>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</si>
  <si>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</si>
  <si>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</si>
  <si>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</si>
  <si>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</si>
  <si>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</si>
  <si>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</si>
  <si>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</si>
  <si>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</si>
  <si>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</si>
  <si>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</si>
  <si>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</si>
  <si>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</si>
  <si>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</si>
  <si>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</si>
  <si>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</si>
  <si>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</si>
  <si>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</si>
  <si>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</si>
  <si>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</si>
  <si>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</si>
  <si>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</si>
  <si>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</si>
  <si>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</si>
  <si>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</si>
  <si>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</si>
  <si>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</si>
  <si>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</si>
  <si>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</si>
  <si>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</si>
  <si>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</si>
  <si>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</si>
  <si>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</si>
  <si>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</si>
  <si>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</si>
  <si>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</si>
  <si>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</si>
  <si>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</si>
  <si>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</si>
  <si>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</si>
  <si>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</si>
  <si>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</si>
  <si>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</si>
  <si>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</si>
  <si>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</si>
  <si>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</si>
  <si>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</si>
  <si>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</si>
  <si>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</si>
  <si>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</si>
  <si>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</si>
  <si>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</si>
  <si>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</si>
  <si>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</si>
  <si>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</si>
  <si>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</si>
  <si>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</si>
  <si>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</si>
  <si>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</si>
  <si>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</si>
  <si>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</si>
  <si>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</si>
  <si>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</si>
  <si>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</si>
  <si>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</si>
  <si>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</si>
  <si>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</si>
  <si>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</si>
  <si>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</si>
  <si>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</si>
  <si>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</si>
  <si>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</si>
  <si>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</si>
  <si>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</si>
  <si>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</si>
  <si>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</si>
  <si>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</si>
  <si>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</si>
  <si>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</si>
  <si>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</si>
  <si>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</si>
  <si>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</si>
  <si>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</si>
  <si>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</si>
  <si>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</si>
  <si>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</si>
  <si>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</si>
  <si>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</si>
  <si>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</si>
  <si>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</si>
  <si>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</si>
  <si>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</si>
  <si>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</si>
  <si>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</si>
  <si>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</si>
  <si>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</si>
  <si>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</si>
  <si>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</si>
  <si>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</si>
  <si>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</si>
  <si>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</si>
  <si>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</si>
  <si>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</si>
  <si>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</si>
  <si>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</si>
  <si>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</si>
  <si>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</si>
  <si>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</si>
  <si>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</si>
  <si>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</si>
  <si>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</si>
  <si>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</si>
  <si>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</si>
  <si>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</si>
  <si>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</si>
  <si>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</si>
  <si>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</si>
  <si>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</si>
  <si>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</si>
  <si>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</si>
  <si>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</si>
  <si>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</si>
  <si>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</si>
  <si>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</si>
  <si>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</si>
  <si>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</si>
  <si>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</si>
  <si>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</si>
  <si>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</si>
  <si>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</si>
  <si>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</si>
  <si>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</si>
  <si>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</si>
  <si>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</si>
  <si>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</si>
  <si>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</si>
  <si>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</si>
  <si>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</si>
  <si>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</si>
  <si>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</si>
  <si>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</si>
  <si>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</si>
  <si>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</si>
  <si>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</si>
  <si>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</si>
  <si>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</si>
  <si>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</si>
  <si>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</si>
  <si>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</si>
  <si>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</si>
  <si>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</si>
  <si>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</si>
  <si>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</si>
  <si>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</si>
  <si>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</si>
  <si>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</si>
  <si>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</si>
  <si>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</si>
  <si>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</si>
  <si>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</si>
  <si>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</si>
  <si>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</si>
  <si>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</si>
  <si>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</si>
  <si>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</si>
  <si>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</si>
  <si>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</si>
  <si>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</si>
  <si>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</si>
  <si>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</si>
  <si>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</si>
  <si>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</si>
  <si>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</si>
  <si>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</si>
  <si>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</si>
  <si>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</si>
  <si>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</si>
  <si>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</si>
  <si>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</si>
  <si>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</si>
  <si>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</si>
  <si>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</si>
  <si>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</si>
  <si>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</si>
  <si>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</si>
  <si>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</si>
  <si>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</si>
  <si>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</si>
  <si>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</si>
  <si>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</si>
  <si>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</si>
  <si>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</si>
  <si>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</si>
  <si>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</si>
  <si>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</si>
  <si>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</si>
  <si>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</si>
  <si>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</si>
  <si>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</si>
  <si>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</si>
  <si>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</si>
  <si>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</si>
  <si>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</si>
  <si>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</si>
  <si>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</si>
  <si>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</si>
  <si>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</si>
  <si>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</si>
  <si>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</si>
  <si>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</si>
  <si>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</si>
  <si>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</si>
  <si>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</si>
  <si>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</si>
  <si>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</si>
  <si>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</si>
  <si>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</si>
  <si>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</si>
  <si>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</si>
  <si>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</si>
  <si>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</si>
  <si>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</si>
  <si>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</si>
  <si>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</si>
  <si>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</si>
  <si>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</si>
  <si>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</si>
  <si>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</si>
  <si>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</si>
  <si>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</si>
  <si>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</si>
  <si>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</si>
  <si>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</si>
  <si>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</si>
  <si>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</si>
  <si>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</si>
  <si>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</si>
  <si>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</si>
  <si>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</si>
  <si>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</si>
  <si>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</si>
  <si>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</si>
  <si>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</si>
  <si>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</si>
  <si>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</si>
  <si>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</si>
  <si>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</si>
  <si>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</si>
  <si>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</si>
  <si>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</si>
  <si>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</si>
  <si>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</si>
  <si>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</si>
  <si>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</si>
  <si>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</si>
  <si>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</si>
  <si>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</si>
  <si>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</si>
  <si>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</si>
  <si>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</si>
  <si>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</si>
  <si>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</si>
  <si>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</si>
  <si>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</si>
  <si>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</si>
  <si>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</si>
  <si>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</si>
  <si>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</si>
  <si>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</si>
  <si>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</si>
  <si>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</si>
  <si>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</si>
  <si>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</si>
  <si>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</si>
  <si>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</si>
  <si>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</si>
  <si>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</si>
  <si>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</si>
  <si>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</si>
  <si>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</si>
  <si>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</si>
  <si>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</si>
  <si>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</si>
  <si>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</si>
  <si>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</si>
  <si>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</si>
  <si>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</si>
  <si>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</si>
  <si>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</si>
  <si>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</si>
  <si>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</si>
  <si>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</si>
  <si>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</si>
  <si>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</si>
  <si>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</si>
  <si>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</si>
  <si>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</si>
  <si>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</si>
  <si>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</si>
  <si>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</si>
  <si>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</si>
  <si>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</si>
  <si>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</si>
  <si>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</si>
  <si>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</si>
  <si>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</si>
  <si>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</si>
  <si>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</si>
  <si>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</si>
  <si>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</si>
  <si>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</si>
  <si>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</si>
  <si>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</si>
  <si>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</si>
  <si>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</si>
  <si>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</si>
  <si>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</si>
  <si>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</si>
  <si>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</si>
  <si>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</si>
  <si>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</si>
  <si>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</si>
  <si>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</si>
  <si>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</si>
  <si>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</si>
  <si>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</si>
  <si>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</si>
  <si>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</si>
  <si>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</si>
  <si>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</si>
  <si>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</si>
  <si>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</si>
  <si>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</si>
  <si>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</si>
  <si>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</si>
  <si>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</si>
  <si>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</si>
  <si>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</si>
  <si>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</si>
  <si>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</si>
  <si>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</si>
  <si>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</si>
  <si>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</si>
  <si>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</si>
  <si>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</si>
  <si>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</si>
  <si>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</si>
  <si>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</si>
  <si>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</si>
  <si>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</si>
  <si>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</si>
  <si>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</si>
  <si>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</si>
  <si>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</si>
  <si>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</si>
  <si>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</si>
  <si>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</si>
  <si>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</si>
  <si>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</si>
  <si>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</si>
  <si>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</si>
  <si>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</si>
  <si>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</si>
  <si>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</si>
  <si>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</si>
  <si>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</si>
  <si>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</si>
  <si>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</si>
  <si>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</si>
  <si>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</si>
  <si>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</si>
  <si>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</si>
  <si>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</si>
  <si>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</si>
  <si>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</si>
  <si>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</si>
  <si>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</si>
  <si>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</si>
  <si>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</si>
  <si>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</si>
  <si>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</si>
  <si>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</si>
  <si>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</si>
  <si>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</si>
  <si>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</si>
  <si>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</si>
  <si>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</si>
  <si>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</si>
  <si>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</si>
  <si>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</si>
  <si>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</si>
  <si>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</si>
  <si>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</si>
  <si>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</si>
  <si>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</si>
  <si>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</si>
  <si>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</si>
  <si>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</si>
  <si>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</si>
  <si>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</si>
  <si>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</si>
  <si>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</si>
  <si>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</si>
  <si>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</si>
  <si>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</si>
  <si>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</si>
  <si>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</si>
  <si>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</si>
  <si>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</si>
  <si>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</si>
  <si>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</si>
  <si>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</si>
  <si>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</si>
  <si>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</si>
  <si>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</si>
  <si>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</si>
  <si>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</si>
  <si>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</si>
  <si>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</si>
  <si>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</si>
  <si>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</si>
  <si>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</si>
  <si>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</si>
  <si>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</si>
  <si>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</si>
  <si>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</si>
  <si>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</si>
  <si>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</si>
  <si>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</si>
  <si>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</si>
  <si>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</si>
  <si>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</si>
  <si>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</si>
  <si>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</si>
  <si>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</si>
  <si>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</si>
  <si>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</si>
  <si>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</si>
  <si>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</si>
  <si>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</si>
  <si>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</si>
  <si>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</si>
  <si>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</si>
  <si>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</si>
  <si>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</si>
  <si>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</si>
  <si>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</si>
  <si>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</si>
  <si>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</si>
  <si>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</si>
  <si>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</si>
  <si>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</si>
  <si>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</si>
  <si>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</si>
  <si>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</si>
  <si>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</si>
  <si>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</si>
  <si>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</si>
  <si>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</si>
  <si>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</si>
  <si>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</si>
  <si>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</si>
  <si>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</si>
  <si>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</si>
  <si>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</si>
  <si>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</si>
  <si>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</si>
  <si>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</si>
  <si>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</si>
  <si>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</si>
  <si>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</si>
  <si>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</si>
  <si>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</si>
  <si>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</si>
  <si>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</si>
  <si>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</si>
  <si>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</si>
  <si>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</si>
  <si>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</si>
  <si>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</si>
  <si>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</si>
  <si>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</si>
  <si>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</si>
  <si>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</si>
  <si>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</si>
  <si>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</si>
  <si>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</si>
  <si>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</si>
  <si>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</si>
  <si>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</si>
  <si>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</si>
  <si>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</si>
  <si>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</si>
  <si>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</si>
  <si>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</si>
  <si>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</si>
  <si>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</si>
  <si>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</si>
  <si>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</si>
  <si>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</si>
  <si>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</si>
  <si>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</si>
  <si>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</si>
  <si>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</si>
  <si>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</si>
  <si>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</si>
  <si>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</si>
  <si>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</si>
  <si>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</si>
  <si>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</si>
  <si>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</si>
  <si>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</si>
  <si>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</si>
  <si>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</si>
  <si>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</si>
  <si>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</si>
  <si>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</si>
  <si>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</si>
  <si>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</si>
  <si>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</si>
  <si>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</si>
  <si>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</si>
  <si>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</si>
  <si>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</si>
  <si>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</si>
  <si>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</si>
  <si>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</si>
  <si>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</si>
  <si>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</si>
  <si>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</si>
  <si>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</si>
  <si>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</si>
  <si>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</si>
  <si>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</si>
  <si>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</si>
  <si>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</si>
  <si>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</si>
  <si>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</si>
  <si>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</si>
  <si>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</si>
  <si>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</si>
  <si>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</si>
  <si>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</si>
  <si>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</si>
  <si>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</si>
  <si>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</si>
  <si>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</si>
  <si>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</si>
  <si>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</si>
  <si>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</si>
  <si>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</si>
  <si>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</si>
  <si>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</si>
  <si>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</si>
  <si>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</si>
  <si>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</si>
  <si>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</si>
  <si>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</si>
  <si>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</si>
  <si>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</si>
  <si>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</si>
  <si>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</si>
  <si>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</si>
  <si>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</si>
  <si>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</si>
  <si>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</si>
  <si>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</si>
  <si>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</si>
  <si>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</si>
  <si>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</si>
  <si>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</si>
  <si>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</si>
  <si>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</si>
  <si>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</si>
  <si>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</si>
  <si>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</si>
  <si>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</si>
  <si>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</si>
  <si>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</si>
  <si>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</si>
  <si>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</si>
  <si>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</si>
  <si>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</si>
  <si>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</si>
  <si>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</si>
  <si>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</si>
  <si>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</si>
  <si>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</si>
  <si>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</si>
  <si>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</si>
  <si>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</si>
  <si>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</si>
  <si>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</si>
  <si>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</si>
  <si>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</si>
  <si>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</si>
  <si>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</si>
  <si>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</si>
  <si>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</si>
  <si>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</si>
  <si>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</si>
  <si>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</si>
  <si>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</si>
  <si>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</si>
  <si>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</si>
  <si>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</si>
  <si>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</si>
  <si>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</si>
  <si>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</si>
  <si>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</si>
  <si>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</si>
  <si>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</si>
  <si>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</si>
  <si>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</si>
  <si>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</si>
  <si>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</si>
  <si>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</si>
  <si>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</si>
  <si>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</si>
  <si>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</si>
  <si>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</si>
  <si>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</si>
  <si>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</si>
  <si>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</si>
  <si>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</si>
  <si>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</si>
  <si>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</si>
  <si>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</si>
  <si>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</si>
  <si>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</si>
  <si>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</si>
  <si>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</si>
  <si>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</si>
  <si>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</si>
  <si>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</si>
  <si>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</si>
  <si>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</si>
  <si>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</si>
  <si>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</si>
  <si>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</si>
  <si>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</si>
  <si>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</si>
  <si>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</si>
  <si>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</si>
  <si>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</si>
  <si>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</si>
  <si>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</si>
  <si>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</si>
  <si>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</si>
  <si>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</si>
  <si>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</si>
  <si>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</si>
  <si>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</si>
  <si>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</si>
  <si>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</si>
  <si>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</si>
  <si>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</si>
  <si>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</si>
  <si>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</si>
  <si>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</si>
  <si>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</si>
  <si>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</si>
  <si>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</si>
  <si>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</si>
  <si>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</si>
  <si>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</si>
  <si>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</si>
  <si>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</si>
  <si>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</si>
  <si>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</si>
  <si>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</si>
  <si>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</si>
  <si>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</si>
  <si>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</si>
  <si>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</si>
  <si>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</si>
  <si>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</si>
  <si>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</si>
  <si>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</si>
  <si>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</si>
  <si>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</si>
  <si>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</si>
  <si>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</si>
  <si>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</si>
  <si>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</si>
  <si>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</si>
  <si>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</si>
  <si>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</si>
  <si>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</si>
  <si>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</si>
  <si>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</si>
  <si>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</si>
  <si>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</si>
  <si>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</si>
  <si>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</si>
  <si>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</si>
  <si>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</si>
  <si>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</si>
  <si>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</si>
  <si>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</si>
  <si>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</si>
  <si>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</si>
  <si>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</si>
  <si>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</si>
  <si>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</si>
  <si>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</si>
  <si>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</si>
  <si>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</si>
  <si>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</si>
  <si>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</si>
  <si>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</si>
  <si>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</si>
  <si>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</si>
  <si>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</si>
  <si>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</si>
  <si>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</si>
  <si>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</si>
  <si>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</si>
  <si>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</si>
  <si>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</si>
  <si>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</si>
  <si>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</si>
  <si>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</si>
  <si>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</si>
  <si>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</si>
  <si>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</si>
  <si>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</si>
  <si>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</si>
  <si>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</si>
  <si>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</si>
  <si>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</si>
  <si>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</si>
  <si>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</si>
  <si>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</si>
  <si>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</si>
  <si>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</si>
  <si>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</si>
  <si>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</si>
  <si>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</si>
  <si>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</si>
  <si>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</si>
  <si>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</si>
  <si>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</si>
  <si>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</si>
  <si>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</si>
  <si>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</si>
  <si>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</si>
  <si>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</si>
  <si>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</si>
  <si>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</si>
  <si>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</si>
  <si>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</si>
  <si>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</si>
  <si>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</si>
  <si>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</si>
  <si>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</si>
  <si>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</si>
  <si>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</si>
  <si>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</si>
  <si>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</si>
  <si>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</si>
  <si>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</si>
  <si>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</si>
  <si>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</si>
  <si>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</si>
  <si>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</si>
  <si>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</si>
  <si>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</si>
  <si>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</si>
  <si>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</si>
  <si>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</si>
  <si>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</si>
  <si>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</si>
  <si>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</si>
  <si>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</si>
  <si>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</si>
  <si>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</si>
  <si>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</si>
  <si>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</si>
  <si>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</si>
  <si>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</si>
  <si>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</si>
  <si>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</si>
  <si>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</si>
  <si>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</si>
  <si>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</si>
  <si>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</si>
  <si>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</si>
  <si>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</si>
  <si>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</si>
  <si>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</si>
  <si>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</si>
  <si>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</si>
  <si>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</si>
  <si>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</si>
  <si>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</si>
  <si>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</si>
  <si>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</si>
  <si>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</si>
  <si>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</si>
  <si>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</si>
  <si>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</si>
  <si>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</si>
  <si>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</si>
  <si>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</si>
  <si>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</si>
  <si>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</si>
  <si>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</si>
  <si>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</si>
  <si>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</si>
  <si>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</si>
  <si>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</si>
  <si>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</si>
  <si>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</si>
  <si>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</si>
  <si>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</si>
  <si>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</si>
  <si>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</si>
  <si>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</si>
  <si>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</si>
  <si>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</si>
  <si>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</si>
  <si>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</si>
  <si>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</si>
  <si>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</si>
  <si>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</si>
  <si>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</si>
  <si>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</si>
  <si>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</si>
  <si>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</si>
  <si>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</si>
  <si>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</si>
  <si>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</si>
  <si>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</si>
  <si>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</si>
  <si>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</si>
  <si>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</si>
  <si>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</si>
  <si>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</si>
  <si>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</si>
  <si>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</si>
  <si>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</si>
  <si>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</si>
  <si>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</si>
  <si>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</si>
  <si>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</si>
  <si>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</si>
  <si>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</si>
  <si>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</si>
  <si>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</si>
  <si>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</si>
  <si>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</si>
  <si>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</si>
  <si>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</si>
  <si>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</si>
  <si>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</si>
  <si>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</si>
  <si>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</si>
  <si>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</si>
  <si>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</si>
  <si>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</si>
  <si>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</si>
  <si>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</si>
  <si>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</si>
  <si>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</si>
  <si>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</si>
  <si>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</si>
  <si>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</si>
  <si>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</si>
  <si>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</si>
  <si>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</si>
  <si>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</si>
  <si>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</si>
  <si>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</si>
  <si>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</si>
  <si>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</si>
  <si>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</si>
  <si>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</si>
  <si>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</si>
  <si>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</si>
  <si>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</si>
  <si>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</si>
  <si>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</si>
  <si>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</si>
  <si>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</si>
  <si>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</si>
  <si>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</si>
  <si>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</si>
  <si>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</si>
  <si>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</si>
  <si>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</si>
  <si>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</si>
  <si>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</si>
  <si>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</si>
  <si>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</si>
  <si>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</si>
  <si>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</si>
  <si>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</si>
  <si>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</si>
  <si>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</si>
  <si>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</si>
  <si>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</si>
  <si>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</si>
  <si>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</si>
  <si>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</si>
  <si>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</si>
  <si>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</si>
  <si>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</si>
  <si>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</si>
  <si>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</si>
  <si>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</si>
  <si>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</si>
  <si>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</si>
  <si>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</si>
  <si>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</si>
  <si>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</si>
  <si>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</si>
  <si>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</si>
  <si>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</si>
  <si>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</si>
  <si>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</si>
  <si>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</si>
  <si>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</si>
  <si>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</si>
  <si>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</si>
  <si>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</si>
  <si>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</si>
  <si>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</si>
  <si>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</si>
  <si>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</si>
  <si>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</si>
  <si>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</si>
  <si>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</si>
  <si>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</si>
  <si>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</si>
  <si>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</si>
  <si>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</si>
  <si>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</si>
  <si>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</si>
  <si>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</si>
  <si>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</si>
  <si>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</si>
  <si>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</si>
  <si>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</si>
  <si>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</si>
  <si>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</si>
  <si>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</si>
  <si>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</si>
  <si>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</si>
  <si>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</si>
  <si>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</si>
  <si>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</si>
  <si>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</si>
  <si>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</si>
  <si>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</si>
  <si>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</si>
  <si>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</si>
  <si>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</si>
  <si>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</si>
  <si>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</si>
  <si>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</si>
  <si>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</si>
  <si>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</si>
  <si>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</si>
  <si>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</si>
  <si>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</si>
  <si>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</si>
  <si>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</si>
  <si>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</si>
  <si>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</si>
  <si>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</si>
  <si>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</si>
  <si>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</si>
  <si>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</si>
  <si>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</si>
  <si>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</si>
  <si>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</si>
  <si>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</si>
  <si>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</si>
  <si>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</si>
  <si>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</si>
  <si>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</si>
  <si>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</si>
  <si>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</si>
  <si>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</si>
  <si>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</si>
  <si>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</si>
  <si>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</si>
  <si>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</si>
  <si>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</si>
  <si>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</si>
  <si>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</si>
  <si>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</si>
  <si>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</si>
  <si>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</si>
  <si>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</si>
  <si>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</si>
  <si>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</si>
  <si>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</si>
  <si>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</si>
  <si>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</si>
  <si>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</si>
  <si>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</si>
  <si>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</si>
  <si>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</si>
  <si>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</si>
  <si>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</si>
  <si>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</si>
  <si>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</si>
  <si>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</si>
  <si>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</si>
  <si>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</si>
  <si>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</si>
  <si>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</si>
  <si>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</si>
  <si>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</si>
  <si>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</si>
  <si>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</si>
  <si>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</si>
  <si>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</si>
  <si>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</si>
  <si>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</si>
  <si>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</si>
  <si>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</si>
  <si>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</si>
  <si>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</si>
  <si>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</si>
  <si>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</si>
  <si>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</si>
  <si>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</si>
  <si>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</si>
  <si>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</si>
  <si>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</si>
  <si>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</si>
  <si>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</si>
  <si>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</si>
  <si>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</si>
  <si>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</si>
  <si>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</si>
  <si>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</si>
  <si>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</si>
  <si>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</si>
  <si>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</si>
  <si>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</si>
  <si>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</si>
  <si>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</si>
  <si>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</si>
  <si>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</si>
  <si>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</si>
  <si>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</si>
  <si>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</si>
  <si>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</si>
  <si>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</si>
  <si>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</si>
  <si>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</si>
  <si>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</si>
  <si>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</si>
  <si>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</si>
  <si>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</si>
  <si>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</si>
  <si>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</si>
  <si>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</si>
  <si>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</si>
  <si>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</si>
  <si>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</si>
  <si>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</si>
  <si>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</si>
  <si>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</si>
  <si>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</si>
  <si>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</si>
  <si>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</si>
  <si>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</si>
  <si>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</si>
  <si>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</si>
  <si>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</si>
  <si>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</si>
  <si>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</si>
  <si>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</si>
  <si>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</si>
  <si>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</si>
  <si>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</si>
  <si>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</si>
  <si>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</si>
  <si>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</si>
  <si>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</si>
  <si>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</si>
  <si>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</si>
  <si>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</si>
  <si>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</si>
  <si>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</si>
  <si>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</si>
  <si>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</si>
  <si>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</si>
  <si>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</si>
  <si>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</si>
  <si>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</si>
  <si>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</si>
  <si>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</si>
  <si>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</si>
  <si>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</si>
  <si>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</si>
  <si>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</si>
  <si>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</si>
  <si>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</si>
  <si>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</si>
  <si>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</si>
  <si>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</si>
  <si>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</si>
  <si>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</si>
  <si>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</si>
  <si>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</si>
  <si>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</si>
  <si>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</si>
  <si>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</si>
  <si>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</si>
  <si>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</si>
  <si>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</si>
  <si>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</si>
  <si>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</si>
  <si>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</si>
  <si>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</si>
  <si>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</si>
  <si>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</si>
  <si>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</si>
  <si>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</si>
  <si>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</si>
  <si>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</si>
  <si>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</si>
  <si>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</si>
  <si>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</si>
  <si>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</si>
  <si>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</si>
  <si>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</si>
  <si>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</si>
  <si>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</si>
  <si>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</si>
  <si>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</si>
  <si>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</si>
  <si>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</si>
  <si>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</si>
  <si>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</si>
  <si>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</si>
  <si>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</si>
  <si>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</si>
  <si>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</si>
  <si>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</si>
  <si>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</si>
  <si>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</si>
  <si>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</si>
  <si>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</si>
  <si>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</si>
  <si>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</si>
  <si>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</si>
  <si>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</si>
  <si>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</si>
  <si>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</si>
  <si>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</si>
  <si>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</si>
  <si>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</si>
  <si>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</si>
  <si>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</si>
  <si>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</si>
  <si>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</si>
  <si>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</si>
  <si>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</si>
  <si>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</si>
  <si>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</si>
  <si>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</si>
  <si>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</si>
  <si>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</si>
  <si>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</si>
  <si>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</si>
  <si>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</si>
  <si>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</si>
  <si>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</si>
  <si>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</si>
  <si>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</si>
  <si>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</si>
  <si>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</si>
  <si>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</si>
  <si>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</si>
  <si>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</si>
  <si>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</si>
  <si>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</si>
  <si>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</si>
  <si>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</si>
  <si>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</si>
  <si>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</si>
  <si>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</si>
  <si>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</si>
  <si>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</si>
  <si>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</si>
  <si>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</si>
  <si>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</si>
  <si>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</si>
  <si>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</si>
  <si>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</si>
  <si>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</si>
  <si>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</si>
  <si>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</si>
  <si>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</si>
  <si>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</si>
  <si>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</si>
  <si>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</si>
  <si>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</si>
  <si>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</si>
  <si>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</si>
  <si>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</si>
  <si>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</si>
  <si>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</si>
  <si>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</si>
  <si>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</si>
  <si>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</si>
  <si>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</si>
  <si>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</si>
  <si>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</si>
  <si>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</si>
  <si>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</si>
  <si>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</si>
  <si>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</si>
  <si>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</si>
  <si>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</si>
  <si>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</si>
  <si>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</si>
  <si>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</si>
  <si>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</si>
  <si>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</si>
  <si>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</si>
  <si>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</si>
  <si>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</si>
  <si>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</si>
  <si>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</si>
  <si>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</si>
  <si>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</si>
  <si>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</si>
  <si>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</si>
  <si>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</si>
  <si>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</si>
  <si>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</si>
  <si>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</si>
  <si>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</si>
  <si>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</si>
  <si>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</si>
  <si>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</si>
  <si>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</si>
  <si>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</si>
  <si>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</si>
  <si>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</si>
  <si>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</si>
  <si>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</si>
  <si>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</si>
  <si>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</si>
  <si>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</si>
  <si>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</si>
  <si>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</si>
  <si>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</si>
  <si>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</si>
  <si>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</si>
  <si>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</si>
  <si>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</si>
  <si>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</si>
  <si>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</si>
  <si>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</si>
  <si>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</si>
  <si>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</si>
  <si>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</si>
  <si>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</si>
  <si>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</si>
  <si>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</si>
  <si>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</si>
  <si>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</si>
  <si>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</si>
  <si>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</si>
  <si>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</si>
  <si>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</si>
  <si>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</si>
  <si>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</si>
  <si>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</si>
  <si>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</si>
  <si>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</si>
  <si>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</si>
  <si>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</si>
  <si>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</si>
  <si>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</si>
  <si>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</si>
  <si>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</si>
  <si>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</si>
  <si>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</si>
  <si>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</si>
  <si>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</si>
  <si>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</si>
  <si>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</si>
  <si>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</si>
  <si>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</si>
  <si>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</si>
  <si>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</si>
  <si>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</si>
  <si>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</si>
  <si>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</si>
  <si>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</si>
  <si>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</si>
  <si>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</si>
  <si>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</si>
  <si>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</si>
  <si>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</si>
  <si>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</si>
  <si>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</si>
  <si>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</si>
  <si>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</si>
  <si>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</si>
  <si>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</si>
  <si>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</si>
  <si>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</si>
  <si>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</si>
  <si>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</si>
  <si>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</si>
  <si>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</si>
  <si>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</si>
  <si>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</si>
  <si>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</si>
  <si>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</si>
  <si>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</si>
  <si>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</si>
  <si>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</si>
  <si>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</si>
  <si>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</si>
  <si>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</si>
  <si>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</si>
  <si>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</si>
  <si>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</si>
  <si>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</si>
  <si>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</si>
  <si>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</si>
  <si>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</si>
  <si>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</si>
  <si>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</si>
  <si>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</si>
  <si>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</si>
  <si>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</si>
  <si>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</si>
  <si>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</si>
  <si>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</si>
  <si>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</si>
  <si>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</si>
  <si>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</si>
  <si>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</si>
  <si>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</si>
  <si>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</si>
  <si>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</si>
  <si>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</si>
  <si>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</si>
  <si>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</si>
  <si>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</si>
  <si>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</si>
  <si>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</si>
  <si>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</si>
  <si>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</si>
  <si>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</si>
  <si>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</si>
  <si>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</si>
  <si>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</si>
  <si>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</si>
  <si>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</si>
  <si>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</si>
  <si>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</si>
  <si>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</si>
  <si>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</si>
  <si>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</si>
  <si>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</si>
  <si>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</si>
  <si>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</si>
  <si>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</si>
  <si>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</si>
  <si>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</si>
  <si>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</si>
  <si>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</si>
  <si>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</si>
  <si>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</si>
  <si>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</si>
  <si>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</si>
  <si>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</si>
  <si>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</si>
  <si>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</si>
  <si>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</si>
  <si>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</si>
  <si>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</si>
  <si>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</si>
  <si>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</si>
  <si>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</si>
  <si>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</si>
  <si>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</si>
  <si>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</si>
  <si>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</si>
  <si>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</si>
  <si>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</si>
  <si>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</si>
  <si>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</si>
  <si>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</si>
  <si>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</si>
  <si>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</si>
  <si>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</si>
  <si>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</si>
  <si>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</si>
  <si>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</si>
  <si>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</si>
  <si>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</si>
  <si>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</si>
  <si>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</si>
  <si>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</si>
  <si>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</si>
  <si>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</si>
  <si>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</si>
  <si>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</si>
  <si>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</si>
  <si>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</si>
  <si>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</si>
  <si>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</si>
  <si>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</si>
  <si>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</si>
  <si>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</si>
  <si>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</si>
  <si>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</si>
  <si>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</si>
  <si>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</si>
  <si>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</si>
  <si>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</si>
  <si>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</si>
  <si>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</si>
  <si>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</si>
  <si>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</si>
  <si>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</si>
  <si>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</si>
  <si>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</si>
  <si>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</si>
  <si>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</si>
  <si>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</si>
  <si>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</si>
  <si>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</si>
  <si>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</si>
  <si>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</si>
  <si>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</si>
  <si>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</si>
  <si>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</si>
  <si>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</si>
  <si>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</si>
  <si>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</si>
  <si>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</si>
  <si>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</si>
  <si>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</si>
  <si>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</si>
  <si>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</si>
  <si>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</si>
  <si>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</si>
  <si>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</si>
  <si>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</si>
  <si>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</si>
  <si>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</si>
  <si>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</si>
  <si>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</si>
  <si>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</si>
  <si>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</si>
  <si>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</si>
  <si>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</si>
  <si>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</si>
  <si>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</si>
  <si>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</si>
  <si>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</si>
  <si>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</si>
  <si>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</si>
  <si>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</si>
  <si>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</si>
  <si>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</si>
  <si>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</si>
  <si>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</si>
  <si>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</si>
  <si>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</si>
  <si>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</si>
  <si>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</si>
  <si>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</si>
  <si>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</si>
  <si>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</si>
  <si>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</si>
  <si>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</si>
  <si>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</si>
  <si>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</si>
  <si>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</si>
  <si>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</si>
  <si>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</si>
  <si>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</si>
  <si>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</si>
  <si>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</si>
  <si>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</si>
  <si>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</si>
  <si>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</si>
  <si>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</si>
  <si>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</si>
  <si>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</si>
  <si>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</si>
  <si>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</si>
  <si>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</si>
  <si>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</si>
  <si>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</si>
  <si>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</si>
  <si>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</si>
  <si>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</si>
  <si>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</si>
  <si>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</si>
  <si>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</si>
  <si>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</si>
  <si>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</si>
  <si>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</si>
  <si>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</si>
  <si>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</si>
  <si>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</si>
  <si>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</si>
  <si>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</si>
  <si>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</si>
  <si>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</si>
  <si>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</si>
  <si>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</si>
  <si>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</si>
  <si>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</si>
  <si>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</si>
  <si>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</si>
  <si>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</si>
  <si>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</si>
  <si>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</si>
  <si>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</si>
  <si>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</si>
  <si>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</si>
  <si>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</si>
  <si>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</si>
  <si>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</si>
  <si>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</si>
  <si>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</si>
  <si>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</si>
  <si>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</si>
  <si>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</si>
  <si>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</si>
  <si>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</si>
  <si>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</si>
  <si>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</si>
  <si>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</si>
  <si>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</si>
  <si>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</si>
  <si>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</si>
  <si>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</si>
  <si>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</si>
  <si>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</si>
  <si>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</si>
  <si>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</si>
  <si>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</si>
  <si>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</si>
  <si>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</si>
  <si>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</si>
  <si>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</si>
  <si>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</si>
  <si>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</si>
  <si>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</si>
  <si>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</si>
  <si>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</si>
  <si>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</si>
  <si>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</si>
  <si>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</si>
  <si>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</si>
  <si>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</si>
  <si>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</si>
  <si>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</si>
  <si>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</si>
  <si>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</si>
  <si>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</si>
  <si>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</si>
  <si>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</si>
  <si>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</si>
  <si>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</si>
  <si>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</si>
  <si>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</si>
  <si>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</si>
  <si>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</si>
  <si>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</si>
  <si>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</si>
  <si>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</si>
  <si>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</si>
  <si>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</si>
  <si>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</si>
  <si>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</si>
  <si>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</si>
  <si>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</si>
  <si>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</si>
  <si>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</si>
  <si>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</si>
  <si>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</si>
  <si>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</si>
  <si>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</si>
  <si>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</si>
  <si>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</si>
  <si>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</si>
  <si>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</si>
  <si>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</si>
  <si>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</si>
  <si>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</si>
  <si>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</si>
  <si>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</si>
  <si>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</si>
  <si>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</si>
  <si>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</si>
  <si>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</si>
  <si>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</si>
  <si>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</si>
  <si>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</si>
  <si>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</si>
  <si>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</si>
  <si>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</si>
  <si>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</si>
  <si>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</si>
  <si>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</si>
  <si>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</si>
  <si>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</si>
  <si>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</si>
  <si>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</si>
  <si>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</si>
  <si>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</si>
  <si>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</si>
  <si>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</si>
  <si>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</si>
  <si>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</si>
  <si>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</si>
  <si>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</si>
  <si>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</si>
  <si>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</si>
  <si>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</si>
  <si>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</si>
  <si>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</si>
  <si>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</si>
  <si>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</si>
  <si>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</si>
  <si>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</si>
  <si>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</si>
  <si>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</si>
  <si>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</si>
  <si>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</si>
  <si>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</si>
  <si>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</si>
  <si>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</si>
  <si>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</si>
  <si>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</si>
  <si>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</si>
  <si>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</si>
  <si>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</si>
  <si>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</si>
  <si>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</si>
  <si>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</si>
  <si>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</si>
  <si>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</si>
  <si>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</si>
  <si>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</si>
  <si>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</si>
  <si>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</si>
  <si>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</si>
  <si>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</si>
  <si>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</si>
  <si>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</si>
  <si>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</si>
  <si>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</si>
  <si>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</si>
  <si>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</si>
  <si>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</si>
  <si>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</si>
  <si>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</si>
  <si>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</si>
  <si>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</si>
  <si>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</si>
  <si>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</si>
  <si>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</si>
  <si>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</si>
  <si>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</si>
  <si>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</si>
  <si>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</si>
  <si>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</si>
  <si>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</si>
  <si>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</si>
  <si>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</si>
  <si>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</si>
  <si>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</si>
  <si>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</si>
  <si>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</si>
  <si>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</si>
  <si>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</si>
  <si>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</si>
  <si>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</si>
  <si>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</si>
  <si>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</si>
  <si>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</si>
  <si>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</si>
  <si>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</si>
  <si>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</si>
  <si>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</si>
  <si>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</si>
  <si>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</si>
  <si>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</si>
  <si>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</si>
  <si>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</si>
  <si>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</si>
  <si>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</si>
  <si>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</si>
  <si>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</si>
  <si>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</si>
  <si>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</si>
  <si>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</si>
  <si>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</si>
  <si>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</si>
  <si>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</si>
  <si>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</si>
  <si>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</si>
  <si>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</si>
  <si>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</si>
  <si>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</si>
  <si>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</si>
  <si>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</si>
  <si>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</si>
  <si>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</si>
  <si>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</si>
  <si>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</si>
  <si>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</si>
  <si>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</si>
  <si>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</si>
  <si>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</si>
  <si>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</si>
  <si>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</si>
  <si>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</si>
  <si>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</si>
  <si>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</si>
  <si>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</si>
  <si>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</si>
  <si>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</si>
  <si>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</si>
  <si>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</si>
  <si>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</si>
  <si>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</si>
  <si>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</si>
  <si>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</si>
  <si>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</si>
  <si>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</si>
  <si>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</si>
  <si>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</si>
  <si>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</si>
  <si>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</si>
  <si>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</si>
  <si>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</si>
  <si>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</si>
  <si>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</si>
  <si>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</si>
  <si>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</si>
  <si>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</si>
  <si>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</si>
  <si>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</si>
  <si>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</si>
  <si>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</si>
  <si>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</si>
  <si>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</si>
  <si>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</si>
  <si>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</si>
  <si>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</si>
  <si>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</si>
  <si>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</si>
  <si>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</si>
  <si>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</si>
  <si>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</si>
  <si>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</si>
  <si>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</si>
  <si>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</si>
  <si>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</si>
  <si>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</si>
  <si>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</si>
  <si>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</si>
  <si>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</si>
  <si>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</si>
  <si>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</si>
  <si>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</si>
  <si>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</si>
  <si>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</si>
  <si>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</si>
  <si>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</si>
  <si>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</si>
  <si>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</si>
  <si>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</si>
  <si>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</si>
  <si>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</si>
  <si>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</si>
  <si>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</si>
  <si>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</si>
  <si>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</si>
  <si>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</si>
  <si>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</si>
  <si>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</si>
  <si>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</si>
  <si>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</si>
  <si>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</si>
  <si>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</si>
  <si>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</si>
  <si>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</si>
  <si>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</si>
  <si>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</si>
  <si>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</si>
  <si>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</si>
  <si>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</si>
  <si>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</si>
  <si>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</si>
  <si>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</si>
  <si>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</si>
  <si>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</si>
  <si>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</si>
  <si>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</si>
  <si>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</si>
  <si>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</si>
  <si>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</si>
  <si>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</si>
  <si>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</si>
  <si>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</si>
  <si>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</si>
  <si>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</si>
  <si>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</si>
  <si>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</si>
  <si>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</si>
  <si>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</si>
  <si>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</si>
  <si>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</si>
  <si>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</si>
  <si>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</si>
  <si>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</si>
  <si>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</si>
  <si>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</si>
  <si>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</si>
  <si>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</si>
  <si>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</si>
  <si>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</si>
  <si>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</si>
  <si>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</si>
  <si>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</si>
  <si>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</si>
  <si>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</si>
  <si>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</si>
  <si>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</si>
  <si>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</si>
  <si>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</si>
  <si>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</si>
  <si>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</si>
  <si>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</si>
  <si>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</si>
  <si>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</si>
  <si>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</si>
  <si>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</si>
  <si>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</si>
  <si>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</si>
  <si>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</si>
  <si>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</si>
  <si>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</si>
  <si>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</si>
  <si>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</si>
  <si>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</si>
  <si>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</si>
  <si>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</si>
  <si>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</si>
  <si>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</si>
  <si>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</si>
  <si>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</si>
  <si>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</si>
  <si>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</si>
  <si>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</si>
  <si>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</si>
  <si>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</si>
  <si>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</si>
  <si>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</si>
  <si>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</si>
  <si>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</si>
  <si>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</si>
  <si>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</si>
  <si>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</si>
  <si>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</si>
  <si>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</si>
  <si>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</si>
  <si>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</si>
  <si>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</si>
  <si>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</si>
  <si>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</si>
  <si>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</si>
  <si>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</si>
  <si>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</si>
  <si>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</si>
  <si>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</si>
  <si>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</si>
  <si>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</si>
  <si>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</si>
  <si>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</si>
  <si>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</si>
  <si>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</si>
  <si>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</si>
  <si>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</si>
  <si>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</si>
  <si>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</si>
  <si>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</si>
  <si>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</si>
  <si>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</si>
  <si>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</si>
  <si>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</si>
  <si>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</si>
  <si>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</si>
  <si>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</si>
  <si>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</si>
  <si>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</si>
  <si>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</si>
  <si>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</si>
  <si>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</si>
  <si>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</si>
  <si>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</si>
  <si>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</si>
  <si>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</si>
  <si>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</si>
  <si>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</si>
  <si>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</si>
  <si>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</si>
  <si>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</si>
  <si>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</si>
  <si>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</si>
  <si>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</si>
  <si>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</si>
  <si>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</si>
  <si>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</si>
  <si>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</si>
  <si>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</si>
  <si>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</si>
  <si>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</si>
  <si>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</si>
  <si>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</si>
  <si>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</si>
  <si>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</si>
  <si>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</si>
  <si>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</si>
  <si>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</si>
  <si>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</si>
  <si>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</si>
  <si>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</si>
  <si>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</si>
  <si>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</si>
  <si>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</si>
  <si>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</si>
  <si>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</si>
  <si>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</si>
  <si>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</si>
  <si>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</si>
  <si>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</si>
  <si>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</si>
  <si>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</si>
  <si>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</si>
  <si>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</si>
  <si>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</si>
  <si>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</si>
  <si>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</si>
  <si>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</si>
  <si>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</si>
  <si>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</si>
  <si>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</si>
  <si>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</si>
  <si>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</si>
  <si>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</si>
  <si>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</si>
  <si>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</si>
  <si>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</si>
  <si>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</si>
  <si>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</si>
  <si>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</si>
  <si>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</si>
  <si>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</si>
  <si>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</si>
  <si>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</si>
  <si>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</si>
  <si>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</si>
  <si>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</si>
  <si>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</si>
  <si>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</si>
  <si>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</si>
  <si>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</si>
  <si>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</si>
  <si>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</si>
  <si>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</si>
  <si>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</si>
  <si>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</si>
  <si>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</si>
  <si>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</si>
  <si>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</si>
  <si>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</si>
  <si>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</si>
  <si>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</si>
  <si>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</si>
  <si>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</si>
  <si>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</si>
  <si>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</si>
  <si>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</si>
  <si>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</si>
  <si>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</si>
  <si>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</si>
  <si>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</si>
  <si>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</si>
  <si>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</si>
  <si>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</si>
  <si>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</si>
  <si>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</si>
  <si>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</si>
  <si>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</si>
  <si>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</si>
  <si>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</si>
  <si>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</si>
  <si>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</si>
  <si>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</si>
  <si>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</si>
  <si>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</si>
  <si>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</si>
  <si>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</si>
  <si>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</si>
  <si>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</si>
  <si>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</si>
  <si>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</si>
  <si>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</si>
  <si>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</si>
  <si>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</si>
  <si>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</si>
  <si>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</si>
  <si>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</si>
  <si>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</si>
  <si>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</si>
  <si>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</si>
  <si>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</si>
  <si>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</si>
  <si>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</si>
  <si>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</si>
  <si>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</si>
  <si>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</si>
  <si>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</si>
  <si>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</si>
  <si>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</si>
  <si>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</si>
  <si>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</si>
  <si>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</si>
  <si>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</si>
  <si>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</si>
  <si>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</si>
  <si>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</si>
  <si>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</si>
  <si>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</si>
  <si>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</si>
  <si>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</si>
  <si>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</si>
  <si>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</si>
  <si>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</si>
  <si>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</si>
  <si>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</si>
  <si>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</si>
  <si>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</si>
  <si>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</si>
  <si>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</si>
  <si>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</si>
  <si>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</si>
  <si>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</si>
  <si>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</si>
  <si>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</si>
  <si>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</si>
  <si>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</si>
  <si>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</si>
  <si>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</si>
  <si>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</si>
  <si>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</si>
  <si>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</si>
  <si>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</si>
  <si>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</si>
  <si>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</si>
  <si>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</si>
  <si>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</si>
  <si>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</si>
  <si>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</si>
  <si>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</si>
  <si>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</si>
  <si>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</si>
  <si>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</si>
  <si>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</si>
  <si>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</si>
  <si>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</si>
  <si>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</si>
  <si>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</si>
  <si>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</si>
  <si>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</si>
  <si>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</si>
  <si>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</si>
  <si>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</si>
  <si>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</si>
  <si>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</si>
  <si>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</si>
  <si>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</si>
  <si>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</si>
  <si>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</si>
  <si>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</si>
  <si>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</si>
  <si>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</si>
  <si>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</si>
  <si>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</si>
  <si>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</si>
  <si>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</si>
  <si>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</si>
  <si>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</si>
  <si>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</si>
  <si>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</si>
  <si>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</si>
  <si>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</si>
  <si>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</si>
  <si>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</si>
  <si>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</si>
  <si>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</si>
  <si>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</si>
  <si>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</si>
  <si>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</si>
  <si>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</si>
  <si>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</si>
  <si>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</si>
  <si>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</si>
  <si>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</si>
  <si>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</si>
  <si>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</si>
  <si>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</si>
  <si>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</si>
  <si>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</si>
  <si>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</si>
  <si>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</si>
  <si>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</si>
  <si>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</si>
  <si>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</si>
  <si>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</si>
  <si>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</si>
  <si>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</si>
  <si>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</si>
  <si>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</si>
  <si>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</si>
  <si>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</si>
  <si>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</si>
  <si>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</si>
  <si>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</si>
  <si>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</si>
  <si>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</si>
  <si>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</si>
  <si>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</si>
  <si>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</si>
  <si>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</si>
  <si>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</si>
  <si>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</si>
  <si>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</si>
  <si>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</si>
  <si>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</si>
  <si>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</si>
  <si>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</si>
  <si>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</si>
  <si>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</si>
  <si>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</si>
  <si>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</si>
  <si>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</si>
  <si>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</si>
  <si>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</si>
  <si>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</si>
  <si>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</si>
  <si>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</si>
  <si>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</si>
  <si>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</si>
  <si>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</si>
  <si>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</si>
  <si>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</si>
  <si>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</si>
  <si>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</si>
  <si>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</si>
  <si>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</si>
  <si>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</si>
  <si>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</si>
  <si>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</si>
  <si>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</si>
  <si>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</si>
  <si>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</si>
  <si>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</si>
  <si>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</si>
  <si>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</si>
  <si>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</si>
  <si>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</si>
  <si>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</si>
  <si>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</si>
  <si>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</si>
  <si>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</si>
  <si>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</si>
  <si>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</si>
  <si>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</si>
  <si>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</si>
  <si>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</si>
  <si>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</si>
  <si>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</si>
  <si>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</si>
  <si>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</si>
  <si>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</si>
  <si>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</si>
  <si>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</si>
  <si>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</si>
  <si>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</si>
  <si>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</si>
  <si>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</si>
  <si>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</si>
  <si>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</si>
  <si>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</si>
  <si>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</si>
  <si>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</si>
  <si>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</si>
  <si>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</si>
  <si>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</si>
  <si>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</si>
  <si>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</si>
  <si>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</si>
  <si>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</si>
  <si>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</si>
  <si>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</si>
  <si>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</si>
  <si>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</si>
  <si>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</si>
  <si>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</si>
  <si>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</si>
  <si>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</si>
  <si>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</si>
  <si>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</si>
  <si>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</si>
  <si>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</si>
  <si>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</si>
  <si>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</si>
  <si>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</si>
  <si>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</si>
  <si>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</si>
  <si>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</si>
  <si>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</si>
  <si>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</si>
  <si>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</si>
  <si>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</si>
  <si>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</si>
  <si>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</si>
  <si>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</si>
  <si>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</si>
  <si>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</si>
  <si>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</si>
  <si>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</si>
  <si>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</si>
  <si>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</si>
  <si>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</si>
  <si>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</si>
  <si>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</si>
  <si>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</si>
  <si>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</si>
  <si>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</si>
  <si>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</si>
  <si>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</si>
  <si>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</si>
  <si>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</si>
  <si>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</si>
  <si>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</si>
  <si>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</si>
  <si>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</si>
  <si>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</si>
  <si>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</si>
  <si>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</si>
  <si>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</si>
  <si>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</si>
  <si>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</si>
  <si>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</si>
  <si>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</si>
  <si>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</si>
  <si>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</si>
  <si>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</si>
  <si>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</si>
  <si>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</si>
  <si>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</si>
  <si>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</si>
  <si>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</si>
  <si>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</si>
  <si>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</si>
  <si>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</si>
  <si>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</si>
  <si>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</si>
  <si>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</si>
  <si>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</si>
  <si>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</si>
  <si>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</si>
  <si>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</si>
  <si>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</si>
  <si>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</si>
  <si>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</si>
  <si>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</si>
  <si>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</si>
  <si>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</si>
  <si>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</si>
  <si>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</si>
  <si>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</si>
  <si>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</si>
  <si>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</si>
  <si>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</si>
  <si>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</si>
  <si>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</si>
  <si>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</si>
  <si>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</si>
  <si>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</si>
  <si>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</si>
  <si>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</si>
  <si>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</si>
  <si>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</si>
  <si>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</si>
  <si>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</si>
  <si>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</si>
  <si>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</si>
  <si>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</si>
  <si>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</si>
  <si>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</si>
  <si>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</si>
  <si>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</si>
  <si>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</si>
  <si>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</si>
  <si>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</si>
  <si>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</si>
  <si>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</si>
  <si>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</si>
  <si>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</si>
  <si>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</si>
  <si>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</si>
  <si>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</si>
  <si>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</si>
  <si>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</si>
  <si>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</si>
  <si>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</si>
  <si>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</si>
  <si>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</si>
  <si>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</si>
  <si>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</si>
  <si>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</si>
  <si>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</si>
  <si>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</si>
  <si>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</si>
  <si>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</si>
  <si>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</si>
  <si>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</si>
  <si>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</si>
  <si>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</si>
  <si>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</si>
  <si>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</si>
  <si>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</si>
  <si>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</si>
  <si>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</si>
  <si>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</si>
  <si>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</si>
  <si>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</si>
  <si>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</si>
  <si>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</si>
  <si>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</si>
  <si>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</si>
  <si>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</si>
  <si>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</si>
  <si>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</si>
  <si>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</si>
  <si>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</si>
  <si>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</si>
  <si>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</si>
  <si>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</si>
  <si>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</si>
  <si>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</si>
  <si>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</si>
  <si>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</si>
  <si>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</si>
  <si>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</si>
  <si>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</si>
  <si>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</si>
  <si>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</si>
  <si>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</si>
  <si>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</si>
  <si>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</si>
  <si>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</si>
  <si>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</si>
  <si>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</si>
  <si>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</si>
  <si>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</si>
  <si>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</si>
  <si>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</si>
  <si>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</si>
  <si>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</si>
  <si>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</si>
  <si>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</si>
  <si>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</si>
  <si>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</si>
  <si>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</si>
  <si>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</si>
  <si>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</si>
  <si>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</si>
  <si>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</si>
  <si>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</si>
  <si>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</si>
  <si>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</si>
  <si>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</si>
  <si>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</si>
  <si>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</si>
  <si>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</si>
  <si>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</si>
  <si>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</si>
  <si>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</si>
  <si>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</si>
  <si>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</si>
  <si>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</si>
  <si>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</si>
  <si>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</si>
  <si>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</si>
  <si>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</si>
  <si>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</si>
  <si>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</si>
  <si>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</si>
  <si>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</si>
  <si>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</si>
  <si>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</si>
  <si>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</si>
  <si>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</si>
  <si>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</si>
  <si>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</si>
  <si>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</si>
  <si>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</si>
  <si>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</si>
  <si>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</si>
  <si>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</si>
  <si>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</si>
  <si>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</si>
  <si>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</si>
  <si>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</si>
  <si>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</si>
  <si>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</si>
  <si>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</si>
  <si>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</si>
  <si>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</si>
  <si>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</si>
  <si>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</si>
  <si>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</si>
  <si>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</si>
  <si>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</si>
  <si>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</si>
  <si>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</si>
  <si>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</si>
  <si>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</si>
  <si>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</si>
  <si>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</si>
  <si>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</si>
  <si>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</si>
  <si>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</si>
  <si>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</si>
  <si>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</si>
  <si>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</si>
  <si>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</si>
  <si>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</si>
  <si>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</si>
  <si>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</si>
  <si>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</si>
  <si>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</si>
  <si>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</si>
  <si>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</si>
  <si>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</si>
  <si>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</si>
  <si>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</si>
  <si>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</si>
  <si>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</si>
  <si>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</si>
  <si>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</si>
  <si>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</si>
  <si>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</si>
  <si>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</si>
  <si>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</si>
  <si>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</si>
  <si>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</si>
  <si>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</si>
  <si>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</si>
  <si>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</si>
  <si>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</si>
  <si>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</si>
  <si>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</si>
  <si>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</si>
  <si>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</si>
  <si>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</si>
  <si>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</si>
  <si>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</si>
  <si>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</si>
  <si>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</si>
  <si>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</si>
  <si>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</si>
  <si>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</si>
  <si>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</si>
  <si>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</si>
  <si>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</si>
  <si>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</si>
  <si>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</si>
  <si>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</si>
  <si>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</si>
  <si>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</si>
  <si>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</si>
  <si>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</si>
  <si>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</si>
  <si>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</si>
  <si>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</si>
  <si>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</si>
  <si>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</si>
  <si>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</si>
  <si>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</si>
  <si>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</si>
  <si>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</si>
  <si>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</si>
  <si>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</si>
  <si>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</si>
  <si>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</si>
  <si>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</si>
  <si>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</si>
  <si>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</si>
  <si>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</si>
  <si>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</si>
  <si>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</si>
  <si>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</si>
  <si>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</si>
  <si>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</si>
  <si>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</si>
  <si>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</si>
  <si>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</si>
  <si>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</si>
  <si>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</si>
  <si>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</si>
  <si>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</si>
  <si>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</si>
  <si>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</si>
  <si>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</si>
  <si>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</si>
  <si>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</si>
  <si>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</si>
  <si>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</si>
  <si>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</si>
  <si>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</si>
  <si>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</si>
  <si>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</si>
  <si>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</si>
  <si>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</si>
  <si>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</si>
  <si>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</si>
  <si>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</si>
  <si>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</si>
  <si>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</si>
  <si>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</si>
  <si>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</si>
  <si>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</si>
  <si>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</si>
  <si>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</si>
  <si>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</si>
  <si>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</si>
  <si>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</si>
  <si>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</si>
  <si>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</si>
  <si>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</si>
  <si>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</si>
  <si>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</si>
  <si>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</si>
  <si>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</si>
  <si>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</si>
  <si>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</si>
  <si>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</si>
  <si>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</si>
  <si>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</si>
  <si>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</si>
  <si>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</si>
  <si>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</si>
  <si>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</si>
  <si>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</si>
  <si>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</si>
  <si>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</si>
  <si>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</si>
  <si>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</si>
  <si>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</si>
  <si>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</si>
  <si>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</si>
  <si>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</si>
  <si>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</si>
  <si>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</si>
  <si>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</si>
  <si>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</si>
  <si>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</si>
  <si>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</si>
  <si>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</si>
  <si>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</si>
  <si>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</si>
  <si>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</si>
  <si>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</si>
  <si>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</si>
  <si>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</si>
  <si>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</si>
  <si>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</si>
  <si>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</si>
  <si>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</si>
  <si>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</si>
  <si>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</si>
  <si>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</si>
  <si>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</si>
  <si>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</si>
  <si>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</si>
  <si>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</si>
  <si>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</si>
  <si>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</si>
  <si>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</si>
  <si>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</si>
  <si>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</si>
  <si>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</si>
  <si>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</si>
  <si>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</si>
  <si>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</si>
  <si>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</si>
  <si>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</si>
  <si>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</si>
  <si>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</si>
  <si>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</si>
  <si>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</si>
  <si>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</si>
  <si>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</si>
  <si>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</si>
  <si>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</si>
  <si>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</si>
  <si>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</si>
  <si>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</si>
  <si>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</si>
  <si>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</si>
  <si>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</si>
  <si>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</si>
  <si>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</si>
  <si>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</si>
  <si>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</si>
  <si>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</si>
  <si>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</si>
  <si>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</si>
  <si>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</si>
  <si>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</si>
  <si>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</si>
  <si>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</si>
  <si>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</si>
  <si>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</si>
  <si>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</si>
  <si>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</si>
  <si>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</si>
  <si>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</si>
  <si>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</si>
  <si>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</si>
  <si>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</si>
  <si>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</si>
  <si>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</si>
  <si>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</si>
  <si>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</si>
  <si>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</si>
  <si>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</si>
  <si>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</si>
  <si>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</si>
  <si>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</si>
  <si>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</si>
  <si>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</si>
  <si>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</si>
  <si>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</si>
  <si>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</si>
  <si>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</si>
  <si>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</si>
  <si>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</si>
  <si>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</si>
  <si>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</si>
  <si>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</si>
  <si>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</si>
  <si>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</si>
  <si>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</si>
  <si>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</si>
  <si>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</si>
  <si>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</si>
  <si>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</si>
  <si>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</si>
  <si>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</si>
  <si>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</si>
  <si>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</si>
  <si>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</si>
  <si>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</si>
  <si>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</si>
  <si>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</si>
  <si>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</si>
  <si>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</si>
  <si>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</si>
  <si>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</si>
  <si>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</si>
  <si>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</si>
  <si>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</si>
  <si>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</si>
  <si>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</si>
  <si>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</si>
  <si>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</si>
  <si>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</si>
  <si>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</si>
  <si>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</si>
  <si>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</si>
  <si>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</si>
  <si>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</si>
  <si>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</si>
  <si>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</si>
  <si>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</si>
  <si>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</si>
  <si>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</si>
  <si>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</si>
  <si>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</si>
  <si>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</si>
  <si>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</si>
  <si>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</si>
  <si>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</si>
  <si>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</si>
  <si>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</si>
  <si>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</si>
  <si>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</si>
  <si>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</si>
  <si>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</si>
  <si>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</si>
  <si>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</si>
  <si>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</si>
  <si>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</si>
  <si>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</si>
  <si>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</si>
  <si>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</si>
  <si>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</si>
  <si>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</si>
  <si>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</si>
  <si>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</si>
  <si>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</si>
  <si>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</si>
  <si>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</si>
  <si>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</si>
  <si>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</si>
  <si>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</si>
  <si>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</si>
  <si>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</si>
  <si>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</si>
  <si>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</si>
  <si>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</si>
  <si>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</si>
  <si>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</si>
  <si>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</si>
  <si>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</si>
  <si>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</si>
  <si>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</si>
  <si>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</si>
  <si>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</si>
  <si>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</si>
  <si>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</si>
  <si>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</si>
  <si>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</si>
  <si>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</si>
  <si>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</si>
  <si>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</si>
  <si>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</si>
  <si>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</si>
  <si>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</si>
  <si>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</si>
  <si>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</si>
  <si>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</si>
  <si>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</si>
  <si>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</si>
  <si>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</si>
  <si>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</si>
  <si>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</si>
  <si>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</si>
  <si>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</si>
  <si>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</si>
  <si>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</si>
  <si>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</si>
  <si>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</si>
  <si>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</si>
  <si>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</si>
  <si>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</si>
  <si>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</si>
  <si>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</si>
  <si>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</si>
  <si>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</si>
  <si>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</si>
  <si>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</si>
  <si>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</si>
  <si>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</si>
  <si>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</si>
  <si>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</si>
  <si>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</si>
  <si>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</si>
  <si>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</si>
  <si>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</si>
  <si>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</si>
  <si>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</si>
  <si>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</si>
  <si>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</si>
  <si>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</si>
  <si>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</si>
  <si>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</si>
  <si>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</si>
  <si>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</si>
  <si>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</si>
  <si>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</si>
  <si>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</si>
  <si>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</si>
  <si>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</si>
  <si>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</si>
  <si>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</si>
  <si>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</si>
  <si>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</si>
  <si>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</si>
  <si>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</si>
  <si>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</si>
  <si>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</si>
  <si>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</si>
  <si>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</si>
  <si>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</si>
  <si>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</si>
  <si>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</si>
  <si>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</si>
  <si>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</si>
  <si>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</si>
  <si>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</si>
  <si>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</si>
  <si>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</si>
  <si>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</si>
  <si>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</si>
  <si>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</si>
  <si>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</si>
  <si>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</si>
  <si>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</si>
  <si>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</si>
  <si>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</si>
  <si>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</si>
  <si>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</si>
  <si>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</si>
  <si>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</si>
  <si>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</si>
  <si>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</si>
  <si>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</si>
  <si>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</si>
  <si>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</si>
  <si>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</si>
  <si>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</si>
  <si>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</si>
  <si>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</si>
  <si>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</si>
  <si>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</si>
  <si>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</si>
  <si>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</si>
  <si>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</si>
  <si>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</si>
  <si>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</si>
  <si>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</si>
  <si>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</si>
  <si>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</si>
  <si>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</si>
  <si>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</si>
  <si>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</si>
  <si>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</si>
  <si>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</si>
  <si>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</si>
  <si>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</si>
  <si>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</si>
  <si>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</si>
  <si>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</si>
  <si>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</si>
  <si>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</si>
  <si>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</si>
  <si>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</si>
  <si>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</si>
  <si>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</si>
  <si>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</si>
  <si>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</si>
  <si>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</si>
  <si>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</si>
  <si>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</si>
  <si>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</si>
  <si>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</si>
  <si>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</si>
  <si>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</si>
  <si>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</si>
  <si>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</si>
  <si>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</si>
  <si>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</si>
  <si>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</si>
  <si>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</si>
  <si>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</si>
  <si>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</si>
  <si>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</si>
  <si>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</si>
  <si>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</si>
  <si>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</si>
  <si>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</si>
  <si>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</si>
  <si>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</si>
  <si>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</si>
  <si>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</si>
  <si>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</si>
  <si>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</si>
  <si>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</si>
  <si>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</si>
  <si>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</si>
  <si>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</si>
  <si>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</si>
  <si>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</si>
  <si>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</si>
  <si>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</si>
  <si>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</si>
  <si>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</si>
  <si>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</si>
  <si>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</si>
  <si>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</si>
  <si>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</si>
  <si>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</si>
  <si>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</si>
  <si>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</si>
  <si>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</si>
  <si>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</si>
  <si>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</si>
  <si>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</si>
  <si>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</si>
  <si>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</si>
  <si>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</si>
  <si>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</si>
  <si>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</si>
  <si>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</si>
  <si>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</si>
  <si>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</si>
  <si>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</si>
  <si>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</si>
  <si>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</si>
  <si>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</si>
  <si>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</si>
  <si>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</si>
  <si>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</si>
  <si>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</si>
  <si>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</si>
  <si>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</si>
  <si>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</si>
  <si>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</si>
  <si>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</si>
  <si>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</si>
  <si>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</si>
  <si>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</si>
  <si>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</si>
  <si>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</si>
  <si>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</si>
  <si>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</si>
  <si>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</si>
  <si>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</si>
  <si>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</si>
  <si>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</si>
  <si>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</si>
  <si>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</si>
  <si>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</si>
  <si>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</si>
  <si>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</si>
  <si>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</si>
  <si>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</si>
  <si>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</si>
  <si>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</si>
  <si>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</si>
  <si>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</si>
  <si>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</si>
  <si>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</si>
  <si>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</si>
  <si>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</si>
  <si>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</si>
  <si>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</si>
  <si>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</si>
  <si>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</si>
  <si>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</si>
  <si>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</si>
  <si>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</si>
  <si>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</si>
  <si>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</si>
  <si>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</si>
  <si>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</si>
  <si>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</si>
  <si>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</si>
  <si>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</si>
  <si>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</si>
  <si>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</si>
  <si>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</si>
  <si>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</si>
  <si>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</si>
  <si>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</si>
  <si>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</si>
  <si>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</si>
  <si>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</si>
  <si>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</si>
  <si>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</si>
  <si>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</si>
  <si>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</si>
  <si>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</si>
  <si>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</si>
  <si>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</si>
  <si>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</si>
  <si>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</si>
  <si>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</si>
  <si>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</si>
  <si>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</si>
  <si>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</si>
  <si>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</si>
  <si>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</si>
  <si>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</si>
  <si>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</si>
  <si>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</si>
  <si>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</si>
  <si>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</si>
  <si>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</si>
  <si>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</si>
  <si>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</si>
  <si>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</si>
  <si>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</si>
  <si>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</si>
  <si>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</si>
  <si>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</si>
  <si>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</si>
  <si>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</si>
  <si>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</si>
  <si>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</si>
  <si>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</si>
  <si>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</si>
  <si>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</si>
  <si>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</si>
  <si>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</si>
  <si>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</si>
  <si>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</si>
  <si>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</si>
  <si>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</si>
  <si>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</si>
  <si>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</si>
  <si>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</si>
  <si>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</si>
  <si>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</si>
  <si>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</si>
  <si>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</si>
  <si>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</si>
  <si>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</si>
  <si>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</si>
  <si>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</si>
  <si>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</si>
  <si>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</si>
  <si>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</si>
  <si>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</si>
  <si>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</si>
  <si>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</si>
  <si>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</si>
  <si>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</si>
  <si>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</si>
  <si>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</si>
  <si>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</si>
  <si>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</si>
  <si>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</si>
  <si>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</si>
  <si>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</si>
  <si>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</si>
  <si>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</si>
  <si>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</si>
  <si>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</si>
  <si>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</si>
  <si>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</si>
  <si>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</si>
  <si>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</si>
  <si>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</si>
  <si>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</si>
  <si>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</si>
  <si>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</si>
  <si>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</si>
  <si>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</si>
  <si>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</si>
  <si>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</si>
  <si>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</si>
  <si>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</si>
  <si>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</si>
  <si>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</si>
  <si>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</si>
  <si>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</si>
  <si>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</si>
  <si>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</si>
  <si>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</si>
  <si>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</si>
  <si>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</si>
  <si>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</si>
  <si>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</si>
  <si>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</si>
  <si>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</si>
  <si>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</si>
  <si>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</si>
  <si>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</si>
  <si>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</si>
  <si>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</si>
  <si>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</si>
  <si>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</si>
  <si>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</si>
  <si>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</si>
  <si>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</si>
  <si>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</si>
  <si>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</si>
  <si>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</si>
  <si>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</si>
  <si>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</si>
  <si>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</si>
  <si>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</si>
  <si>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</si>
  <si>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</si>
  <si>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</si>
  <si>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</si>
  <si>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</si>
  <si>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</si>
  <si>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</si>
  <si>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</si>
  <si>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</si>
  <si>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</si>
  <si>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</si>
  <si>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</si>
  <si>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</si>
  <si>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</si>
  <si>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</si>
  <si>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</si>
  <si>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</si>
  <si>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</si>
  <si>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</si>
  <si>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</si>
  <si>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</si>
  <si>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</si>
  <si>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</si>
  <si>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</si>
  <si>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</si>
  <si>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</si>
  <si>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</si>
  <si>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</si>
  <si>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</si>
  <si>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</si>
  <si>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</si>
  <si>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</si>
  <si>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</si>
  <si>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</si>
  <si>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</si>
  <si>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</si>
  <si>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</si>
  <si>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</si>
  <si>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</si>
  <si>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</si>
  <si>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</si>
  <si>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</si>
  <si>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</si>
  <si>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</si>
  <si>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</si>
  <si>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</si>
  <si>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</si>
  <si>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</si>
  <si>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</si>
  <si>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</si>
  <si>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</si>
  <si>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</si>
  <si>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</si>
  <si>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</si>
  <si>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</si>
  <si>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</si>
  <si>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</si>
  <si>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</si>
  <si>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</si>
  <si>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</si>
  <si>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</si>
  <si>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</si>
  <si>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</si>
  <si>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</si>
  <si>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</si>
  <si>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</si>
  <si>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</si>
  <si>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</si>
  <si>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</si>
  <si>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</si>
  <si>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</si>
  <si>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</si>
  <si>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</si>
  <si>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</si>
  <si>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</si>
  <si>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</si>
  <si>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</si>
  <si>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</si>
  <si>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</si>
  <si>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</si>
  <si>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</si>
  <si>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</si>
  <si>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</si>
  <si>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</si>
  <si>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</si>
  <si>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</si>
  <si>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</si>
  <si>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</si>
  <si>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</si>
  <si>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</si>
  <si>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</si>
  <si>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</si>
  <si>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</si>
  <si>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</si>
  <si>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</si>
  <si>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</si>
  <si>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</si>
  <si>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</si>
  <si>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</si>
  <si>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</si>
  <si>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</si>
  <si>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</si>
  <si>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</si>
  <si>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</si>
  <si>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</si>
  <si>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</si>
  <si>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</si>
  <si>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</si>
  <si>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</si>
  <si>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</si>
  <si>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</si>
  <si>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</si>
  <si>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</si>
  <si>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</si>
  <si>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</si>
  <si>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</si>
  <si>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</si>
  <si>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</si>
  <si>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</si>
  <si>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</si>
  <si>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</si>
  <si>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</si>
  <si>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</si>
  <si>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</si>
  <si>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</si>
  <si>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</si>
  <si>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</si>
  <si>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</si>
  <si>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</si>
  <si>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</si>
  <si>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</si>
  <si>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</si>
  <si>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</si>
  <si>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</si>
  <si>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</si>
  <si>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</si>
  <si>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</si>
  <si>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</si>
  <si>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</si>
  <si>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</si>
  <si>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</si>
  <si>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</si>
  <si>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</si>
  <si>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</si>
  <si>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</si>
  <si>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</si>
  <si>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</si>
  <si>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</si>
  <si>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</si>
  <si>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</si>
  <si>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</si>
  <si>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</si>
  <si>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</si>
  <si>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</si>
  <si>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</si>
  <si>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</si>
  <si>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</si>
  <si>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</si>
  <si>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</si>
  <si>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</si>
  <si>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</si>
  <si>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</si>
  <si>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</si>
  <si>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</si>
  <si>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</si>
  <si>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</si>
  <si>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</si>
  <si>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</si>
  <si>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</si>
  <si>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</si>
  <si>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</si>
  <si>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</si>
  <si>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</si>
  <si>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</si>
  <si>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</si>
  <si>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</si>
  <si>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</si>
  <si>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</si>
  <si>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</si>
  <si>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</si>
  <si>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</si>
  <si>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</si>
  <si>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</si>
  <si>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</si>
  <si>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</si>
  <si>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</si>
  <si>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</si>
  <si>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</si>
  <si>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</si>
  <si>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</si>
  <si>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</si>
  <si>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</si>
  <si>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</si>
  <si>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</si>
  <si>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</si>
  <si>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</si>
  <si>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</si>
  <si>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</si>
  <si>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</si>
  <si>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</si>
  <si>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</si>
  <si>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</si>
  <si>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</si>
  <si>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</si>
  <si>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</si>
  <si>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</si>
  <si>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</si>
  <si>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</si>
  <si>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</si>
  <si>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</si>
  <si>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</si>
  <si>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</si>
  <si>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</si>
  <si>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</si>
  <si>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</si>
  <si>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</si>
  <si>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</si>
  <si>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</si>
  <si>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</si>
  <si>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</si>
  <si>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</si>
  <si>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</si>
  <si>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</si>
  <si>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</si>
  <si>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</si>
  <si>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</si>
  <si>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</si>
  <si>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</si>
  <si>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</si>
  <si>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</si>
  <si>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</si>
  <si>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</si>
  <si>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</si>
  <si>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</si>
  <si>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</si>
  <si>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</si>
  <si>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</si>
  <si>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</si>
  <si>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</si>
  <si>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</si>
  <si>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</si>
  <si>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</si>
  <si>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</si>
  <si>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</si>
  <si>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</si>
  <si>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</si>
  <si>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</si>
  <si>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</si>
  <si>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</si>
  <si>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</si>
  <si>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</si>
  <si>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</si>
  <si>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</si>
  <si>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</si>
  <si>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</si>
  <si>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</si>
  <si>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</si>
  <si>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</si>
  <si>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</si>
  <si>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</si>
  <si>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</si>
  <si>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</si>
  <si>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</si>
  <si>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</si>
  <si>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</si>
  <si>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</si>
  <si>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</si>
  <si>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</si>
  <si>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</si>
  <si>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</si>
  <si>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</si>
  <si>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</si>
  <si>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</si>
  <si>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</si>
  <si>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</si>
  <si>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</si>
  <si>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</si>
  <si>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</si>
  <si>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</si>
  <si>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</si>
  <si>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</si>
  <si>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</si>
  <si>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</si>
  <si>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</si>
  <si>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</si>
  <si>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</si>
  <si>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</si>
  <si>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</si>
  <si>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</si>
  <si>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</si>
  <si>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</si>
  <si>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</si>
  <si>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</si>
  <si>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</si>
  <si>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</si>
  <si>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</si>
  <si>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</si>
  <si>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</si>
  <si>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</si>
  <si>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</si>
  <si>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</si>
  <si>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</si>
  <si>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</si>
  <si>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</si>
  <si>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</si>
  <si>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</si>
  <si>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</si>
  <si>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</si>
  <si>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</si>
  <si>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</si>
  <si>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</si>
  <si>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</si>
  <si>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</si>
  <si>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</si>
  <si>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</si>
  <si>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</si>
  <si>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</si>
  <si>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</si>
  <si>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</si>
  <si>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</si>
  <si>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</si>
  <si>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</si>
  <si>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</si>
  <si>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</si>
  <si>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</si>
  <si>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</si>
  <si>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</si>
  <si>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</si>
  <si>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</si>
  <si>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</si>
  <si>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</si>
  <si>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</si>
  <si>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</si>
  <si>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</si>
  <si>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</si>
  <si>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</si>
  <si>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</si>
  <si>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</si>
  <si>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</si>
  <si>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</si>
  <si>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</si>
  <si>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</si>
  <si>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</si>
  <si>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</si>
  <si>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</si>
  <si>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</si>
  <si>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</si>
  <si>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</si>
  <si>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</si>
  <si>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</si>
  <si>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</si>
  <si>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</si>
  <si>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</si>
  <si>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</si>
  <si>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</si>
  <si>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</si>
  <si>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</si>
  <si>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</si>
  <si>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</si>
  <si>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</si>
  <si>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</si>
  <si>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</si>
  <si>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</si>
  <si>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</si>
  <si>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</si>
  <si>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</si>
  <si>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</si>
  <si>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</si>
  <si>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</si>
  <si>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</si>
  <si>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</si>
  <si>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</si>
  <si>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</si>
  <si>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</si>
  <si>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</si>
  <si>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</si>
  <si>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</si>
  <si>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</si>
  <si>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</si>
  <si>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</si>
  <si>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</si>
  <si>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</si>
  <si>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</si>
  <si>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</si>
  <si>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</si>
  <si>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</si>
  <si>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</si>
  <si>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</si>
  <si>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</si>
  <si>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</si>
  <si>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</si>
  <si>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</si>
  <si>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</si>
  <si>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</si>
  <si>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</si>
  <si>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</si>
  <si>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</si>
  <si>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</si>
  <si>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</si>
  <si>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</si>
  <si>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</si>
  <si>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</si>
  <si>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</si>
  <si>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</si>
  <si>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</si>
  <si>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</si>
  <si>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</si>
  <si>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</si>
  <si>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</si>
  <si>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</si>
  <si>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</si>
  <si>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</si>
  <si>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</si>
  <si>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</si>
  <si>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</si>
  <si>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</si>
  <si>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</si>
  <si>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</si>
  <si>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</si>
  <si>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</si>
  <si>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</si>
  <si>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</si>
  <si>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</si>
  <si>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</si>
  <si>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</si>
  <si>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</si>
  <si>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</si>
  <si>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</si>
  <si>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</si>
  <si>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</si>
  <si>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</si>
  <si>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</si>
  <si>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</si>
  <si>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</si>
  <si>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</si>
  <si>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</si>
  <si>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</si>
  <si>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</si>
  <si>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</si>
  <si>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</si>
  <si>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</si>
  <si>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</si>
  <si>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</si>
  <si>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</si>
  <si>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</si>
  <si>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</si>
  <si>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</si>
  <si>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</si>
  <si>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</si>
  <si>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</si>
  <si>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</si>
  <si>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</si>
  <si>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</si>
  <si>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</si>
  <si>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</si>
  <si>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</si>
  <si>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</si>
  <si>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</si>
  <si>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</si>
  <si>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</si>
  <si>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</si>
  <si>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</si>
  <si>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</si>
  <si>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</si>
  <si>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</si>
  <si>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</si>
  <si>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</si>
  <si>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</si>
  <si>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</si>
  <si>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</si>
  <si>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</si>
  <si>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</si>
  <si>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</si>
  <si>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</si>
  <si>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</si>
  <si>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</si>
  <si>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</si>
  <si>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</si>
  <si>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</si>
  <si>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</si>
  <si>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</si>
  <si>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</si>
  <si>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</si>
  <si>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</si>
  <si>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</si>
  <si>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</si>
  <si>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</si>
  <si>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</si>
  <si>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</si>
  <si>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</si>
  <si>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</si>
  <si>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</si>
  <si>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</si>
  <si>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</si>
  <si>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</si>
  <si>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</si>
  <si>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</si>
  <si>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</si>
  <si>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</si>
  <si>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</si>
  <si>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</si>
  <si>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</si>
  <si>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</si>
  <si>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</si>
  <si>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</si>
  <si>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</si>
  <si>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</si>
  <si>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</si>
  <si>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</si>
  <si>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</si>
  <si>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</si>
  <si>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</si>
  <si>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</si>
  <si>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</si>
  <si>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</si>
  <si>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</si>
  <si>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</si>
  <si>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</si>
  <si>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</si>
  <si>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</si>
  <si>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</si>
  <si>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</si>
  <si>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</si>
  <si>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</si>
  <si>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</si>
  <si>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</si>
  <si>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</si>
  <si>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</si>
  <si>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</si>
  <si>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</si>
  <si>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</si>
  <si>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</si>
  <si>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</si>
  <si>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</si>
  <si>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</si>
  <si>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</si>
  <si>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</si>
  <si>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</si>
  <si>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</si>
  <si>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</si>
  <si>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</si>
  <si>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</si>
  <si>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</si>
  <si>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</si>
  <si>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</si>
  <si>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</si>
  <si>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</si>
  <si>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</si>
  <si>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</si>
  <si>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</si>
  <si>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</si>
  <si>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</si>
  <si>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</si>
  <si>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</si>
  <si>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</si>
  <si>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</si>
  <si>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</si>
  <si>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</si>
  <si>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</si>
  <si>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</si>
  <si>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</si>
  <si>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</si>
  <si>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</si>
  <si>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</si>
  <si>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</si>
  <si>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</si>
  <si>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</si>
  <si>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</si>
  <si>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</si>
  <si>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</si>
  <si>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</si>
  <si>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</si>
  <si>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</si>
  <si>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</si>
  <si>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</si>
  <si>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</si>
  <si>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</si>
  <si>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</si>
  <si>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</si>
  <si>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</si>
  <si>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</si>
  <si>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</si>
  <si>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</si>
  <si>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</si>
  <si>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</si>
  <si>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</si>
  <si>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</si>
  <si>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</si>
  <si>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</si>
  <si>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</si>
  <si>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</si>
  <si>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</si>
  <si>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</si>
  <si>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</si>
  <si>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</si>
  <si>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</si>
  <si>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</si>
  <si>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</si>
  <si>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</si>
  <si>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</si>
  <si>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</si>
  <si>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</si>
  <si>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</si>
  <si>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</si>
  <si>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</si>
  <si>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</si>
  <si>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</si>
  <si>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</si>
  <si>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</si>
  <si>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</si>
  <si>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</si>
  <si>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</si>
  <si>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</si>
  <si>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</si>
  <si>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</si>
  <si>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</si>
  <si>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</si>
  <si>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</si>
  <si>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</si>
  <si>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</si>
  <si>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</si>
  <si>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</si>
  <si>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</si>
  <si>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</si>
  <si>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</si>
  <si>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</si>
  <si>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</si>
  <si>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</si>
  <si>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</si>
  <si>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</si>
  <si>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</si>
  <si>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</si>
  <si>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</si>
  <si>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</si>
  <si>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</si>
  <si>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</si>
  <si>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</si>
  <si>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</si>
  <si>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</si>
  <si>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</si>
  <si>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</si>
  <si>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</si>
  <si>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</si>
  <si>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</si>
  <si>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</si>
  <si>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</si>
  <si>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</si>
  <si>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</si>
  <si>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</si>
  <si>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</si>
  <si>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</si>
  <si>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</si>
  <si>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</si>
  <si>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</si>
  <si>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</si>
  <si>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</si>
  <si>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</si>
  <si>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</si>
  <si>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</si>
  <si>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</si>
  <si>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</si>
  <si>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</si>
  <si>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</si>
  <si>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</si>
  <si>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</si>
  <si>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</si>
  <si>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</si>
  <si>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</si>
  <si>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</si>
  <si>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</si>
  <si>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</si>
  <si>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</si>
  <si>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</si>
  <si>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</si>
  <si>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</si>
  <si>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</si>
  <si>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</si>
  <si>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</si>
  <si>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</si>
  <si>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</si>
  <si>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</si>
  <si>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</si>
  <si>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</si>
  <si>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</si>
  <si>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</si>
  <si>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</si>
  <si>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</si>
  <si>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</si>
  <si>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</si>
  <si>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</si>
  <si>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</si>
  <si>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</si>
  <si>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</si>
  <si>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</si>
  <si>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</si>
  <si>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</si>
  <si>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</si>
  <si>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</si>
  <si>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</si>
  <si>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</si>
  <si>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</si>
  <si>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</si>
  <si>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</si>
  <si>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</si>
  <si>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</si>
  <si>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</si>
  <si>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</si>
  <si>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</si>
  <si>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</si>
  <si>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</si>
  <si>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</si>
  <si>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</si>
  <si>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</si>
  <si>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</si>
  <si>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</si>
  <si>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</si>
  <si>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</si>
  <si>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</si>
  <si>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</si>
  <si>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</si>
  <si>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</si>
  <si>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</si>
  <si>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</si>
  <si>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</si>
  <si>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</si>
  <si>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</si>
  <si>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</si>
  <si>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</si>
  <si>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</si>
  <si>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</si>
  <si>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</si>
  <si>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</si>
  <si>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</si>
  <si>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</si>
  <si>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</si>
  <si>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</si>
  <si>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</si>
  <si>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</si>
  <si>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</si>
  <si>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</si>
  <si>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</si>
  <si>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</si>
  <si>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</si>
  <si>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</si>
  <si>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</si>
  <si>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</si>
  <si>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</si>
  <si>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</si>
  <si>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</si>
  <si>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</si>
  <si>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</si>
  <si>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</si>
  <si>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</si>
  <si>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</si>
  <si>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</si>
  <si>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</si>
  <si>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</si>
  <si>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</si>
  <si>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</si>
  <si>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</si>
  <si>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</si>
  <si>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</si>
  <si>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</si>
  <si>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</si>
  <si>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</si>
  <si>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</si>
  <si>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</si>
  <si>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</si>
  <si>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</si>
  <si>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</si>
  <si>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</si>
  <si>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</si>
  <si>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</si>
  <si>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</si>
  <si>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</si>
  <si>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</si>
  <si>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</si>
  <si>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</si>
  <si>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</si>
  <si>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</si>
  <si>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</si>
  <si>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</si>
  <si>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</si>
  <si>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</si>
  <si>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</si>
  <si>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</si>
  <si>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</si>
  <si>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</si>
  <si>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</si>
  <si>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</si>
  <si>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</si>
  <si>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</si>
  <si>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</si>
  <si>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</si>
  <si>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</si>
  <si>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</si>
  <si>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</si>
  <si>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</si>
  <si>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</si>
  <si>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</si>
  <si>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</si>
  <si>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</si>
  <si>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</si>
  <si>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</si>
  <si>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</si>
  <si>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</si>
  <si>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</si>
  <si>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</si>
  <si>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</si>
  <si>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</si>
  <si>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</si>
  <si>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</si>
  <si>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</si>
  <si>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</si>
  <si>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</si>
  <si>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</si>
  <si>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</si>
  <si>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</si>
  <si>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</si>
  <si>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</si>
  <si>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</si>
  <si>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</si>
  <si>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</si>
  <si>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</si>
  <si>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</si>
  <si>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</si>
  <si>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</si>
  <si>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</si>
  <si>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</si>
  <si>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</si>
  <si>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</si>
  <si>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</si>
  <si>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</si>
  <si>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</si>
  <si>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</si>
  <si>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</si>
  <si>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</si>
  <si>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</si>
  <si>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</si>
  <si>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</si>
  <si>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</si>
  <si>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</si>
  <si>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</si>
  <si>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</si>
  <si>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</si>
  <si>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</si>
  <si>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</si>
  <si>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</si>
  <si>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</si>
  <si>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</si>
  <si>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</si>
  <si>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</si>
  <si>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</si>
  <si>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</si>
  <si>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</si>
  <si>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</si>
  <si>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</si>
  <si>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</si>
  <si>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</si>
  <si>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</si>
  <si>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</si>
  <si>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</si>
  <si>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</si>
  <si>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</si>
  <si>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</si>
  <si>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</si>
  <si>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</si>
  <si>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</si>
  <si>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</si>
  <si>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</si>
  <si>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</si>
  <si>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</si>
  <si>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</si>
  <si>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</si>
  <si>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</si>
  <si>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</si>
  <si>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</si>
  <si>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</si>
  <si>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</si>
  <si>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</si>
  <si>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</si>
  <si>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</si>
  <si>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</si>
  <si>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</si>
  <si>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</si>
  <si>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</si>
  <si>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</si>
  <si>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</si>
  <si>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</si>
  <si>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</si>
  <si>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</si>
  <si>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</si>
  <si>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</si>
  <si>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</si>
  <si>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</si>
  <si>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</si>
  <si>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</si>
  <si>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</si>
  <si>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</si>
  <si>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</si>
  <si>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</si>
  <si>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</si>
  <si>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</si>
  <si>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</si>
  <si>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</si>
  <si>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</si>
  <si>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</si>
  <si>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</si>
  <si>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</si>
  <si>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</si>
  <si>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</si>
  <si>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</si>
  <si>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</si>
  <si>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</si>
  <si>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</si>
  <si>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</si>
  <si>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</si>
  <si>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</si>
  <si>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</si>
  <si>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</si>
  <si>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</si>
  <si>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</si>
  <si>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</si>
  <si>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</si>
  <si>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</si>
  <si>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</si>
  <si>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</si>
  <si>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</si>
  <si>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</si>
  <si>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</si>
  <si>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</si>
  <si>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</si>
  <si>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</si>
  <si>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</si>
  <si>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</si>
  <si>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</si>
  <si>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</si>
  <si>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</si>
  <si>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</si>
  <si>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</si>
  <si>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</si>
  <si>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</si>
  <si>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</si>
  <si>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</si>
  <si>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</si>
  <si>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</si>
  <si>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</si>
  <si>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</si>
  <si>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</si>
  <si>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</si>
  <si>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</si>
  <si>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</si>
  <si>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</si>
  <si>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</si>
  <si>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</si>
  <si>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</si>
  <si>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</si>
  <si>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</si>
  <si>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</si>
  <si>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</si>
  <si>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</si>
  <si>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</si>
  <si>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</si>
  <si>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</si>
  <si>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</si>
  <si>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</si>
  <si>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</si>
  <si>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</si>
  <si>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</si>
  <si>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</si>
  <si>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</si>
  <si>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</si>
  <si>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</si>
  <si>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</si>
  <si>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</si>
  <si>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</si>
  <si>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</si>
  <si>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</si>
  <si>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</si>
  <si>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</si>
  <si>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</si>
  <si>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</si>
  <si>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</si>
  <si>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</si>
  <si>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</si>
  <si>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</si>
  <si>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</si>
  <si>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</si>
  <si>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</si>
  <si>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</si>
  <si>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</si>
  <si>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</si>
  <si>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</si>
  <si>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</si>
  <si>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</si>
  <si>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</si>
  <si>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</si>
  <si>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</si>
  <si>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</si>
  <si>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</si>
  <si>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</si>
  <si>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</si>
  <si>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</si>
  <si>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</si>
  <si>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</si>
  <si>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</si>
  <si>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</si>
  <si>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</si>
  <si>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</si>
  <si>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</si>
  <si>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</si>
  <si>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</si>
  <si>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</si>
  <si>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</si>
  <si>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</si>
  <si>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</si>
  <si>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</si>
  <si>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</si>
  <si>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</si>
  <si>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</si>
  <si>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</si>
  <si>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</si>
  <si>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</si>
  <si>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</si>
  <si>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</si>
  <si>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</si>
  <si>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</si>
  <si>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</si>
  <si>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</si>
  <si>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</si>
  <si>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</si>
  <si>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</si>
  <si>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</si>
  <si>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</si>
  <si>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</si>
  <si>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</si>
  <si>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</si>
  <si>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</si>
  <si>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</si>
  <si>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</si>
  <si>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</si>
  <si>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</si>
  <si>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</si>
  <si>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</si>
  <si>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</si>
  <si>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</si>
  <si>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</si>
  <si>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</si>
  <si>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</si>
  <si>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</si>
  <si>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</si>
  <si>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</si>
  <si>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</si>
  <si>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</si>
  <si>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</si>
  <si>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</si>
  <si>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</si>
  <si>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</si>
  <si>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</si>
  <si>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</si>
  <si>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</si>
  <si>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</si>
  <si>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</si>
  <si>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</si>
  <si>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</si>
  <si>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</si>
  <si>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</si>
  <si>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</si>
  <si>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</si>
  <si>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</si>
  <si>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</si>
  <si>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</si>
  <si>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</si>
  <si>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</si>
  <si>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</si>
  <si>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</si>
  <si>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</si>
  <si>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</si>
  <si>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</si>
  <si>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</si>
  <si>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</si>
  <si>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</si>
  <si>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</si>
  <si>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</si>
  <si>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</si>
  <si>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</si>
  <si>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</si>
  <si>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</si>
  <si>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</si>
  <si>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</si>
  <si>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</si>
  <si>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</si>
  <si>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</si>
  <si>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</si>
  <si>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</si>
  <si>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</si>
  <si>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</si>
  <si>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</si>
  <si>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</si>
  <si>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</si>
  <si>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</si>
  <si>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</si>
  <si>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</si>
  <si>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</si>
  <si>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</si>
  <si>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</si>
  <si>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</si>
  <si>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</si>
  <si>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</si>
  <si>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</si>
  <si>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</si>
  <si>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</si>
  <si>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</si>
  <si>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</si>
  <si>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</si>
  <si>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</si>
  <si>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</si>
  <si>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</si>
  <si>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</si>
  <si>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</si>
  <si>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</si>
  <si>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</si>
  <si>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</si>
  <si>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</si>
  <si>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</si>
  <si>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</si>
  <si>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</si>
  <si>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</si>
  <si>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</si>
  <si>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</si>
  <si>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</si>
  <si>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</si>
  <si>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</si>
  <si>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</si>
  <si>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</si>
  <si>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</si>
  <si>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</si>
  <si>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</si>
  <si>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</si>
  <si>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</si>
  <si>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</si>
  <si>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</si>
  <si>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</si>
  <si>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</si>
  <si>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</si>
  <si>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</si>
  <si>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</si>
  <si>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</si>
  <si>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</si>
  <si>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</si>
  <si>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</si>
  <si>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</si>
  <si>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</si>
  <si>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</si>
  <si>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</si>
  <si>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</si>
  <si>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</si>
  <si>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</si>
  <si>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</si>
  <si>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</si>
  <si>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</si>
  <si>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</si>
  <si>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</si>
  <si>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</si>
  <si>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</si>
  <si>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</si>
  <si>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</si>
  <si>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</si>
  <si>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</si>
  <si>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</si>
  <si>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</si>
  <si>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</si>
  <si>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</si>
  <si>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</si>
  <si>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</si>
  <si>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</si>
  <si>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</si>
  <si>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</si>
  <si>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</si>
  <si>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</si>
  <si>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</si>
  <si>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</si>
  <si>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</si>
  <si>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</si>
  <si>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</si>
  <si>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</si>
  <si>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</si>
  <si>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</si>
  <si>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</si>
  <si>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</si>
  <si>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</si>
  <si>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</si>
  <si>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</si>
  <si>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</si>
  <si>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</si>
  <si>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</si>
  <si>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</si>
  <si>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</si>
  <si>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</si>
  <si>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</si>
  <si>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</si>
  <si>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</si>
  <si>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</si>
  <si>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</si>
  <si>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</si>
  <si>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</si>
  <si>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</si>
  <si>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</si>
  <si>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</si>
  <si>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</si>
  <si>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</si>
  <si>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</si>
  <si>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</si>
  <si>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</si>
  <si>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</si>
  <si>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</si>
  <si>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</si>
  <si>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</si>
  <si>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</si>
  <si>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</si>
  <si>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</si>
  <si>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</si>
  <si>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</si>
  <si>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</si>
  <si>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</si>
  <si>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</si>
  <si>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</si>
  <si>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</si>
  <si>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</si>
  <si>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</si>
  <si>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</si>
  <si>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</si>
  <si>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</si>
  <si>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</si>
  <si>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</si>
  <si>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</si>
  <si>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</si>
  <si>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</si>
  <si>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</si>
  <si>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</si>
  <si>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</si>
  <si>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</si>
  <si>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</si>
  <si>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</si>
  <si>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</si>
  <si>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</si>
  <si>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</si>
  <si>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</si>
  <si>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</si>
  <si>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</si>
  <si>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</si>
  <si>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</si>
  <si>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</si>
  <si>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</si>
  <si>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</si>
  <si>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</si>
  <si>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</si>
  <si>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</si>
  <si>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</si>
  <si>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</si>
  <si>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</si>
  <si>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</si>
  <si>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</si>
  <si>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</si>
  <si>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</si>
  <si>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</si>
  <si>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</si>
  <si>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</si>
  <si>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</si>
  <si>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</si>
  <si>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</si>
  <si>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</si>
  <si>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</si>
  <si>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</si>
  <si>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</si>
  <si>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</si>
  <si>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</si>
  <si>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</si>
  <si>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</si>
  <si>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</si>
  <si>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</si>
  <si>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</si>
  <si>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</si>
  <si>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</si>
  <si>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</si>
  <si>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</si>
  <si>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</si>
  <si>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</si>
  <si>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</si>
  <si>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</si>
  <si>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</si>
  <si>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</si>
  <si>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</si>
  <si>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</si>
  <si>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</si>
  <si>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</si>
  <si>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</si>
  <si>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</si>
  <si>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</si>
  <si>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</si>
  <si>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</si>
  <si>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</si>
  <si>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</si>
  <si>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</si>
  <si>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</si>
  <si>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</si>
  <si>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</si>
  <si>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</si>
  <si>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</si>
  <si>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</si>
  <si>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</si>
  <si>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</si>
  <si>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</si>
  <si>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</si>
  <si>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</si>
  <si>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</si>
  <si>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</si>
  <si>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</si>
  <si>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</si>
  <si>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</si>
  <si>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</si>
  <si>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</si>
  <si>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</si>
  <si>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</si>
  <si>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</si>
  <si>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</si>
  <si>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</si>
  <si>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</si>
  <si>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</si>
  <si>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</si>
  <si>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</si>
  <si>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</si>
  <si>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</si>
  <si>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</si>
  <si>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</si>
  <si>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</si>
  <si>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</si>
  <si>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</si>
  <si>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</si>
  <si>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</si>
  <si>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</si>
  <si>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</si>
  <si>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</si>
  <si>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</si>
  <si>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</si>
  <si>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</si>
  <si>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</si>
  <si>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</si>
  <si>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</si>
  <si>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</si>
  <si>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</si>
  <si>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</si>
  <si>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</si>
  <si>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</si>
  <si>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</si>
  <si>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</si>
  <si>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</si>
  <si>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</si>
  <si>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</si>
  <si>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</si>
  <si>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</si>
  <si>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</si>
  <si>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</si>
  <si>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</si>
  <si>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</si>
  <si>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</si>
  <si>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</si>
  <si>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</si>
  <si>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</si>
  <si>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</si>
  <si>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</si>
  <si>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</si>
  <si>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</si>
  <si>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</si>
  <si>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</si>
  <si>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</si>
  <si>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</si>
  <si>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</si>
  <si>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</si>
  <si>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</si>
  <si>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</si>
  <si>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</si>
  <si>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</si>
  <si>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</si>
  <si>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</si>
  <si>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</si>
  <si>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</si>
  <si>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</si>
  <si>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</si>
  <si>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</si>
  <si>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</si>
  <si>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</si>
  <si>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</si>
  <si>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</si>
  <si>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</si>
  <si>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</si>
  <si>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</si>
  <si>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</si>
  <si>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</si>
  <si>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</si>
  <si>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</si>
  <si>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</si>
  <si>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</si>
  <si>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</si>
  <si>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</si>
  <si>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</si>
  <si>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</si>
  <si>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</si>
  <si>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</si>
  <si>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</si>
  <si>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</si>
  <si>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</si>
  <si>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</si>
  <si>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</si>
  <si>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</si>
  <si>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</si>
  <si>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</si>
  <si>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</si>
  <si>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</si>
  <si>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</si>
  <si>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</si>
  <si>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</si>
  <si>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</si>
  <si>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</si>
  <si>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</si>
  <si>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</si>
  <si>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</si>
  <si>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</si>
  <si>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</si>
  <si>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</si>
  <si>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</si>
  <si>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</si>
  <si>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</si>
  <si>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</si>
  <si>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</si>
  <si>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</si>
  <si>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</si>
  <si>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</si>
  <si>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</si>
  <si>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</si>
  <si>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</si>
  <si>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</si>
  <si>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</si>
  <si>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</si>
  <si>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</si>
  <si>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</si>
  <si>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</si>
  <si>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</si>
  <si>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</si>
  <si>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</si>
  <si>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</si>
  <si>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</si>
  <si>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</si>
  <si>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</si>
  <si>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</si>
  <si>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</si>
  <si>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</si>
  <si>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</si>
  <si>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</si>
  <si>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</si>
  <si>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</si>
  <si>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</si>
  <si>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</si>
  <si>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</si>
  <si>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</si>
  <si>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</si>
  <si>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</si>
  <si>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</si>
  <si>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</si>
  <si>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</si>
  <si>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</si>
  <si>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</si>
  <si>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</si>
  <si>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</si>
  <si>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</si>
  <si>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</si>
  <si>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</si>
  <si>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</si>
  <si>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</si>
  <si>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</si>
  <si>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</si>
  <si>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</si>
  <si>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</si>
  <si>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</si>
  <si>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</si>
  <si>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</si>
  <si>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</si>
  <si>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</si>
  <si>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</si>
  <si>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</si>
  <si>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</si>
  <si>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</si>
  <si>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</si>
  <si>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</si>
  <si>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</si>
  <si>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</si>
  <si>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</si>
  <si>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</si>
  <si>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</si>
  <si>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</si>
  <si>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</si>
  <si>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</si>
  <si>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</si>
  <si>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</si>
  <si>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</si>
  <si>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</si>
  <si>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</si>
  <si>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</si>
  <si>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</si>
  <si>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</si>
  <si>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</si>
  <si>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</si>
  <si>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</si>
  <si>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</si>
  <si>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</si>
  <si>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</si>
  <si>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</si>
  <si>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</si>
  <si>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</si>
  <si>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</si>
  <si>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</si>
  <si>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</si>
  <si>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</si>
  <si>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</si>
  <si>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</si>
  <si>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</si>
  <si>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</si>
  <si>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</si>
  <si>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</si>
  <si>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</si>
  <si>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</si>
  <si>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</si>
  <si>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</si>
  <si>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</si>
  <si>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</si>
  <si>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</si>
  <si>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</si>
  <si>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</si>
  <si>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</si>
  <si>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</si>
  <si>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</si>
  <si>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</si>
  <si>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</si>
  <si>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</si>
  <si>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</si>
  <si>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</si>
  <si>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</si>
  <si>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</si>
  <si>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</si>
  <si>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</si>
  <si>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</si>
  <si>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</si>
  <si>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</si>
  <si>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</si>
  <si>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</si>
  <si>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</si>
  <si>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</si>
  <si>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</si>
  <si>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</si>
  <si>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</si>
  <si>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</si>
  <si>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</si>
  <si>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</si>
  <si>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</si>
  <si>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</si>
  <si>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</si>
  <si>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</si>
  <si>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</si>
  <si>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</si>
  <si>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</si>
  <si>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</si>
  <si>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</si>
  <si>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</si>
  <si>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</si>
  <si>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</si>
  <si>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</si>
  <si>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</si>
  <si>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</si>
  <si>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</si>
  <si>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</si>
  <si>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</si>
  <si>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</si>
  <si>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</si>
  <si>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</si>
  <si>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</si>
  <si>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</si>
  <si>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</si>
  <si>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</si>
  <si>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</si>
  <si>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</si>
  <si>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</si>
  <si>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</si>
  <si>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</si>
  <si>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</si>
  <si>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</si>
  <si>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</si>
  <si>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</si>
  <si>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</si>
  <si>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</si>
  <si>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</si>
  <si>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</si>
  <si>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</si>
  <si>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</si>
  <si>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</si>
  <si>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</si>
  <si>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</si>
  <si>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</si>
  <si>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</si>
  <si>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</si>
  <si>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</si>
  <si>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</si>
  <si>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</si>
  <si>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</si>
  <si>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</si>
  <si>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</si>
  <si>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</si>
  <si>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</si>
  <si>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</si>
  <si>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</si>
  <si>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</si>
  <si>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</si>
  <si>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</si>
  <si>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</si>
  <si>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</si>
  <si>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</si>
  <si>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</si>
  <si>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</si>
  <si>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</si>
  <si>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</si>
  <si>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</si>
  <si>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</si>
  <si>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</si>
  <si>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</si>
  <si>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</si>
  <si>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</si>
  <si>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</si>
  <si>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</si>
  <si>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</si>
  <si>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</si>
  <si>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</si>
  <si>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</si>
  <si>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</si>
  <si>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</si>
  <si>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</si>
  <si>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</si>
  <si>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</si>
  <si>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</si>
  <si>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</si>
  <si>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</si>
  <si>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</si>
  <si>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</si>
  <si>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</si>
  <si>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</si>
  <si>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</si>
  <si>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</si>
  <si>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</si>
  <si>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</si>
  <si>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</si>
  <si>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</si>
  <si>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</si>
  <si>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</si>
  <si>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</si>
  <si>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</si>
  <si>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</si>
  <si>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</si>
  <si>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</si>
  <si>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</si>
  <si>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</si>
  <si>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</si>
  <si>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</si>
  <si>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</si>
  <si>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</si>
  <si>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</si>
  <si>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</si>
  <si>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</si>
  <si>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</si>
  <si>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</si>
  <si>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</si>
  <si>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</si>
  <si>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</si>
  <si>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</si>
  <si>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</si>
  <si>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</si>
  <si>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</si>
  <si>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</si>
  <si>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</si>
  <si>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</si>
  <si>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</si>
  <si>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</si>
  <si>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</si>
  <si>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</si>
  <si>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</si>
  <si>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</si>
  <si>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</si>
  <si>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</si>
  <si>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</si>
  <si>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</si>
  <si>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</si>
  <si>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</si>
  <si>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</si>
  <si>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</si>
  <si>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</si>
  <si>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</si>
  <si>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</si>
  <si>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</si>
  <si>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</si>
  <si>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</si>
  <si>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</si>
  <si>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</si>
  <si>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</si>
  <si>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</si>
  <si>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</si>
  <si>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</si>
  <si>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</si>
  <si>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</si>
  <si>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</si>
  <si>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</si>
  <si>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</si>
  <si>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</si>
  <si>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</si>
  <si>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</si>
  <si>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</si>
  <si>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</si>
  <si>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</si>
  <si>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</si>
  <si>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</si>
  <si>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</si>
  <si>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</si>
  <si>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</si>
  <si>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</si>
  <si>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</si>
  <si>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</si>
  <si>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</si>
  <si>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</si>
  <si>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</si>
  <si>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</si>
  <si>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</si>
  <si>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</si>
  <si>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</si>
  <si>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</si>
  <si>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</si>
  <si>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</si>
  <si>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</si>
  <si>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</si>
  <si>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</si>
  <si>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</si>
  <si>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</si>
  <si>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</si>
  <si>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</si>
  <si>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</si>
  <si>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</si>
  <si>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</si>
  <si>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</si>
  <si>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</si>
  <si>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</si>
  <si>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</si>
  <si>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</si>
  <si>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</si>
  <si>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</si>
  <si>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</si>
  <si>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</si>
  <si>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</si>
  <si>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</si>
  <si>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</si>
  <si>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</si>
  <si>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</si>
  <si>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</si>
  <si>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</si>
  <si>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</si>
  <si>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</si>
  <si>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</si>
  <si>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</si>
  <si>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</si>
  <si>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</si>
  <si>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</si>
  <si>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</si>
  <si>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</si>
  <si>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</si>
  <si>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</si>
  <si>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</si>
  <si>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</si>
  <si>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</si>
  <si>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</si>
  <si>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</si>
  <si>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</si>
  <si>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</si>
  <si>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</si>
  <si>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</si>
  <si>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</si>
  <si>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</si>
  <si>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</si>
  <si>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</si>
  <si>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</si>
  <si>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</si>
  <si>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</si>
  <si>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</si>
  <si>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</si>
  <si>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</si>
  <si>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</si>
  <si>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</si>
  <si>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</si>
  <si>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</si>
  <si>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</si>
  <si>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</si>
  <si>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</si>
  <si>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</si>
  <si>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</si>
  <si>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</si>
  <si>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</si>
  <si>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</si>
  <si>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</si>
  <si>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</si>
  <si>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</si>
  <si>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</si>
  <si>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</si>
  <si>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</si>
  <si>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</si>
  <si>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</si>
  <si>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</si>
  <si>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</si>
  <si>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</si>
  <si>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</si>
  <si>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</si>
  <si>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</si>
  <si>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</si>
  <si>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</si>
  <si>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</si>
  <si>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</si>
  <si>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</si>
  <si>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</si>
  <si>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</si>
  <si>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</si>
  <si>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</si>
  <si>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</si>
  <si>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</si>
  <si>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</si>
  <si>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</si>
  <si>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</si>
  <si>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</si>
  <si>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</si>
  <si>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</si>
  <si>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</si>
  <si>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</si>
  <si>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</si>
  <si>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</si>
  <si>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</si>
  <si>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</si>
  <si>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</si>
  <si>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</si>
  <si>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</si>
  <si>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</si>
  <si>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</si>
  <si>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</si>
  <si>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</si>
  <si>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</si>
  <si>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</si>
  <si>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</si>
  <si>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</si>
  <si>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</si>
  <si>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</si>
  <si>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</si>
  <si>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</si>
  <si>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</si>
  <si>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</si>
  <si>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</si>
  <si>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</si>
  <si>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</si>
  <si>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</si>
  <si>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</si>
  <si>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</si>
  <si>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</si>
  <si>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</si>
  <si>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</si>
  <si>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</si>
  <si>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</si>
  <si>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</si>
  <si>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</si>
  <si>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</si>
  <si>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</si>
  <si>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</si>
  <si>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</si>
  <si>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</si>
  <si>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</si>
  <si>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</si>
  <si>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</si>
  <si>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</si>
  <si>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</si>
  <si>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</si>
  <si>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</si>
  <si>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</si>
  <si>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</si>
  <si>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</si>
  <si>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</si>
  <si>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</si>
  <si>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</si>
  <si>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</si>
  <si>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</si>
  <si>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</si>
  <si>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</si>
  <si>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</si>
  <si>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</si>
  <si>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</si>
  <si>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</si>
  <si>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</si>
  <si>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</si>
  <si>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</si>
  <si>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</si>
  <si>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</si>
  <si>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</si>
  <si>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</si>
  <si>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</si>
  <si>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</si>
  <si>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</si>
  <si>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</si>
  <si>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</si>
  <si>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</si>
  <si>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</si>
  <si>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</si>
  <si>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</si>
  <si>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</si>
  <si>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</si>
  <si>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</si>
  <si>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</si>
  <si>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</si>
  <si>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</si>
  <si>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</si>
  <si>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</si>
  <si>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</si>
  <si>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</si>
  <si>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</si>
  <si>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</si>
  <si>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</si>
  <si>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</si>
  <si>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</si>
  <si>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</si>
  <si>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</si>
  <si>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</si>
  <si>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</si>
  <si>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</si>
  <si>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</si>
  <si>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</si>
  <si>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</si>
  <si>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</si>
  <si>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</si>
  <si>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</si>
  <si>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</si>
  <si>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</si>
  <si>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</si>
  <si>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</si>
  <si>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</si>
  <si>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</si>
  <si>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</si>
  <si>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</si>
  <si>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</si>
  <si>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</si>
  <si>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</si>
  <si>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</si>
  <si>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</si>
  <si>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</si>
  <si>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</si>
  <si>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</si>
  <si>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</si>
  <si>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</si>
  <si>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</si>
  <si>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</si>
  <si>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</si>
  <si>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</si>
  <si>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</si>
  <si>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</si>
  <si>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</si>
  <si>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</si>
  <si>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</si>
  <si>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</si>
  <si>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</si>
  <si>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</si>
  <si>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</si>
  <si>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</si>
  <si>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</si>
  <si>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</si>
  <si>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</si>
  <si>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</si>
  <si>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</si>
  <si>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</si>
  <si>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</si>
  <si>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</si>
  <si>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</si>
  <si>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</si>
  <si>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</si>
  <si>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</si>
  <si>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</si>
  <si>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</si>
  <si>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</si>
  <si>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</si>
  <si>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</si>
  <si>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</si>
  <si>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</si>
  <si>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</si>
  <si>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</si>
  <si>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</si>
  <si>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</si>
  <si>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</si>
  <si>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</si>
  <si>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</si>
  <si>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</si>
  <si>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</si>
  <si>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</si>
  <si>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</si>
  <si>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</si>
  <si>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</si>
  <si>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</si>
  <si>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</si>
  <si>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</si>
  <si>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</si>
  <si>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</si>
  <si>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</si>
  <si>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</si>
  <si>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</si>
  <si>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</si>
  <si>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</si>
  <si>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</si>
  <si>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</si>
  <si>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</si>
  <si>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</si>
  <si>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</si>
  <si>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</si>
  <si>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</si>
  <si>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</si>
  <si>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</si>
  <si>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</si>
  <si>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</si>
  <si>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</si>
  <si>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</si>
  <si>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</si>
  <si>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</si>
  <si>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</si>
  <si>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</si>
  <si>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</si>
  <si>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</si>
  <si>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</si>
  <si>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</si>
  <si>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</si>
  <si>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</si>
  <si>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</si>
  <si>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</si>
  <si>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</si>
  <si>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</si>
  <si>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</si>
  <si>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</si>
  <si>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</si>
  <si>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</si>
  <si>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</si>
  <si>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</si>
  <si>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</si>
  <si>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</si>
  <si>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</si>
  <si>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</si>
  <si>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</si>
  <si>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</si>
  <si>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</si>
  <si>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</si>
  <si>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</si>
  <si>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</si>
  <si>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</si>
  <si>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</si>
  <si>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</si>
  <si>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</si>
  <si>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</si>
  <si>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</si>
  <si>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</si>
  <si>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</si>
  <si>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</si>
  <si>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</si>
  <si>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</si>
  <si>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</si>
  <si>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</si>
  <si>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</si>
  <si>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</si>
  <si>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</si>
  <si>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</si>
  <si>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</si>
  <si>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</si>
  <si>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</si>
  <si>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</si>
  <si>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</si>
  <si>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</si>
  <si>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</si>
  <si>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</si>
  <si>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</si>
  <si>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</si>
  <si>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</si>
  <si>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</si>
  <si>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</si>
  <si>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</si>
  <si>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</si>
  <si>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</si>
  <si>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</si>
  <si>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</si>
  <si>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</si>
  <si>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</si>
  <si>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</si>
  <si>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</si>
  <si>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</si>
  <si>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</si>
  <si>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</si>
  <si>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</si>
  <si>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</si>
  <si>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</si>
  <si>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</si>
  <si>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</si>
  <si>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</si>
  <si>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</si>
  <si>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</si>
  <si>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</si>
  <si>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</si>
  <si>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</si>
  <si>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</si>
  <si>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</si>
  <si>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</si>
  <si>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</si>
  <si>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</si>
  <si>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</si>
  <si>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</si>
  <si>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</si>
  <si>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</si>
  <si>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</si>
  <si>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</si>
  <si>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</si>
  <si>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</si>
  <si>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</si>
  <si>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</si>
  <si>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</si>
  <si>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</si>
  <si>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</si>
  <si>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</si>
  <si>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</si>
  <si>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</si>
  <si>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</si>
  <si>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</si>
  <si>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</si>
  <si>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</si>
  <si>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</si>
  <si>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</si>
  <si>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</si>
  <si>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</si>
  <si>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</si>
  <si>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</si>
  <si>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</si>
  <si>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</si>
  <si>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</si>
  <si>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</si>
  <si>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</si>
  <si>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</si>
  <si>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</si>
  <si>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</si>
  <si>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</si>
  <si>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</si>
  <si>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</si>
  <si>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</si>
  <si>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</si>
  <si>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</si>
  <si>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</si>
  <si>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</si>
  <si>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</si>
  <si>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</si>
  <si>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</si>
  <si>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</si>
  <si>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</si>
  <si>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</si>
  <si>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</si>
  <si>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</si>
  <si>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</si>
  <si>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</si>
  <si>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</si>
  <si>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</si>
  <si>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</si>
  <si>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</si>
  <si>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</si>
  <si>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</si>
  <si>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</si>
  <si>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</si>
  <si>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</si>
  <si>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</si>
  <si>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</si>
  <si>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</si>
  <si>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</si>
  <si>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</si>
  <si>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</si>
  <si>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</si>
  <si>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</si>
  <si>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</si>
  <si>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</si>
  <si>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</si>
  <si>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</si>
  <si>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</si>
  <si>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</si>
  <si>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</si>
  <si>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</si>
  <si>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</si>
  <si>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</si>
  <si>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</si>
  <si>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</si>
  <si>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</si>
  <si>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</si>
  <si>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</si>
  <si>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</si>
  <si>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</si>
  <si>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</si>
  <si>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</si>
  <si>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</si>
  <si>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</si>
  <si>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</si>
  <si>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</si>
  <si>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</si>
  <si>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</si>
  <si>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</si>
  <si>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</si>
  <si>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</si>
  <si>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</si>
  <si>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</si>
  <si>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</si>
  <si>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</si>
  <si>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</si>
  <si>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</si>
  <si>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</si>
  <si>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</si>
  <si>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</si>
  <si>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</si>
  <si>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</si>
  <si>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</si>
  <si>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</si>
  <si>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</si>
  <si>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</si>
  <si>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</si>
  <si>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</si>
  <si>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</si>
  <si>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</si>
  <si>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</si>
  <si>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</si>
  <si>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</si>
  <si>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</si>
  <si>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</si>
  <si>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</si>
  <si>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</si>
  <si>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</si>
  <si>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</si>
  <si>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</si>
  <si>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</si>
  <si>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</si>
  <si>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</si>
  <si>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</si>
  <si>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</si>
  <si>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</si>
  <si>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</si>
  <si>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</si>
  <si>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</si>
  <si>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</si>
  <si>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</si>
  <si>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</si>
  <si>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</si>
  <si>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</si>
  <si>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</si>
  <si>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</si>
  <si>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</si>
  <si>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</si>
  <si>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</si>
  <si>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</si>
  <si>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</si>
  <si>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</si>
  <si>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</si>
  <si>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</si>
  <si>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</si>
  <si>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</si>
  <si>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</si>
  <si>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</si>
  <si>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</si>
  <si>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</si>
  <si>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</si>
  <si>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</si>
  <si>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</si>
  <si>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</si>
  <si>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</si>
  <si>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</si>
  <si>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</si>
  <si>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</si>
  <si>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</si>
  <si>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</si>
  <si>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</si>
  <si>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</si>
  <si>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</si>
  <si>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</si>
  <si>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</si>
  <si>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</si>
  <si>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</si>
  <si>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</si>
  <si>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</si>
  <si>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</si>
  <si>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</si>
  <si>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</si>
  <si>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</si>
  <si>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</si>
  <si>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</si>
  <si>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</si>
  <si>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</si>
  <si>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</si>
  <si>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</si>
  <si>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</si>
  <si>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</si>
  <si>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</si>
  <si>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</si>
  <si>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</si>
  <si>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</si>
  <si>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</si>
  <si>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</si>
  <si>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</si>
  <si>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</si>
  <si>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</si>
  <si>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</si>
  <si>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</si>
  <si>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</si>
  <si>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</si>
  <si>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</si>
  <si>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</si>
  <si>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</si>
  <si>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</si>
  <si>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</si>
  <si>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</si>
  <si>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</si>
  <si>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</si>
  <si>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</si>
  <si>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</si>
  <si>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</si>
  <si>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</si>
  <si>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</si>
  <si>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</si>
  <si>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</si>
  <si>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</si>
  <si>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</si>
  <si>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</si>
  <si>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</si>
  <si>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</si>
  <si>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</si>
  <si>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</si>
  <si>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</si>
  <si>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</si>
  <si>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</si>
  <si>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</si>
  <si>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</si>
  <si>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</si>
  <si>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</si>
  <si>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</si>
  <si>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</si>
  <si>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</si>
  <si>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</si>
  <si>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</si>
  <si>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</si>
  <si>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</si>
  <si>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</si>
  <si>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</si>
  <si>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</si>
  <si>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</si>
  <si>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</si>
  <si>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</si>
  <si>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</si>
  <si>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</si>
  <si>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</si>
  <si>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</si>
  <si>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</si>
  <si>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</si>
  <si>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</si>
  <si>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</si>
  <si>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</si>
  <si>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</si>
  <si>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</si>
  <si>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</si>
  <si>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</si>
  <si>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</si>
  <si>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</si>
  <si>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</si>
  <si>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</si>
  <si>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</si>
  <si>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</si>
  <si>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</si>
  <si>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</si>
  <si>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</si>
  <si>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</si>
  <si>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</si>
  <si>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</si>
  <si>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</si>
  <si>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</si>
  <si>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</si>
  <si>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</si>
  <si>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</si>
  <si>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</si>
  <si>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</si>
  <si>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</si>
  <si>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</si>
  <si>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</si>
  <si>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</si>
  <si>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</si>
  <si>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</si>
  <si>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</si>
  <si>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</si>
  <si>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</si>
  <si>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</si>
  <si>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</si>
  <si>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</si>
  <si>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</si>
  <si>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</si>
  <si>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</si>
  <si>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</si>
  <si>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</si>
  <si>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</si>
  <si>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</si>
  <si>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</si>
  <si>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</si>
  <si>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</si>
  <si>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</si>
  <si>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</si>
  <si>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</si>
  <si>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</si>
  <si>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</si>
  <si>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</si>
  <si>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</si>
  <si>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</si>
  <si>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</si>
  <si>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</si>
  <si>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</si>
  <si>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</si>
  <si>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</si>
  <si>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</si>
  <si>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</si>
  <si>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</si>
  <si>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</si>
  <si>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</si>
  <si>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</si>
  <si>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</si>
  <si>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</si>
  <si>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</si>
  <si>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</si>
  <si>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</si>
  <si>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</si>
  <si>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</si>
  <si>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</si>
  <si>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</si>
  <si>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</si>
  <si>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</si>
  <si>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</si>
  <si>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</si>
  <si>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</si>
  <si>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</si>
  <si>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</si>
  <si>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</si>
  <si>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</si>
  <si>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</si>
  <si>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</si>
  <si>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</si>
  <si>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</si>
  <si>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</si>
  <si>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</si>
  <si>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</si>
  <si>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</si>
  <si>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</si>
  <si>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</si>
  <si>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</si>
  <si>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</si>
  <si>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</si>
  <si>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</si>
  <si>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</si>
  <si>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</si>
  <si>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</si>
  <si>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</si>
  <si>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</si>
  <si>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</si>
  <si>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</si>
  <si>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</si>
  <si>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</si>
  <si>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</si>
  <si>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</si>
  <si>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</si>
  <si>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</si>
  <si>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</si>
  <si>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</si>
  <si>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</si>
  <si>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</si>
  <si>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</si>
  <si>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</si>
  <si>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</si>
  <si>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</si>
  <si>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</si>
  <si>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</si>
  <si>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</si>
  <si>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</si>
  <si>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</si>
  <si>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</si>
  <si>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</si>
  <si>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</si>
  <si>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</si>
  <si>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</si>
  <si>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</si>
  <si>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</si>
  <si>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</si>
  <si>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</si>
  <si>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</si>
  <si>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</si>
  <si>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</si>
  <si>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</si>
  <si>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</si>
  <si>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</si>
  <si>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</si>
  <si>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</si>
  <si>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</si>
  <si>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</si>
  <si>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</si>
  <si>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</si>
  <si>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</si>
  <si>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</si>
  <si>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</si>
  <si>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</si>
  <si>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</si>
  <si>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</si>
  <si>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</si>
  <si>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</si>
  <si>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</si>
  <si>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</si>
  <si>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</si>
  <si>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</si>
  <si>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</si>
  <si>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</si>
  <si>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</si>
  <si>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</si>
  <si>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</si>
  <si>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</si>
  <si>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</si>
  <si>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</si>
  <si>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</si>
  <si>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</si>
  <si>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</si>
  <si>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</si>
  <si>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</si>
  <si>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</si>
  <si>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</si>
  <si>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</si>
  <si>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</si>
  <si>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</si>
  <si>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</si>
  <si>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</si>
  <si>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</si>
  <si>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</si>
  <si>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</si>
  <si>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</si>
  <si>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</si>
  <si>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</si>
  <si>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</si>
  <si>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</si>
  <si>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</si>
  <si>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</si>
  <si>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</si>
  <si>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</si>
  <si>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</si>
  <si>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</si>
  <si>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</si>
  <si>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</si>
  <si>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</si>
  <si>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</si>
  <si>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</si>
  <si>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</si>
  <si>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</si>
  <si>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</si>
  <si>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</si>
  <si>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</si>
  <si>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</si>
  <si>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</si>
  <si>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</si>
  <si>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</si>
  <si>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</si>
  <si>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</si>
  <si>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</si>
  <si>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</si>
  <si>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</si>
  <si>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</si>
  <si>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</si>
  <si>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</si>
  <si>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</si>
  <si>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</si>
  <si>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</si>
  <si>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</si>
  <si>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</si>
  <si>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</si>
  <si>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</si>
  <si>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</si>
  <si>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</si>
  <si>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</si>
  <si>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</si>
  <si>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</si>
  <si>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</si>
  <si>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</si>
  <si>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</si>
  <si>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</si>
  <si>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</si>
  <si>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</si>
  <si>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</si>
  <si>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</si>
  <si>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</si>
  <si>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</si>
  <si>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</si>
  <si>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</si>
  <si>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</si>
  <si>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</si>
  <si>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</si>
  <si>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</si>
  <si>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</si>
  <si>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</si>
  <si>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</si>
  <si>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</si>
  <si>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</si>
  <si>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</si>
  <si>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</si>
  <si>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</si>
  <si>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</si>
  <si>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</si>
  <si>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</si>
  <si>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</si>
  <si>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</si>
  <si>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</si>
  <si>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</si>
  <si>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</si>
  <si>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</si>
  <si>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</si>
  <si>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</si>
  <si>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</si>
  <si>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</si>
  <si>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</si>
  <si>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</si>
  <si>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</si>
  <si>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</si>
  <si>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</si>
  <si>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</si>
  <si>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</si>
  <si>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</si>
  <si>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</si>
  <si>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</si>
  <si>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</si>
  <si>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</si>
  <si>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</si>
  <si>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</si>
  <si>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</si>
  <si>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</si>
  <si>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</si>
  <si>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</si>
  <si>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</si>
  <si>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</si>
  <si>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</si>
  <si>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</si>
  <si>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</si>
  <si>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</si>
  <si>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</si>
  <si>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</si>
  <si>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</si>
  <si>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</si>
  <si>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</si>
  <si>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</si>
  <si>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</si>
  <si>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</si>
  <si>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</si>
  <si>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</si>
  <si>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</si>
  <si>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</si>
  <si>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</si>
  <si>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</si>
  <si>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</si>
  <si>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</si>
  <si>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</si>
  <si>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</si>
  <si>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</si>
  <si>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</si>
  <si>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</si>
  <si>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</si>
  <si>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</si>
  <si>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</si>
  <si>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</si>
  <si>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</si>
  <si>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</si>
  <si>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</si>
  <si>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</si>
  <si>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</si>
  <si>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</si>
  <si>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</si>
  <si>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</si>
  <si>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</si>
  <si>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</si>
  <si>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</si>
  <si>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</si>
  <si>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</si>
  <si>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</si>
  <si>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</si>
  <si>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</si>
  <si>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</si>
  <si>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</si>
  <si>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</si>
  <si>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</si>
  <si>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</si>
  <si>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</si>
  <si>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</si>
  <si>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</si>
  <si>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</si>
  <si>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</si>
  <si>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</si>
  <si>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</si>
  <si>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</si>
  <si>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</si>
  <si>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</si>
  <si>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</si>
  <si>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</si>
  <si>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</si>
  <si>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</si>
  <si>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</si>
  <si>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</si>
  <si>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</si>
  <si>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</si>
  <si>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</si>
  <si>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</si>
  <si>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</si>
  <si>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</si>
  <si>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</si>
  <si>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</si>
  <si>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</si>
  <si>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</si>
  <si>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</si>
  <si>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</si>
  <si>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</si>
  <si>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</si>
  <si>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</si>
  <si>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</si>
  <si>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</si>
  <si>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</si>
  <si>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</si>
  <si>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</si>
  <si>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</si>
  <si>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</si>
  <si>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</si>
  <si>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</si>
  <si>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</si>
  <si>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</si>
  <si>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</si>
  <si>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</si>
  <si>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</si>
  <si>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</si>
  <si>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</si>
  <si>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</si>
  <si>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</si>
  <si>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</si>
  <si>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</si>
  <si>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</si>
  <si>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</si>
  <si>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</si>
  <si>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</si>
  <si>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</si>
  <si>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</si>
  <si>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</si>
  <si>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</si>
  <si>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</si>
  <si>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</si>
  <si>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</si>
  <si>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</si>
  <si>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</si>
  <si>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</si>
  <si>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</si>
  <si>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</si>
  <si>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</si>
  <si>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</si>
  <si>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</si>
  <si>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</si>
  <si>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</si>
  <si>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</si>
  <si>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</si>
  <si>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</si>
  <si>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</si>
  <si>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</si>
  <si>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</si>
  <si>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</si>
  <si>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</si>
  <si>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</si>
  <si>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</si>
  <si>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</si>
  <si>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</si>
  <si>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</si>
  <si>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</si>
  <si>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</si>
  <si>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</si>
  <si>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</si>
  <si>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</si>
  <si>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</si>
  <si>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</si>
  <si>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</si>
  <si>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</si>
  <si>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</si>
  <si>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</si>
  <si>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</si>
  <si>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</si>
  <si>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</si>
  <si>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</si>
  <si>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</si>
  <si>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</si>
  <si>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</si>
  <si>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</si>
  <si>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</si>
  <si>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</si>
  <si>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</si>
  <si>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</si>
  <si>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</si>
  <si>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</si>
  <si>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</si>
  <si>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</si>
  <si>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</si>
  <si>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</si>
  <si>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</si>
  <si>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</si>
  <si>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</si>
  <si>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</si>
  <si>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</si>
  <si>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</si>
  <si>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</si>
  <si>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</si>
  <si>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</si>
  <si>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</si>
  <si>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</si>
  <si>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</si>
  <si>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</si>
  <si>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</si>
  <si>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</si>
  <si>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</si>
  <si>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</si>
  <si>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</si>
  <si>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</si>
  <si>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</si>
  <si>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</si>
  <si>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</si>
  <si>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</si>
  <si>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</si>
  <si>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</si>
  <si>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</si>
  <si>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</si>
  <si>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</si>
  <si>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</si>
  <si>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</si>
  <si>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</si>
  <si>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</si>
  <si>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</si>
  <si>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</si>
  <si>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</si>
  <si>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</si>
  <si>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</si>
  <si>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</si>
  <si>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</si>
  <si>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</si>
  <si>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</si>
  <si>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</si>
  <si>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</si>
  <si>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</si>
  <si>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</si>
  <si>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</si>
  <si>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</si>
  <si>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</si>
  <si>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</si>
  <si>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</si>
  <si>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</si>
  <si>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</si>
  <si>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</si>
  <si>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</si>
  <si>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</si>
  <si>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</si>
  <si>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</si>
  <si>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</si>
  <si>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</si>
  <si>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</si>
  <si>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</si>
  <si>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</si>
  <si>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</si>
  <si>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</si>
  <si>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</si>
  <si>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</si>
  <si>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</si>
  <si>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</si>
  <si>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</si>
  <si>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</si>
  <si>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</si>
  <si>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</si>
  <si>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</si>
  <si>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</si>
  <si>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</si>
  <si>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</si>
  <si>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</si>
  <si>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</si>
  <si>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</si>
  <si>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</si>
  <si>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</si>
  <si>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</si>
  <si>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</si>
  <si>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</si>
  <si>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</si>
  <si>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</si>
  <si>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</si>
  <si>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</si>
  <si>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</si>
  <si>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</si>
  <si>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</si>
  <si>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</si>
  <si>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</si>
  <si>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</si>
  <si>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</si>
  <si>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</si>
  <si>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</si>
  <si>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</si>
  <si>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</si>
  <si>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</si>
  <si>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</si>
  <si>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</si>
  <si>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</si>
  <si>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</si>
  <si>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</si>
  <si>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</si>
  <si>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</si>
  <si>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</si>
  <si>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</si>
  <si>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</si>
  <si>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</si>
  <si>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</si>
  <si>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</si>
  <si>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</si>
  <si>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</si>
  <si>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</si>
  <si>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</si>
  <si>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</si>
  <si>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</si>
  <si>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</si>
  <si>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</si>
  <si>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</si>
  <si>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</si>
  <si>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</si>
  <si>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</si>
  <si>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</si>
  <si>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</si>
  <si>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</si>
  <si>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</si>
  <si>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</si>
  <si>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</si>
  <si>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</si>
  <si>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</si>
  <si>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</si>
  <si>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</si>
  <si>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</si>
  <si>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</si>
  <si>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</si>
  <si>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</si>
  <si>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</si>
  <si>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</si>
  <si>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</si>
  <si>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</si>
  <si>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</si>
  <si>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</si>
  <si>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</si>
  <si>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</si>
  <si>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</si>
  <si>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</si>
  <si>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</si>
  <si>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</si>
  <si>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</si>
  <si>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</si>
  <si>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</si>
  <si>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</si>
  <si>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</si>
  <si>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</si>
  <si>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</si>
  <si>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</si>
  <si>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</si>
  <si>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</si>
  <si>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</si>
  <si>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</si>
  <si>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</si>
  <si>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</si>
  <si>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</si>
  <si>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</si>
  <si>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</si>
  <si>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</si>
  <si>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</si>
  <si>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</si>
  <si>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</si>
  <si>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</si>
  <si>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</si>
  <si>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</si>
  <si>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</si>
  <si>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</si>
  <si>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</si>
  <si>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</si>
  <si>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</si>
  <si>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</si>
  <si>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</si>
  <si>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</si>
  <si>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</si>
  <si>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</si>
  <si>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</si>
  <si>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</si>
  <si>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</si>
  <si>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</si>
  <si>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</si>
  <si>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</si>
  <si>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</si>
  <si>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</si>
  <si>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</si>
  <si>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</si>
  <si>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</si>
  <si>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</si>
  <si>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</si>
  <si>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</si>
  <si>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</si>
  <si>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</si>
  <si>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</si>
  <si>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</si>
  <si>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</si>
  <si>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</si>
  <si>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</si>
  <si>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</si>
  <si>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</si>
  <si>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</si>
  <si>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</si>
  <si>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</si>
  <si>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</si>
  <si>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</si>
  <si>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</si>
  <si>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</si>
  <si>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</si>
  <si>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</si>
  <si>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</si>
  <si>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</si>
  <si>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</si>
  <si>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</si>
  <si>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</si>
  <si>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</si>
  <si>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</si>
  <si>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</si>
  <si>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</si>
  <si>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</si>
  <si>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</si>
  <si>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</si>
  <si>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</si>
  <si>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</si>
  <si>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</si>
  <si>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</si>
  <si>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</si>
  <si>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</si>
  <si>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</si>
  <si>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</si>
  <si>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</si>
  <si>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</si>
  <si>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</si>
  <si>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</si>
  <si>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</si>
  <si>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</si>
  <si>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</si>
  <si>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</si>
  <si>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</si>
  <si>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</si>
  <si>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</si>
  <si>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</si>
  <si>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</si>
  <si>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</si>
  <si>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</si>
  <si>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</si>
  <si>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</si>
  <si>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</si>
  <si>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</si>
  <si>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</si>
  <si>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</si>
  <si>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</si>
  <si>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</si>
  <si>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</si>
  <si>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</si>
  <si>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</si>
  <si>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</si>
  <si>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</si>
  <si>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</si>
  <si>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</si>
  <si>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</si>
  <si>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</si>
  <si>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</si>
  <si>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</si>
  <si>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</si>
  <si>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</si>
  <si>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</si>
  <si>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</si>
  <si>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</si>
  <si>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</si>
  <si>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</si>
  <si>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</si>
  <si>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</si>
  <si>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</si>
  <si>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</si>
  <si>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</si>
  <si>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</si>
  <si>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</si>
  <si>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</si>
  <si>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</si>
  <si>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</si>
  <si>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</si>
  <si>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</si>
  <si>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</si>
  <si>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</si>
  <si>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</si>
  <si>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</si>
  <si>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</si>
  <si>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</si>
  <si>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</si>
  <si>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</si>
  <si>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</si>
  <si>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</si>
  <si>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</si>
  <si>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</si>
  <si>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</si>
  <si>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</si>
  <si>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</si>
  <si>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</si>
  <si>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</si>
  <si>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</si>
  <si>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</si>
  <si>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</si>
  <si>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</si>
  <si>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</si>
  <si>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</si>
  <si>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</si>
  <si>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</si>
  <si>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</si>
  <si>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</si>
  <si>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</si>
  <si>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</si>
  <si>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</si>
  <si>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</si>
  <si>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</si>
  <si>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</si>
  <si>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</si>
  <si>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</si>
  <si>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</si>
  <si>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</si>
  <si>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</si>
  <si>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</si>
  <si>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</si>
  <si>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</si>
  <si>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</si>
  <si>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</si>
  <si>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</si>
  <si>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</si>
  <si>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</si>
  <si>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</si>
  <si>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</si>
  <si>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</si>
  <si>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</si>
  <si>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</si>
  <si>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</si>
  <si>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</si>
  <si>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</si>
  <si>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</si>
  <si>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</si>
  <si>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</si>
  <si>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</si>
  <si>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</si>
  <si>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</si>
  <si>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</si>
  <si>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</si>
  <si>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</si>
  <si>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</si>
  <si>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</si>
  <si>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</si>
  <si>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</si>
  <si>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</si>
  <si>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</si>
  <si>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</si>
  <si>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</si>
  <si>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</si>
  <si>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</si>
  <si>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</si>
  <si>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</si>
  <si>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</si>
  <si>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</si>
  <si>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</si>
  <si>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</si>
  <si>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</si>
  <si>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</si>
  <si>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</si>
  <si>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</si>
  <si>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</si>
  <si>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</si>
  <si>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</si>
  <si>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</si>
  <si>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</si>
  <si>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</si>
  <si>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</si>
  <si>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</si>
  <si>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</si>
  <si>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</si>
  <si>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</si>
  <si>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</si>
  <si>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</si>
  <si>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</si>
  <si>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</si>
  <si>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</si>
  <si>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</si>
  <si>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</si>
  <si>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</si>
  <si>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</si>
  <si>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</si>
  <si>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</si>
  <si>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</si>
  <si>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</si>
  <si>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</si>
  <si>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</si>
  <si>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</si>
  <si>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</si>
  <si>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</si>
  <si>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</si>
  <si>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</si>
  <si>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</si>
  <si>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</si>
  <si>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</si>
  <si>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</si>
  <si>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</si>
  <si>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</si>
  <si>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</si>
  <si>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</si>
  <si>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</si>
  <si>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</si>
  <si>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</si>
  <si>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</si>
  <si>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</si>
  <si>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</si>
  <si>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</si>
  <si>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</si>
  <si>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</si>
  <si>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</si>
  <si>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</si>
  <si>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</si>
  <si>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</si>
  <si>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</si>
  <si>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</si>
  <si>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</si>
  <si>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</si>
  <si>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</si>
  <si>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</si>
  <si>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</si>
  <si>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</si>
  <si>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</si>
  <si>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</si>
  <si>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</si>
  <si>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</si>
  <si>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</si>
  <si>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</si>
  <si>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</si>
  <si>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</si>
  <si>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</si>
  <si>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</si>
  <si>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</si>
  <si>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</si>
  <si>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</si>
  <si>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</si>
  <si>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</si>
  <si>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</si>
  <si>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</si>
  <si>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</si>
  <si>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</si>
  <si>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</si>
  <si>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</si>
  <si>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</si>
  <si>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</si>
  <si>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</si>
  <si>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</si>
  <si>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</si>
  <si>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</si>
  <si>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</si>
  <si>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</si>
  <si>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</si>
  <si>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</si>
  <si>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</si>
  <si>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</si>
  <si>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</si>
  <si>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</si>
  <si>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</si>
  <si>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</si>
  <si>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</si>
  <si>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</si>
  <si>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</si>
  <si>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</si>
  <si>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</si>
  <si>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</si>
  <si>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</si>
  <si>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</si>
  <si>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</si>
  <si>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</si>
  <si>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</si>
  <si>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</si>
  <si>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</si>
  <si>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</si>
  <si>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</si>
  <si>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</si>
  <si>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</si>
  <si>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</si>
  <si>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</si>
  <si>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</si>
  <si>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</si>
  <si>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</si>
  <si>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</si>
  <si>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</si>
  <si>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</si>
  <si>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</si>
  <si>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</si>
  <si>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</si>
  <si>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</si>
  <si>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</si>
  <si>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</si>
  <si>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</si>
  <si>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</si>
  <si>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</si>
  <si>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</si>
  <si>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</si>
  <si>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</si>
  <si>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</si>
  <si>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</si>
  <si>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</si>
  <si>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</si>
  <si>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</si>
  <si>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</si>
  <si>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</si>
  <si>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</si>
  <si>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</si>
  <si>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</si>
  <si>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</si>
  <si>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</si>
  <si>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</si>
  <si>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</si>
  <si>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</si>
  <si>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</si>
  <si>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</si>
  <si>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</si>
  <si>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</si>
  <si>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</si>
  <si>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</si>
  <si>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</si>
  <si>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</si>
  <si>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</si>
  <si>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</si>
  <si>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</si>
  <si>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</si>
  <si>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</si>
  <si>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</si>
  <si>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</si>
  <si>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</si>
  <si>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</si>
  <si>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</si>
  <si>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</si>
  <si>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</si>
  <si>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</si>
  <si>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</si>
  <si>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</si>
  <si>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</si>
  <si>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</si>
  <si>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</si>
  <si>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</si>
  <si>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</si>
  <si>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</si>
  <si>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</si>
  <si>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</si>
  <si>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</si>
  <si>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</si>
  <si>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</si>
  <si>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</si>
  <si>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</si>
  <si>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</si>
  <si>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</si>
  <si>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</si>
  <si>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</si>
  <si>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</si>
  <si>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</si>
  <si>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</si>
  <si>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</si>
  <si>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</si>
  <si>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</si>
  <si>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</si>
  <si>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</si>
  <si>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</si>
  <si>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</si>
  <si>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</si>
  <si>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</si>
  <si>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</si>
  <si>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</si>
  <si>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</si>
  <si>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</si>
  <si>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</si>
  <si>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</si>
  <si>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</si>
  <si>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</si>
  <si>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</si>
  <si>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</si>
  <si>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</si>
  <si>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</si>
  <si>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</si>
  <si>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</si>
  <si>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</si>
  <si>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</si>
  <si>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</si>
  <si>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</si>
  <si>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</si>
  <si>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</si>
  <si>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</si>
  <si>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</si>
  <si>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</si>
  <si>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</si>
  <si>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</si>
  <si>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</si>
  <si>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</si>
  <si>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</si>
  <si>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</si>
  <si>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</si>
  <si>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</si>
  <si>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</si>
  <si>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</si>
  <si>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</si>
  <si>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</si>
  <si>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</si>
  <si>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</si>
  <si>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</si>
  <si>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</si>
  <si>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</si>
  <si>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</si>
  <si>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</si>
  <si>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</si>
  <si>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</si>
  <si>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</si>
  <si>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</si>
  <si>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</si>
  <si>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</si>
  <si>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</si>
  <si>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</si>
  <si>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</si>
  <si>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</si>
  <si>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</si>
  <si>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</si>
  <si>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</si>
  <si>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</si>
  <si>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</si>
  <si>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</si>
  <si>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</si>
  <si>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</si>
  <si>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</si>
  <si>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</si>
  <si>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</si>
  <si>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</si>
  <si>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</si>
  <si>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</si>
  <si>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</si>
  <si>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</si>
  <si>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</si>
  <si>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</si>
  <si>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</si>
  <si>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</si>
  <si>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</si>
  <si>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</si>
  <si>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</si>
  <si>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</si>
  <si>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</si>
  <si>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</si>
  <si>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</si>
  <si>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</si>
  <si>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</si>
  <si>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</si>
  <si>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</si>
  <si>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</si>
  <si>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</si>
  <si>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</si>
  <si>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</si>
  <si>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</si>
  <si>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</si>
  <si>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</si>
  <si>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</si>
  <si>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</si>
  <si>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</si>
  <si>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</si>
  <si>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</si>
  <si>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</si>
  <si>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</si>
  <si>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</si>
  <si>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</si>
  <si>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</si>
  <si>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</si>
  <si>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</si>
  <si>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</si>
  <si>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</si>
  <si>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</si>
  <si>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</si>
  <si>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</si>
  <si>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</si>
  <si>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</si>
  <si>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</si>
  <si>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</si>
  <si>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</si>
  <si>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</si>
  <si>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</si>
  <si>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</si>
  <si>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</si>
  <si>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</si>
  <si>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</si>
  <si>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</si>
  <si>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</si>
  <si>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</si>
  <si>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</si>
  <si>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</si>
  <si>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</si>
  <si>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</si>
  <si>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</si>
  <si>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</si>
  <si>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</si>
  <si>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</si>
  <si>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</si>
  <si>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</si>
  <si>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</si>
  <si>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</si>
  <si>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</si>
  <si>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</si>
  <si>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</si>
  <si>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</si>
  <si>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</si>
  <si>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</si>
  <si>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</si>
  <si>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</si>
  <si>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</si>
  <si>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</si>
  <si>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</si>
  <si>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</si>
  <si>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</si>
  <si>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</si>
  <si>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</si>
  <si>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</si>
  <si>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</si>
  <si>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</si>
  <si>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</si>
  <si>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</si>
  <si>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</si>
  <si>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</si>
  <si>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</si>
  <si>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</si>
  <si>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</si>
  <si>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</si>
  <si>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</si>
  <si>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</si>
  <si>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</si>
  <si>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</si>
  <si>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</si>
  <si>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</si>
  <si>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</si>
  <si>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</si>
  <si>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</si>
  <si>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</si>
  <si>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</si>
  <si>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</si>
  <si>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</si>
  <si>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</si>
  <si>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</si>
  <si>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</si>
  <si>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</si>
  <si>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</si>
  <si>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</si>
  <si>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</si>
  <si>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</si>
  <si>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</si>
  <si>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</si>
  <si>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</si>
  <si>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</si>
  <si>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</si>
  <si>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</si>
  <si>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</si>
  <si>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</si>
  <si>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</si>
  <si>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</si>
  <si>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</si>
  <si>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</si>
  <si>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</si>
  <si>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</si>
  <si>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</si>
  <si>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</si>
  <si>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</si>
  <si>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</si>
  <si>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</si>
  <si>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</si>
  <si>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</si>
  <si>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</si>
  <si>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</si>
  <si>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</si>
  <si>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</si>
  <si>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</si>
  <si>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</si>
  <si>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</si>
  <si>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</si>
  <si>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</si>
  <si>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</si>
  <si>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</si>
  <si>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</si>
  <si>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</si>
  <si>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</si>
  <si>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</si>
  <si>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</si>
  <si>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</si>
  <si>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</si>
  <si>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</si>
  <si>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</si>
  <si>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</si>
  <si>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</si>
  <si>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</si>
  <si>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</si>
  <si>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</si>
  <si>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</si>
  <si>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</si>
  <si>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</si>
  <si>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</si>
  <si>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</si>
  <si>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</si>
  <si>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</si>
  <si>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</si>
  <si>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</si>
  <si>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</si>
  <si>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</si>
  <si>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</si>
  <si>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</si>
  <si>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</si>
  <si>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</si>
  <si>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</si>
  <si>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</si>
  <si>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</si>
  <si>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</si>
  <si>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</si>
  <si>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</si>
  <si>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</si>
  <si>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</si>
  <si>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</si>
  <si>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</si>
  <si>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</si>
  <si>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</si>
  <si>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</si>
  <si>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</si>
  <si>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</si>
  <si>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</si>
  <si>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</si>
  <si>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</si>
  <si>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</si>
  <si>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</si>
  <si>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</si>
  <si>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</si>
  <si>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</si>
  <si>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</si>
  <si>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</si>
  <si>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</si>
  <si>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</si>
  <si>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</si>
  <si>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</si>
  <si>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</si>
  <si>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</si>
  <si>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</si>
  <si>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</si>
  <si>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</si>
  <si>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</si>
  <si>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</si>
  <si>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</si>
  <si>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</si>
  <si>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</si>
  <si>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</si>
  <si>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</si>
  <si>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</si>
  <si>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</si>
  <si>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</si>
  <si>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</si>
  <si>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</si>
  <si>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</si>
  <si>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</si>
  <si>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</si>
  <si>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</si>
  <si>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</si>
  <si>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</si>
  <si>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</si>
  <si>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</si>
  <si>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</si>
  <si>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</si>
  <si>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</si>
  <si>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</si>
  <si>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</si>
  <si>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</si>
  <si>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</si>
  <si>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</si>
  <si>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</si>
  <si>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</si>
  <si>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</si>
  <si>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</si>
  <si>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</si>
  <si>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</si>
  <si>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</si>
  <si>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</si>
  <si>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</si>
  <si>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</si>
  <si>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</si>
  <si>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</si>
  <si>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</si>
  <si>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</si>
  <si>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</si>
  <si>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</si>
  <si>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</si>
  <si>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</si>
  <si>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</si>
  <si>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</si>
  <si>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</si>
  <si>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</si>
  <si>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</si>
  <si>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</si>
  <si>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</si>
  <si>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</si>
  <si>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</si>
  <si>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</si>
  <si>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</si>
  <si>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</si>
  <si>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</si>
  <si>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</si>
  <si>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</si>
  <si>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</si>
  <si>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</si>
  <si>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</si>
  <si>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</si>
  <si>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</si>
  <si>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</si>
  <si>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</si>
  <si>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</si>
  <si>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</si>
  <si>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</si>
  <si>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</si>
  <si>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</si>
  <si>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</si>
  <si>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</si>
  <si>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</si>
  <si>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</si>
  <si>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</si>
  <si>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</si>
  <si>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</si>
  <si>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</si>
  <si>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</si>
  <si>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</si>
  <si>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</si>
  <si>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</si>
  <si>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</si>
  <si>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</si>
  <si>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</si>
  <si>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</si>
  <si>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</si>
  <si>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</si>
  <si>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</si>
  <si>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</si>
  <si>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</si>
  <si>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</si>
  <si>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</si>
  <si>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</si>
  <si>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</si>
  <si>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</si>
  <si>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</si>
  <si>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</si>
  <si>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</si>
  <si>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</si>
  <si>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</si>
  <si>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</si>
  <si>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</si>
  <si>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</si>
  <si>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</si>
  <si>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</si>
  <si>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</si>
  <si>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</si>
  <si>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</si>
  <si>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</si>
  <si>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</si>
  <si>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</si>
  <si>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</si>
  <si>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</si>
  <si>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</si>
  <si>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</si>
  <si>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</si>
  <si>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</si>
  <si>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</si>
  <si>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</si>
  <si>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</si>
  <si>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</si>
  <si>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</si>
  <si>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</si>
  <si>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</si>
  <si>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</si>
  <si>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</si>
  <si>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</si>
  <si>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</si>
  <si>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</si>
  <si>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</si>
  <si>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</si>
  <si>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</si>
  <si>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</si>
  <si>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</si>
  <si>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</si>
  <si>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</si>
  <si>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</si>
  <si>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</si>
  <si>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</si>
  <si>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</si>
  <si>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</si>
  <si>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</si>
  <si>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</si>
  <si>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</si>
  <si>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</si>
  <si>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</si>
  <si>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</si>
  <si>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</si>
  <si>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</si>
  <si>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</si>
  <si>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</si>
  <si>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</si>
  <si>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</si>
  <si>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</si>
  <si>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</si>
  <si>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</si>
  <si>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</si>
  <si>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</si>
  <si>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</si>
  <si>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</si>
  <si>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</si>
  <si>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</si>
  <si>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</si>
  <si>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</si>
  <si>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</si>
  <si>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</si>
  <si>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</si>
  <si>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</si>
  <si>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</si>
  <si>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</si>
  <si>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</si>
  <si>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</si>
  <si>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</si>
  <si>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</si>
  <si>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</si>
  <si>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</si>
  <si>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</si>
  <si>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</si>
  <si>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</si>
  <si>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</si>
  <si>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</si>
  <si>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</si>
  <si>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</si>
  <si>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</si>
  <si>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</si>
  <si>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</si>
  <si>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</si>
  <si>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</si>
  <si>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</si>
  <si>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</si>
  <si>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</si>
  <si>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</si>
  <si>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</si>
  <si>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</si>
  <si>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</si>
  <si>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</si>
  <si>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</si>
  <si>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</si>
  <si>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</si>
  <si>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</si>
  <si>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</si>
  <si>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</si>
  <si>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</si>
  <si>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</si>
  <si>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</si>
  <si>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</si>
  <si>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</si>
  <si>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</si>
  <si>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</si>
  <si>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</si>
  <si>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</si>
  <si>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</si>
  <si>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</si>
  <si>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</si>
  <si>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</si>
  <si>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</si>
  <si>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</si>
  <si>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</si>
  <si>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</si>
  <si>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</si>
  <si>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</si>
  <si>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</si>
  <si>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</si>
  <si>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</si>
  <si>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</si>
  <si>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</si>
  <si>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</si>
  <si>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</si>
  <si>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</si>
  <si>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</si>
  <si>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</si>
  <si>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</si>
  <si>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</si>
  <si>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</si>
  <si>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</si>
  <si>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</si>
  <si>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</si>
  <si>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</si>
  <si>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</si>
  <si>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</si>
  <si>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</si>
  <si>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</si>
  <si>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</si>
  <si>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</si>
  <si>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</si>
  <si>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</si>
  <si>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</si>
  <si>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</si>
  <si>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</si>
  <si>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</si>
  <si>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</si>
  <si>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</si>
  <si>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</si>
  <si>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</si>
  <si>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</si>
  <si>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</si>
  <si>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</si>
  <si>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</si>
  <si>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</si>
  <si>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</si>
  <si>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</si>
  <si>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</si>
  <si>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</si>
  <si>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</si>
  <si>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</si>
  <si>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</si>
  <si>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</si>
  <si>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</si>
  <si>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</si>
  <si>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</si>
  <si>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</si>
  <si>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</si>
  <si>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</si>
  <si>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</si>
  <si>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</si>
  <si>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</si>
  <si>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</si>
  <si>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</si>
  <si>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</si>
  <si>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</si>
  <si>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</si>
  <si>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</si>
  <si>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</si>
  <si>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</si>
  <si>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</si>
  <si>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</si>
  <si>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</si>
  <si>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</si>
  <si>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</si>
  <si>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</si>
  <si>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</si>
  <si>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</si>
  <si>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</si>
  <si>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</si>
  <si>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</si>
  <si>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</si>
  <si>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</si>
  <si>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</si>
  <si>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</si>
  <si>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</si>
  <si>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</si>
  <si>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</si>
  <si>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</si>
  <si>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</si>
  <si>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</si>
  <si>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</si>
  <si>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</si>
  <si>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</si>
  <si>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</si>
  <si>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</si>
  <si>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</si>
  <si>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</si>
  <si>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</si>
  <si>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</si>
  <si>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</si>
  <si>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</si>
  <si>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</si>
  <si>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</si>
  <si>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</si>
  <si>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</si>
  <si>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</si>
  <si>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</si>
  <si>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</si>
  <si>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</si>
  <si>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</si>
  <si>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</si>
  <si>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</si>
  <si>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</si>
  <si>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</si>
  <si>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</si>
  <si>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</si>
  <si>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</si>
  <si>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</si>
  <si>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</si>
  <si>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</si>
  <si>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</si>
  <si>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</si>
  <si>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</si>
  <si>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</si>
  <si>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</si>
  <si>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</si>
  <si>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</si>
  <si>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</si>
  <si>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</si>
  <si>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</si>
  <si>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</si>
  <si>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</si>
  <si>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</si>
  <si>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</si>
  <si>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</si>
  <si>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</si>
  <si>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</si>
  <si>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</si>
  <si>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</si>
  <si>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</si>
  <si>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</si>
  <si>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</si>
  <si>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</si>
  <si>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</si>
  <si>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</si>
  <si>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</si>
  <si>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</si>
  <si>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</si>
  <si>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</si>
  <si>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</si>
  <si>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</si>
  <si>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</si>
  <si>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</si>
  <si>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</si>
  <si>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</si>
  <si>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</si>
  <si>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</si>
  <si>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</si>
  <si>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</si>
  <si>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</si>
  <si>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</si>
  <si>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</si>
  <si>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</si>
  <si>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</si>
  <si>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</si>
  <si>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</si>
  <si>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</si>
  <si>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</si>
  <si>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</si>
  <si>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</si>
  <si>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</si>
  <si>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</si>
  <si>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</si>
  <si>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</si>
  <si>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</si>
  <si>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</si>
  <si>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</si>
  <si>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</si>
  <si>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</si>
  <si>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</si>
  <si>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</si>
  <si>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</si>
  <si>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</si>
  <si>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</si>
  <si>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</si>
  <si>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</si>
  <si>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</si>
  <si>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</si>
  <si>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</si>
  <si>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</si>
  <si>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</si>
  <si>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</si>
  <si>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</si>
  <si>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</si>
  <si>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</si>
  <si>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</si>
  <si>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</si>
  <si>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</si>
  <si>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</si>
  <si>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</si>
  <si>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</si>
  <si>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</si>
  <si>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</si>
  <si>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</si>
  <si>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</si>
  <si>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</si>
  <si>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</si>
  <si>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</si>
  <si>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</si>
  <si>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</si>
  <si>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</si>
  <si>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</si>
  <si>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</si>
  <si>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</si>
  <si>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</si>
  <si>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</si>
  <si>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</si>
  <si>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</si>
  <si>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</si>
  <si>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</si>
  <si>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</si>
  <si>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</si>
  <si>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</si>
  <si>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</si>
  <si>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</si>
  <si>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</si>
  <si>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</si>
  <si>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</si>
  <si>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</si>
  <si>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</si>
  <si>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</si>
  <si>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</si>
  <si>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</si>
  <si>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</si>
  <si>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</si>
  <si>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</si>
  <si>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</si>
  <si>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</si>
  <si>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</si>
  <si>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</si>
  <si>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</si>
  <si>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</si>
  <si>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</si>
  <si>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</si>
  <si>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</si>
  <si>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</si>
  <si>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</si>
  <si>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</si>
  <si>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</si>
  <si>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</si>
  <si>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</si>
  <si>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</si>
  <si>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</si>
  <si>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</si>
  <si>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</si>
  <si>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</si>
  <si>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</si>
  <si>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</si>
  <si>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</si>
  <si>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</si>
  <si>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</si>
  <si>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</si>
  <si>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</si>
  <si>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</si>
  <si>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</si>
  <si>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</si>
  <si>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</si>
  <si>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</si>
  <si>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</si>
  <si>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</si>
  <si>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</si>
  <si>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</si>
  <si>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</si>
  <si>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</si>
  <si>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</si>
  <si>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</si>
  <si>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</si>
  <si>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</si>
  <si>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</si>
  <si>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</si>
  <si>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</si>
  <si>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</si>
  <si>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</si>
  <si>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</si>
  <si>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</si>
  <si>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</si>
  <si>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</si>
  <si>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</si>
  <si>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</si>
  <si>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</si>
  <si>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</si>
  <si>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</si>
  <si>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</si>
  <si>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</si>
  <si>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</si>
  <si>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</si>
  <si>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</si>
  <si>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</si>
  <si>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</si>
  <si>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</si>
  <si>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</si>
  <si>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</si>
  <si>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</si>
  <si>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</si>
  <si>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</si>
  <si>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</si>
  <si>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</si>
  <si>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</si>
  <si>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</si>
  <si>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</si>
  <si>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</si>
  <si>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</si>
  <si>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</si>
  <si>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</si>
  <si>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</si>
  <si>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</si>
  <si>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</si>
  <si>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</si>
  <si>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</si>
  <si>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</si>
  <si>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</si>
  <si>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</si>
  <si>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</si>
  <si>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</si>
  <si>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</si>
  <si>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</si>
  <si>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</si>
  <si>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</si>
  <si>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</si>
  <si>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</si>
  <si>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</si>
  <si>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</si>
  <si>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</si>
  <si>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</si>
  <si>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</si>
  <si>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</si>
  <si>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</si>
  <si>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</si>
  <si>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</si>
  <si>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</si>
  <si>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</si>
  <si>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</si>
  <si>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</si>
  <si>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</si>
  <si>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</si>
  <si>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</si>
  <si>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</si>
  <si>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</si>
  <si>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</si>
  <si>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</si>
  <si>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</si>
  <si>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</si>
  <si>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</si>
  <si>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</si>
  <si>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</si>
  <si>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</si>
  <si>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</si>
  <si>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</si>
  <si>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</si>
  <si>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</si>
  <si>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</si>
  <si>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</si>
  <si>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</si>
  <si>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</si>
  <si>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</si>
  <si>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</si>
  <si>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</si>
  <si>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</si>
  <si>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</si>
  <si>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</si>
  <si>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</si>
  <si>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</si>
  <si>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</si>
  <si>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</si>
  <si>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</si>
  <si>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</si>
  <si>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</si>
  <si>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</si>
  <si>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</si>
  <si>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</si>
  <si>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</si>
  <si>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</si>
  <si>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</si>
  <si>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</si>
  <si>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</si>
  <si>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</si>
  <si>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</si>
  <si>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</si>
  <si>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</si>
  <si>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</si>
  <si>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</si>
  <si>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</si>
  <si>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</si>
  <si>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</si>
  <si>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</si>
  <si>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</si>
  <si>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</si>
  <si>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</si>
  <si>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</si>
  <si>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</si>
  <si>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</si>
  <si>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</si>
  <si>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</si>
  <si>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</si>
  <si>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</si>
  <si>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</si>
  <si>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</si>
  <si>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</si>
  <si>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</si>
  <si>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</si>
  <si>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</si>
  <si>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</si>
  <si>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</si>
  <si>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</si>
  <si>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</si>
  <si>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</si>
  <si>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</si>
  <si>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</si>
  <si>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</si>
  <si>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</si>
  <si>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</si>
  <si>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</si>
  <si>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</si>
  <si>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</si>
  <si>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</si>
  <si>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</si>
  <si>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</si>
  <si>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</si>
  <si>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</si>
  <si>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</si>
  <si>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</si>
  <si>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</si>
  <si>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</si>
  <si>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</si>
  <si>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</si>
  <si>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</si>
  <si>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</si>
  <si>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</si>
  <si>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</si>
  <si>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</si>
  <si>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</si>
  <si>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</si>
  <si>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</si>
  <si>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</si>
  <si>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</si>
  <si>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</si>
  <si>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</si>
  <si>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</si>
  <si>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</si>
  <si>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</si>
  <si>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</si>
  <si>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</si>
  <si>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</si>
  <si>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</si>
  <si>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</si>
  <si>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</si>
  <si>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</si>
  <si>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</si>
  <si>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</si>
  <si>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</si>
  <si>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</si>
  <si>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</si>
  <si>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</si>
  <si>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</si>
  <si>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</si>
  <si>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</si>
  <si>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</si>
  <si>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</si>
  <si>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</si>
  <si>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</si>
  <si>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</si>
  <si>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</si>
  <si>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</si>
  <si>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</si>
  <si>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</si>
  <si>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</si>
  <si>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</si>
  <si>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</si>
  <si>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</si>
  <si>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</si>
  <si>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</si>
  <si>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</si>
  <si>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</si>
  <si>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</si>
  <si>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</si>
  <si>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</si>
  <si>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</si>
  <si>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</si>
  <si>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</si>
  <si>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</si>
  <si>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</si>
  <si>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</si>
  <si>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</si>
  <si>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</si>
  <si>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</si>
  <si>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</si>
  <si>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</si>
  <si>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</si>
  <si>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</si>
  <si>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</si>
  <si>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</si>
  <si>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</si>
  <si>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</si>
  <si>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</si>
  <si>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</si>
  <si>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</si>
  <si>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</si>
  <si>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</si>
  <si>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</si>
  <si>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</si>
  <si>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</si>
  <si>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</si>
  <si>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</si>
  <si>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</si>
  <si>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</si>
  <si>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</si>
  <si>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</si>
  <si>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</si>
  <si>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</si>
  <si>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</si>
  <si>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</si>
  <si>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</si>
  <si>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</si>
  <si>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</si>
  <si>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</si>
  <si>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</si>
  <si>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</si>
  <si>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</si>
  <si>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</si>
  <si>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</si>
  <si>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</si>
  <si>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</si>
  <si>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</si>
  <si>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</si>
  <si>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</si>
  <si>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</si>
  <si>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</si>
  <si>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</si>
  <si>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</si>
  <si>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</si>
  <si>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</si>
  <si>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</si>
  <si>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</si>
  <si>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</si>
  <si>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</si>
  <si>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</si>
  <si>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</si>
  <si>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</si>
  <si>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</si>
  <si>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</si>
  <si>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</si>
  <si>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</si>
  <si>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</si>
  <si>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</si>
  <si>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</si>
  <si>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</si>
  <si>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</si>
  <si>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</si>
  <si>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</si>
  <si>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</si>
  <si>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</si>
  <si>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</si>
  <si>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</si>
  <si>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</si>
  <si>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</si>
  <si>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</si>
  <si>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</si>
  <si>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</si>
  <si>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</si>
  <si>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</si>
  <si>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</si>
  <si>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</si>
  <si>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</si>
  <si>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</si>
  <si>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</si>
  <si>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</si>
  <si>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</si>
  <si>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</si>
  <si>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</si>
  <si>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</si>
  <si>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</si>
  <si>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</si>
  <si>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</si>
  <si>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</si>
  <si>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</si>
  <si>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</si>
  <si>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</si>
  <si>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</si>
  <si>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</si>
  <si>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</si>
  <si>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</si>
  <si>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</si>
  <si>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</si>
  <si>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</si>
  <si>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</si>
  <si>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</si>
  <si>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</si>
  <si>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</si>
  <si>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</si>
  <si>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</si>
  <si>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</si>
  <si>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</si>
  <si>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</si>
  <si>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</si>
  <si>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</si>
  <si>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</si>
  <si>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</si>
  <si>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</si>
  <si>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</si>
  <si>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</si>
  <si>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</si>
  <si>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</si>
  <si>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</si>
  <si>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</si>
  <si>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</si>
  <si>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</si>
  <si>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</si>
  <si>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</si>
  <si>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</si>
  <si>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</si>
  <si>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</si>
  <si>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</si>
  <si>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</si>
  <si>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</si>
  <si>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</si>
  <si>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</si>
  <si>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</si>
  <si>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</si>
  <si>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</si>
  <si>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</si>
  <si>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</si>
  <si>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</si>
  <si>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</si>
  <si>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</si>
  <si>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</si>
  <si>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</si>
  <si>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</si>
  <si>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</si>
  <si>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</si>
  <si>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</si>
  <si>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</si>
  <si>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</si>
  <si>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</si>
  <si>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</si>
  <si>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</si>
  <si>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</si>
  <si>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</si>
  <si>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</si>
  <si>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</si>
  <si>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</si>
  <si>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</si>
  <si>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</si>
  <si>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</si>
  <si>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</si>
  <si>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</si>
  <si>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</si>
  <si>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</si>
  <si>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</si>
  <si>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</si>
  <si>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</si>
  <si>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</si>
  <si>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</si>
  <si>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</si>
  <si>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</si>
  <si>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</si>
  <si>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</si>
  <si>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</si>
  <si>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</si>
  <si>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</si>
  <si>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</si>
  <si>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</si>
  <si>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</si>
  <si>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</si>
  <si>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</si>
  <si>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</si>
  <si>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</si>
  <si>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</si>
  <si>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</si>
  <si>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</si>
  <si>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</si>
  <si>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</si>
  <si>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</si>
  <si>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</si>
  <si>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</si>
  <si>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</si>
  <si>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</si>
  <si>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</si>
  <si>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</si>
  <si>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</si>
  <si>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</si>
  <si>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</si>
  <si>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</si>
  <si>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</si>
  <si>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</si>
  <si>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</si>
  <si>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</si>
  <si>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</si>
  <si>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</si>
  <si>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</si>
  <si>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</si>
  <si>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</si>
  <si>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</si>
  <si>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</si>
  <si>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</si>
  <si>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</si>
  <si>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</si>
  <si>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</si>
  <si>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</si>
  <si>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</si>
  <si>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</si>
  <si>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</si>
  <si>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</si>
  <si>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</si>
  <si>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</si>
  <si>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</si>
  <si>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</si>
  <si>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</si>
  <si>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</si>
  <si>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</si>
  <si>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</si>
  <si>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</si>
  <si>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</si>
  <si>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</si>
  <si>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</si>
  <si>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</si>
  <si>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</si>
  <si>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</si>
  <si>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</si>
  <si>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</si>
  <si>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</si>
  <si>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</si>
  <si>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</si>
  <si>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</si>
  <si>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</si>
  <si>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</si>
  <si>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</si>
  <si>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</si>
  <si>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</si>
  <si>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</si>
  <si>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</si>
  <si>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</si>
  <si>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</si>
  <si>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</si>
  <si>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</si>
  <si>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</si>
  <si>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</si>
  <si>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</si>
  <si>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</si>
  <si>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</si>
  <si>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</si>
  <si>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</si>
  <si>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</si>
  <si>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</si>
  <si>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</si>
  <si>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</si>
  <si>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</si>
  <si>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</si>
  <si>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</si>
  <si>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</si>
  <si>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</si>
  <si>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</si>
  <si>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</si>
  <si>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</si>
  <si>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</si>
  <si>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</si>
  <si>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</si>
  <si>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</si>
  <si>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</si>
  <si>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</si>
  <si>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</si>
  <si>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</si>
  <si>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</si>
  <si>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</si>
  <si>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</si>
  <si>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</si>
  <si>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</si>
  <si>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</si>
  <si>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</si>
  <si>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</si>
  <si>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</si>
  <si>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</si>
  <si>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</si>
  <si>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</si>
  <si>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</si>
  <si>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</si>
  <si>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</si>
  <si>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</si>
  <si>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</si>
  <si>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</si>
  <si>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</si>
  <si>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</si>
  <si>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</si>
  <si>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</si>
  <si>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</si>
  <si>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</si>
  <si>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</si>
  <si>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</si>
  <si>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</si>
  <si>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</si>
  <si>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</si>
  <si>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</si>
  <si>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</si>
  <si>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</si>
  <si>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</si>
  <si>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</si>
  <si>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</si>
  <si>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</si>
  <si>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</si>
  <si>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</si>
  <si>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</si>
  <si>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</si>
  <si>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</si>
  <si>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</si>
  <si>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</si>
  <si>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</si>
  <si>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</si>
  <si>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</si>
  <si>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</si>
  <si>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</si>
  <si>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</si>
  <si>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</si>
  <si>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</si>
  <si>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</si>
  <si>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</si>
  <si>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</si>
  <si>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</si>
  <si>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</si>
  <si>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</si>
  <si>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</si>
  <si>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</si>
  <si>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</si>
  <si>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</si>
  <si>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</si>
  <si>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</si>
  <si>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</si>
  <si>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</si>
  <si>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</si>
  <si>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</si>
  <si>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</si>
  <si>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</si>
  <si>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</si>
  <si>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</si>
  <si>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</si>
  <si>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</si>
  <si>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</si>
  <si>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</si>
  <si>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</si>
  <si>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</si>
  <si>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</si>
  <si>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</si>
  <si>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</si>
  <si>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</si>
  <si>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</si>
  <si>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</si>
  <si>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</si>
  <si>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</si>
  <si>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</si>
  <si>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</si>
  <si>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</si>
  <si>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</si>
  <si>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</si>
  <si>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</si>
  <si>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</si>
  <si>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</si>
  <si>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</si>
  <si>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</si>
  <si>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</si>
  <si>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</si>
  <si>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</si>
  <si>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</si>
  <si>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</si>
  <si>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</si>
  <si>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</si>
  <si>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</si>
  <si>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</si>
  <si>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</si>
  <si>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</si>
  <si>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</si>
  <si>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</si>
  <si>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</si>
  <si>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</si>
  <si>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</si>
  <si>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</si>
  <si>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</si>
  <si>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</si>
  <si>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</si>
  <si>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</si>
  <si>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</si>
  <si>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</si>
  <si>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</si>
  <si>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</si>
  <si>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</si>
  <si>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</si>
  <si>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</si>
  <si>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</si>
  <si>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</si>
  <si>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</si>
  <si>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</si>
  <si>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</si>
  <si>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</si>
  <si>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</si>
  <si>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</si>
  <si>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</si>
  <si>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</si>
  <si>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</si>
  <si>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</si>
  <si>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</si>
  <si>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</si>
  <si>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</si>
  <si>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</si>
  <si>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</si>
  <si>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</si>
  <si>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</si>
  <si>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</si>
  <si>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</si>
  <si>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</si>
  <si>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</si>
  <si>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</si>
  <si>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</si>
  <si>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</si>
  <si>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</si>
  <si>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</si>
  <si>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</si>
  <si>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</si>
  <si>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</si>
  <si>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</si>
  <si>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</si>
  <si>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</si>
  <si>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</si>
  <si>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</si>
  <si>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</si>
  <si>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</si>
  <si>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</si>
  <si>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</si>
  <si>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</si>
  <si>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</si>
  <si>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</si>
  <si>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</si>
  <si>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</si>
  <si>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</si>
  <si>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</si>
  <si>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</si>
  <si>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</si>
  <si>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</si>
  <si>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</si>
  <si>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</si>
  <si>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</si>
  <si>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</si>
  <si>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</si>
  <si>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</si>
  <si>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</si>
  <si>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</si>
  <si>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</si>
  <si>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</si>
  <si>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</si>
  <si>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</si>
  <si>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</si>
  <si>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</si>
  <si>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</si>
  <si>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</si>
  <si>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</si>
  <si>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</si>
  <si>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</si>
  <si>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</si>
  <si>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</si>
  <si>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</si>
  <si>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</si>
  <si>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</si>
  <si>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</si>
  <si>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</si>
  <si>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</si>
  <si>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</si>
  <si>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</si>
  <si>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</si>
  <si>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</si>
  <si>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</si>
  <si>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</si>
  <si>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</si>
  <si>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</si>
  <si>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</si>
  <si>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</si>
  <si>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</si>
  <si>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</si>
  <si>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</si>
  <si>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</si>
  <si>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</si>
  <si>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</si>
  <si>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</si>
  <si>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</si>
  <si>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</si>
  <si>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</si>
  <si>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</si>
  <si>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</si>
  <si>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</si>
  <si>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</si>
  <si>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</si>
  <si>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</si>
  <si>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</si>
  <si>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</si>
  <si>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</si>
  <si>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</si>
  <si>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</si>
  <si>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</si>
  <si>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</si>
  <si>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</si>
  <si>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</si>
  <si>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</si>
  <si>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</si>
  <si>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</si>
  <si>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</si>
  <si>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</si>
  <si>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</si>
  <si>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</si>
  <si>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</si>
  <si>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</si>
  <si>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</si>
  <si>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</si>
  <si>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</si>
  <si>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</si>
  <si>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</si>
  <si>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</si>
  <si>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</si>
  <si>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</si>
  <si>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</si>
  <si>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</si>
  <si>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</si>
  <si>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</si>
  <si>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</si>
  <si>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</si>
  <si>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</si>
  <si>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</si>
  <si>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</si>
  <si>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</si>
  <si>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</si>
  <si>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</si>
  <si>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</si>
  <si>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</si>
  <si>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</si>
  <si>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</si>
  <si>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</si>
  <si>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</si>
  <si>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</si>
  <si>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</si>
  <si>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</si>
  <si>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</si>
  <si>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</si>
  <si>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</si>
  <si>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</si>
  <si>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</si>
  <si>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</si>
  <si>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</si>
  <si>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</si>
  <si>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</si>
  <si>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</si>
  <si>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</si>
  <si>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</si>
  <si>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</si>
  <si>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</si>
  <si>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</si>
  <si>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</si>
  <si>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</si>
  <si>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</si>
  <si>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</si>
  <si>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</si>
  <si>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</si>
  <si>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</si>
  <si>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</si>
  <si>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</si>
  <si>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</si>
  <si>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</si>
  <si>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</si>
  <si>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</si>
  <si>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</si>
  <si>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</si>
  <si>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</si>
  <si>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</si>
  <si>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</si>
  <si>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</si>
  <si>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</si>
  <si>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</si>
  <si>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</si>
  <si>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</si>
  <si>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</si>
  <si>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</si>
  <si>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</si>
  <si>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</si>
  <si>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</si>
  <si>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</si>
  <si>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</si>
  <si>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</si>
  <si>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</si>
  <si>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</si>
  <si>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</si>
  <si>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</si>
  <si>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</si>
  <si>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</si>
  <si>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</si>
  <si>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</si>
  <si>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</si>
  <si>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</si>
  <si>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</si>
  <si>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</si>
  <si>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</si>
  <si>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</si>
  <si>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</si>
  <si>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</si>
  <si>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</si>
  <si>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</si>
  <si>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</si>
  <si>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</si>
  <si>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</si>
  <si>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</si>
  <si>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</si>
  <si>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</si>
  <si>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</si>
  <si>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</si>
  <si>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</si>
  <si>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</si>
  <si>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</si>
  <si>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</si>
  <si>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</si>
  <si>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</si>
  <si>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</si>
  <si>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</si>
  <si>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</si>
  <si>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</si>
  <si>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</si>
  <si>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</si>
  <si>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</si>
  <si>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</si>
  <si>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</si>
  <si>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</si>
  <si>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</si>
  <si>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</si>
  <si>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</si>
  <si>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</si>
  <si>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</si>
  <si>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</si>
  <si>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</si>
  <si>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</si>
  <si>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</si>
  <si>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</si>
  <si>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</si>
  <si>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</si>
  <si>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</si>
  <si>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</si>
  <si>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</si>
  <si>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</si>
  <si>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</si>
  <si>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</si>
  <si>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</si>
  <si>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</si>
  <si>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</si>
  <si>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</si>
  <si>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</si>
  <si>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</si>
  <si>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</si>
  <si>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</si>
  <si>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</si>
  <si>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</si>
  <si>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</si>
  <si>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</si>
  <si>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</si>
  <si>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</si>
  <si>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</si>
  <si>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</si>
  <si>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</si>
  <si>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</si>
  <si>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</si>
  <si>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</si>
  <si>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</si>
  <si>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</si>
  <si>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</si>
  <si>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</si>
  <si>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</si>
  <si>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</si>
  <si>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</si>
  <si>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</si>
  <si>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</si>
  <si>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</si>
  <si>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</si>
  <si>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</si>
  <si>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</si>
  <si>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</si>
  <si>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</si>
  <si>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</si>
  <si>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</si>
  <si>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</si>
  <si>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</si>
  <si>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</si>
  <si>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</si>
  <si>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</si>
  <si>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</si>
  <si>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</si>
  <si>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</si>
  <si>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</si>
  <si>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</si>
  <si>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</si>
  <si>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</si>
  <si>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</si>
  <si>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</si>
  <si>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</si>
  <si>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</si>
  <si>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</si>
  <si>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</si>
  <si>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</si>
  <si>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</si>
  <si>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</si>
  <si>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</si>
  <si>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</si>
  <si>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</si>
  <si>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</si>
  <si>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</si>
  <si>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</si>
  <si>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</si>
  <si>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</si>
  <si>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</si>
  <si>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</si>
  <si>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</si>
  <si>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</si>
  <si>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</si>
  <si>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</si>
  <si>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</si>
  <si>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</si>
  <si>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</si>
  <si>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</si>
  <si>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</si>
  <si>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</si>
  <si>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</si>
  <si>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</si>
  <si>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</si>
  <si>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</si>
  <si>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</si>
  <si>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</si>
  <si>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</si>
  <si>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</si>
  <si>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</si>
  <si>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</si>
  <si>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</si>
  <si>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</si>
  <si>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</si>
  <si>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</si>
  <si>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</si>
  <si>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</si>
  <si>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</si>
  <si>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</si>
  <si>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</si>
  <si>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</si>
  <si>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</si>
  <si>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</si>
  <si>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</si>
  <si>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</si>
  <si>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</si>
  <si>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</si>
  <si>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</si>
  <si>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</si>
  <si>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</si>
  <si>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</si>
  <si>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</si>
  <si>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</si>
  <si>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</si>
  <si>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</si>
  <si>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</si>
  <si>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</si>
  <si>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</si>
  <si>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</si>
  <si>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</si>
  <si>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</si>
  <si>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</si>
  <si>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</si>
  <si>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</si>
  <si>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</si>
  <si>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</si>
  <si>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</si>
  <si>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</si>
  <si>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</si>
  <si>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</si>
  <si>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</si>
  <si>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</si>
  <si>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</si>
  <si>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</si>
  <si>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</si>
  <si>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</si>
  <si>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</si>
  <si>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</si>
  <si>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</si>
  <si>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</si>
  <si>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</si>
  <si>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</si>
  <si>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</si>
  <si>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</si>
  <si>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</si>
  <si>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</si>
  <si>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</si>
  <si>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</si>
  <si>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</si>
  <si>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</si>
  <si>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</si>
  <si>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</si>
  <si>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</si>
  <si>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</si>
  <si>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</si>
  <si>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</si>
  <si>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</si>
  <si>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</si>
  <si>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</si>
  <si>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</si>
  <si>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</si>
  <si>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</si>
  <si>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</si>
  <si>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</si>
  <si>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</si>
  <si>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</si>
  <si>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</si>
  <si>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</si>
  <si>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</si>
  <si>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</si>
  <si>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</si>
  <si>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</si>
  <si>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</si>
  <si>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</si>
  <si>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</si>
  <si>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</si>
  <si>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</si>
  <si>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</si>
  <si>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</si>
  <si>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</si>
  <si>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</si>
  <si>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</si>
  <si>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</si>
  <si>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</si>
  <si>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</si>
  <si>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</si>
  <si>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</si>
  <si>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</si>
  <si>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</si>
  <si>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</si>
  <si>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</si>
  <si>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</si>
  <si>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</si>
  <si>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</si>
  <si>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</si>
  <si>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</si>
  <si>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</si>
  <si>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</si>
  <si>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</si>
  <si>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</si>
  <si>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</si>
  <si>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</si>
  <si>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</si>
  <si>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</si>
  <si>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</si>
  <si>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</si>
  <si>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</si>
  <si>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</si>
  <si>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</si>
  <si>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</si>
  <si>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</si>
  <si>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</si>
  <si>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</si>
  <si>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</si>
  <si>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</si>
  <si>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</si>
  <si>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</si>
  <si>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</si>
  <si>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</si>
  <si>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</si>
  <si>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</si>
  <si>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</si>
  <si>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</si>
  <si>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</si>
  <si>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</si>
  <si>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</si>
  <si>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</si>
  <si>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</si>
  <si>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</si>
  <si>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</si>
  <si>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</si>
  <si>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</si>
  <si>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</si>
  <si>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</si>
  <si>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</si>
  <si>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</si>
  <si>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</si>
  <si>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</si>
  <si>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</si>
  <si>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</si>
  <si>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</si>
  <si>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</si>
  <si>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</si>
  <si>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</si>
  <si>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</si>
  <si>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</si>
  <si>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</si>
  <si>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</si>
  <si>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</si>
  <si>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</si>
  <si>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</si>
  <si>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</si>
  <si>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</si>
  <si>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</si>
  <si>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</si>
  <si>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</si>
  <si>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</si>
  <si>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</si>
  <si>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</si>
  <si>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</si>
  <si>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</si>
  <si>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</si>
  <si>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</si>
  <si>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</si>
  <si>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</si>
  <si>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</si>
  <si>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</si>
  <si>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</si>
  <si>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</si>
  <si>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</si>
  <si>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</si>
  <si>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</si>
  <si>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</si>
  <si>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</si>
  <si>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</si>
  <si>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</si>
  <si>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</si>
  <si>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</si>
  <si>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</si>
  <si>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</si>
  <si>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</si>
  <si>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</si>
  <si>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</si>
  <si>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</si>
  <si>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</si>
  <si>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</si>
  <si>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</si>
  <si>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</si>
  <si>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</si>
  <si>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</si>
  <si>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</si>
  <si>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</si>
  <si>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</si>
  <si>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</si>
  <si>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</si>
  <si>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</si>
  <si>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</si>
  <si>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</si>
  <si>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</si>
  <si>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</si>
  <si>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</si>
  <si>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</si>
  <si>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</si>
  <si>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</si>
  <si>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</si>
  <si>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</si>
  <si>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</si>
  <si>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</si>
  <si>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</si>
  <si>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</si>
  <si>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</si>
  <si>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</si>
  <si>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</si>
  <si>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</si>
  <si>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</si>
  <si>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</si>
  <si>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</si>
  <si>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</si>
  <si>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</si>
  <si>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</si>
  <si>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</si>
  <si>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</si>
  <si>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</si>
  <si>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</si>
  <si>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</si>
  <si>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</si>
  <si>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</si>
  <si>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</si>
  <si>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</si>
  <si>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</si>
  <si>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</si>
  <si>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</si>
  <si>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</si>
  <si>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</si>
  <si>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</si>
  <si>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</si>
  <si>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</si>
  <si>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</si>
  <si>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</si>
  <si>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</si>
  <si>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</si>
  <si>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</si>
  <si>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</si>
  <si>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</si>
  <si>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</si>
  <si>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</si>
  <si>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</si>
  <si>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</si>
  <si>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</si>
  <si>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</si>
  <si>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</si>
  <si>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</si>
  <si>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</si>
  <si>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</si>
  <si>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</si>
  <si>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</si>
  <si>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</si>
  <si>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</si>
  <si>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</si>
  <si>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</si>
  <si>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</si>
  <si>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</si>
  <si>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</si>
  <si>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</si>
  <si>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</si>
  <si>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</si>
  <si>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</si>
  <si>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</si>
  <si>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</si>
  <si>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</si>
  <si>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</si>
  <si>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</si>
  <si>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</si>
  <si>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</si>
  <si>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</si>
  <si>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</si>
  <si>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</si>
  <si>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</si>
  <si>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</si>
  <si>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</si>
  <si>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</si>
  <si>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</si>
  <si>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</si>
  <si>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</si>
  <si>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</si>
  <si>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</si>
  <si>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</si>
  <si>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</si>
  <si>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</si>
  <si>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</si>
  <si>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</si>
  <si>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</si>
  <si>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</si>
  <si>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</si>
  <si>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</si>
  <si>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</si>
  <si>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</si>
  <si>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</si>
  <si>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</si>
  <si>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</si>
  <si>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</si>
  <si>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</si>
  <si>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</si>
  <si>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</si>
  <si>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</si>
  <si>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</si>
  <si>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</si>
  <si>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</si>
  <si>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</si>
  <si>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</si>
  <si>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</si>
  <si>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</si>
  <si>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</si>
  <si>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</si>
  <si>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</si>
  <si>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</si>
  <si>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</si>
  <si>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</si>
  <si>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</si>
  <si>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</si>
  <si>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</si>
  <si>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</si>
  <si>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</si>
  <si>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</si>
  <si>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</si>
  <si>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</si>
  <si>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</si>
  <si>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</si>
  <si>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</si>
  <si>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</si>
  <si>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</si>
  <si>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</si>
  <si>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</si>
  <si>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</si>
  <si>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</si>
  <si>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</si>
  <si>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</si>
  <si>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</si>
  <si>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</si>
  <si>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</si>
  <si>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</si>
  <si>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</si>
  <si>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</si>
  <si>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</si>
  <si>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</si>
  <si>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</si>
  <si>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</si>
  <si>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</si>
  <si>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</si>
  <si>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</si>
  <si>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</si>
  <si>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</si>
  <si>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</si>
  <si>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</si>
  <si>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</si>
  <si>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</si>
  <si>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</si>
  <si>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</si>
  <si>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</si>
  <si>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</si>
  <si>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</si>
  <si>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</si>
  <si>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</si>
  <si>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</si>
  <si>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</si>
  <si>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</si>
  <si>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</si>
  <si>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</si>
  <si>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</si>
  <si>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</si>
  <si>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</si>
  <si>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</si>
  <si>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</si>
  <si>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</si>
  <si>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</si>
  <si>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</si>
  <si>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</si>
  <si>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</si>
  <si>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</si>
  <si>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</si>
  <si>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</si>
  <si>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</si>
  <si>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</si>
  <si>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</si>
  <si>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</si>
  <si>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</si>
  <si>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</si>
  <si>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</si>
  <si>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</si>
  <si>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</si>
  <si>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</si>
  <si>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</si>
  <si>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</si>
  <si>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</si>
  <si>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</si>
  <si>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</si>
  <si>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</si>
  <si>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</si>
  <si>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</si>
  <si>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</si>
  <si>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</si>
  <si>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</si>
  <si>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</si>
  <si>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</si>
  <si>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</si>
  <si>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</si>
  <si>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</si>
  <si>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</si>
  <si>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</si>
  <si>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</si>
  <si>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</si>
  <si>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</si>
  <si>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</si>
  <si>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</si>
  <si>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</si>
  <si>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</si>
  <si>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</si>
  <si>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</si>
  <si>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</si>
  <si>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</si>
  <si>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</si>
  <si>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</si>
  <si>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</si>
  <si>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</si>
  <si>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</si>
  <si>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</si>
  <si>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</si>
  <si>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</si>
  <si>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</si>
  <si>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</si>
  <si>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</si>
  <si>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</si>
  <si>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</si>
  <si>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</si>
  <si>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</si>
  <si>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</si>
  <si>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</si>
  <si>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</si>
  <si>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</si>
  <si>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</si>
  <si>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</si>
  <si>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</si>
  <si>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</si>
  <si>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</si>
  <si>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</si>
  <si>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</si>
  <si>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</si>
  <si>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</si>
  <si>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</si>
  <si>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</si>
  <si>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</si>
  <si>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</si>
  <si>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</si>
  <si>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</si>
  <si>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</si>
  <si>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</si>
  <si>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</si>
  <si>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</si>
  <si>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</si>
  <si>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</si>
  <si>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</si>
  <si>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</si>
  <si>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</si>
  <si>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</si>
  <si>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</si>
  <si>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</si>
  <si>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</si>
  <si>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</si>
  <si>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</si>
  <si>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</si>
  <si>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</si>
  <si>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</si>
  <si>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</si>
  <si>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</si>
  <si>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</si>
  <si>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</si>
  <si>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</si>
  <si>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</si>
  <si>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</si>
  <si>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</si>
  <si>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</si>
  <si>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</si>
  <si>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</si>
  <si>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</si>
  <si>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</si>
  <si>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</si>
  <si>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</si>
  <si>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</si>
  <si>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</si>
  <si>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</si>
  <si>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</si>
  <si>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</si>
  <si>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</si>
  <si>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</si>
  <si>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</si>
  <si>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</si>
  <si>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</si>
  <si>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</si>
  <si>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</si>
  <si>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</si>
  <si>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</si>
  <si>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</si>
  <si>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</si>
  <si>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</si>
  <si>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</si>
  <si>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</si>
  <si>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</si>
  <si>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</si>
  <si>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</si>
  <si>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</si>
  <si>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</si>
  <si>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</si>
  <si>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</si>
  <si>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</si>
  <si>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</si>
  <si>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</si>
  <si>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</si>
  <si>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</si>
  <si>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</si>
  <si>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</si>
  <si>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</si>
  <si>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</si>
  <si>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</si>
  <si>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</si>
  <si>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</si>
  <si>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</si>
  <si>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</si>
  <si>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</si>
  <si>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</si>
  <si>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</si>
  <si>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</si>
  <si>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</si>
  <si>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</si>
  <si>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</si>
  <si>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</si>
  <si>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</si>
  <si>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</si>
  <si>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</si>
  <si>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</si>
  <si>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</si>
  <si>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</si>
  <si>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</si>
  <si>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</si>
  <si>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</si>
  <si>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</si>
  <si>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</si>
  <si>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</si>
  <si>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</si>
  <si>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</si>
  <si>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</si>
  <si>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</si>
  <si>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</si>
  <si>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</si>
  <si>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</si>
  <si>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</si>
  <si>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</si>
  <si>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</si>
  <si>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</si>
  <si>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</si>
  <si>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</si>
  <si>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</si>
  <si>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</si>
  <si>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</si>
  <si>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</si>
  <si>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</si>
  <si>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</si>
  <si>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</si>
  <si>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</si>
  <si>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</si>
  <si>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</si>
  <si>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</si>
  <si>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</si>
  <si>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</si>
  <si>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</si>
  <si>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</si>
  <si>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</si>
  <si>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</si>
  <si>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</si>
  <si>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</si>
  <si>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</si>
  <si>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</si>
  <si>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</si>
  <si>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</si>
  <si>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</si>
  <si>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</si>
  <si>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</si>
  <si>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</si>
  <si>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</si>
  <si>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</si>
  <si>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</si>
  <si>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</si>
  <si>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</si>
  <si>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</si>
  <si>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</si>
  <si>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</si>
  <si>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</si>
  <si>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</si>
  <si>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</si>
  <si>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</si>
  <si>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</si>
  <si>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</si>
  <si>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</si>
  <si>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</si>
  <si>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</si>
  <si>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</si>
  <si>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</si>
  <si>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</si>
  <si>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</si>
  <si>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</si>
  <si>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</si>
  <si>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</si>
  <si>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</si>
  <si>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</si>
  <si>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</si>
  <si>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</si>
  <si>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</si>
  <si>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</si>
  <si>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</si>
  <si>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</si>
  <si>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</si>
  <si>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</si>
  <si>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</si>
  <si>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</si>
  <si>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</si>
  <si>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</si>
  <si>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</si>
  <si>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</si>
  <si>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</si>
  <si>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</si>
  <si>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</si>
  <si>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</si>
  <si>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</si>
  <si>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</si>
  <si>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</si>
  <si>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</si>
  <si>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</si>
  <si>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</si>
  <si>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</si>
  <si>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</si>
  <si>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</si>
  <si>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</si>
  <si>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</si>
  <si>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</si>
  <si>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</si>
  <si>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</si>
  <si>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</si>
  <si>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</si>
  <si>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</si>
  <si>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</si>
  <si>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</si>
  <si>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</si>
  <si>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</si>
  <si>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</si>
  <si>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</si>
  <si>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</si>
  <si>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</si>
  <si>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</si>
  <si>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</si>
  <si>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</si>
  <si>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</si>
  <si>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</si>
  <si>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</si>
  <si>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</si>
  <si>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</si>
  <si>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</si>
  <si>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</si>
  <si>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</si>
  <si>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</si>
  <si>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</si>
  <si>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</si>
  <si>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</si>
  <si>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</si>
  <si>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</si>
  <si>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</si>
  <si>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</si>
  <si>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</si>
  <si>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</si>
  <si>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</si>
  <si>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</si>
  <si>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</si>
  <si>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</si>
  <si>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</si>
  <si>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</si>
  <si>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</si>
  <si>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</si>
  <si>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</si>
  <si>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</si>
  <si>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</si>
  <si>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</si>
  <si>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</si>
  <si>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</si>
  <si>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</si>
  <si>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</si>
  <si>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</si>
  <si>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</si>
  <si>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</si>
  <si>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</si>
  <si>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</si>
  <si>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</si>
  <si>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</si>
  <si>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</si>
  <si>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</si>
  <si>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</si>
  <si>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</si>
  <si>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</si>
  <si>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</si>
  <si>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</si>
  <si>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</si>
  <si>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</si>
  <si>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</si>
  <si>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</si>
  <si>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</si>
  <si>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</si>
  <si>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</si>
  <si>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</si>
  <si>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</si>
  <si>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</si>
  <si>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</si>
  <si>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</si>
  <si>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</si>
  <si>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</si>
  <si>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</si>
  <si>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</si>
  <si>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</si>
  <si>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</si>
  <si>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</si>
  <si>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</si>
  <si>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</si>
  <si>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</si>
  <si>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</si>
  <si>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</si>
  <si>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</si>
  <si>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</si>
  <si>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</si>
  <si>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</si>
  <si>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</si>
  <si>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</si>
  <si>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</si>
  <si>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</si>
  <si>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</si>
  <si>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</si>
  <si>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</si>
  <si>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</si>
  <si>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</si>
  <si>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</si>
  <si>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</si>
  <si>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</si>
  <si>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</si>
  <si>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</si>
  <si>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</si>
  <si>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</si>
  <si>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</si>
  <si>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</si>
  <si>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</si>
  <si>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</si>
  <si>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</si>
  <si>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</si>
  <si>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</si>
  <si>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</si>
  <si>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</si>
  <si>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</si>
  <si>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</si>
  <si>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</si>
  <si>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</si>
  <si>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</si>
  <si>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</si>
  <si>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</si>
  <si>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</si>
  <si>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</si>
  <si>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</si>
  <si>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</si>
  <si>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</si>
  <si>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</si>
  <si>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</si>
  <si>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</si>
  <si>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</si>
  <si>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</si>
  <si>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</si>
  <si>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</si>
  <si>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</si>
  <si>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</si>
  <si>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</si>
  <si>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</si>
  <si>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</si>
  <si>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</si>
  <si>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</si>
  <si>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</si>
  <si>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</si>
  <si>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</si>
  <si>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</si>
  <si>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</si>
  <si>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</si>
  <si>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</si>
  <si>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</si>
  <si>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</si>
  <si>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</si>
  <si>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</si>
  <si>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</si>
  <si>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</si>
  <si>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</si>
  <si>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</si>
  <si>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</si>
  <si>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</si>
  <si>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</si>
  <si>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</si>
  <si>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</si>
  <si>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</si>
  <si>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</si>
  <si>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</si>
  <si>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</si>
  <si>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</si>
  <si>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</si>
  <si>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</si>
  <si>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</si>
  <si>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</si>
  <si>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</si>
  <si>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</si>
  <si>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</si>
  <si>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</si>
  <si>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</si>
  <si>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</si>
  <si>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</si>
  <si>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</si>
  <si>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</si>
  <si>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</si>
  <si>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</si>
  <si>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</si>
  <si>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</si>
  <si>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</si>
  <si>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</si>
  <si>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</si>
  <si>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</si>
  <si>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</si>
  <si>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</si>
  <si>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</si>
  <si>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</si>
  <si>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</si>
  <si>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</si>
  <si>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</si>
  <si>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</si>
  <si>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</si>
  <si>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</si>
  <si>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</si>
  <si>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</si>
  <si>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</si>
  <si>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</si>
  <si>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</si>
  <si>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</si>
  <si>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</si>
  <si>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</si>
  <si>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</si>
  <si>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</si>
  <si>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</si>
  <si>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</si>
  <si>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</si>
  <si>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</si>
  <si>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</si>
  <si>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</si>
  <si>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</si>
  <si>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</si>
  <si>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</si>
  <si>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</si>
  <si>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</si>
  <si>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</si>
  <si>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</si>
  <si>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</si>
  <si>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</si>
  <si>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</si>
  <si>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</si>
  <si>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</si>
  <si>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</si>
  <si>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</si>
  <si>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</si>
  <si>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</si>
  <si>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</si>
  <si>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</si>
  <si>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</si>
  <si>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</si>
  <si>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</si>
  <si>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</si>
  <si>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</si>
  <si>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</si>
  <si>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</si>
  <si>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</si>
  <si>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</si>
  <si>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</si>
  <si>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</si>
  <si>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</si>
  <si>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</si>
  <si>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</si>
  <si>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</si>
  <si>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</si>
  <si>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</si>
  <si>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</si>
  <si>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</si>
  <si>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</si>
  <si>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</si>
  <si>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</si>
  <si>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</si>
  <si>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</si>
  <si>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</si>
  <si>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</si>
  <si>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</si>
  <si>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</si>
  <si>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</si>
  <si>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</si>
  <si>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</si>
  <si>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</si>
  <si>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</si>
  <si>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</si>
  <si>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</si>
  <si>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</si>
  <si>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</si>
  <si>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</si>
  <si>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</si>
  <si>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</si>
  <si>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</si>
  <si>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</si>
  <si>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</si>
  <si>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</si>
  <si>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</si>
  <si>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</si>
  <si>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</si>
  <si>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</si>
  <si>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</si>
  <si>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</si>
  <si>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</si>
  <si>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</si>
  <si>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</si>
  <si>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</si>
  <si>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</si>
  <si>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</si>
  <si>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</si>
  <si>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</si>
  <si>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</si>
  <si>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</si>
  <si>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</si>
  <si>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</si>
  <si>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</si>
  <si>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</si>
  <si>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</si>
  <si>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</si>
  <si>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</si>
  <si>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</si>
  <si>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</si>
  <si>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</si>
  <si>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</si>
  <si>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</si>
  <si>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</si>
  <si>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</si>
  <si>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</si>
  <si>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</si>
  <si>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</si>
  <si>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</si>
  <si>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</si>
  <si>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</si>
  <si>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</si>
  <si>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</si>
  <si>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</si>
  <si>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</si>
  <si>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</si>
  <si>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</si>
  <si>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</si>
  <si>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</si>
  <si>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</si>
  <si>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</si>
  <si>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</si>
  <si>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</si>
  <si>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</si>
  <si>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</si>
  <si>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</si>
  <si>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</si>
  <si>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</si>
  <si>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</si>
  <si>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</si>
  <si>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</si>
  <si>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</si>
  <si>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</si>
  <si>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</si>
  <si>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</si>
  <si>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</si>
  <si>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</si>
  <si>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</si>
  <si>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</si>
  <si>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</si>
  <si>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</si>
  <si>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</si>
  <si>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</si>
  <si>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</si>
  <si>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</si>
  <si>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</si>
  <si>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</si>
  <si>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</si>
  <si>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</si>
  <si>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</si>
  <si>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</si>
  <si>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</si>
  <si>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</si>
  <si>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</si>
  <si>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</si>
  <si>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</si>
  <si>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</si>
  <si>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</si>
  <si>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</si>
  <si>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</si>
  <si>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</si>
  <si>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</si>
  <si>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</si>
  <si>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</si>
  <si>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</si>
  <si>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</si>
  <si>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</si>
  <si>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</si>
  <si>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</si>
  <si>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</si>
  <si>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</si>
  <si>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</si>
  <si>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</si>
  <si>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</si>
  <si>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</si>
  <si>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</si>
  <si>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</si>
  <si>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</si>
  <si>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</si>
  <si>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</si>
  <si>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</si>
  <si>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</si>
  <si>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</si>
  <si>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</si>
  <si>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</si>
  <si>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</si>
  <si>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</si>
  <si>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</si>
  <si>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</si>
  <si>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</si>
  <si>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</si>
  <si>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</si>
  <si>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</si>
  <si>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</si>
  <si>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</si>
  <si>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</si>
  <si>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</si>
  <si>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</si>
  <si>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</si>
  <si>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</si>
  <si>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</si>
  <si>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</si>
  <si>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</si>
  <si>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</si>
  <si>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</si>
  <si>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</si>
  <si>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</si>
  <si>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</si>
  <si>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</si>
  <si>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</si>
  <si>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</si>
  <si>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</si>
  <si>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</si>
  <si>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</si>
  <si>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</si>
  <si>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</si>
  <si>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</si>
  <si>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</si>
  <si>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</si>
  <si>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</si>
  <si>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</si>
  <si>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</si>
  <si>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</si>
  <si>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</si>
  <si>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</si>
  <si>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</si>
  <si>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</si>
  <si>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</si>
  <si>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</si>
  <si>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</si>
  <si>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</si>
  <si>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</si>
  <si>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</si>
  <si>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</si>
  <si>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</si>
  <si>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</si>
  <si>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</si>
  <si>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</si>
  <si>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</si>
  <si>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</si>
  <si>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</si>
  <si>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</si>
  <si>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</si>
  <si>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</si>
  <si>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</si>
  <si>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</si>
  <si>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</si>
  <si>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</si>
  <si>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</si>
  <si>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</si>
  <si>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</si>
  <si>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</si>
  <si>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</si>
  <si>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</si>
  <si>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</si>
  <si>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</si>
  <si>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</si>
  <si>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</si>
  <si>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</si>
  <si>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</si>
  <si>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</si>
  <si>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</si>
  <si>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</si>
  <si>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</si>
  <si>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</si>
  <si>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</si>
  <si>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</si>
  <si>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</si>
  <si>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</si>
  <si>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</si>
  <si>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</si>
  <si>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</si>
  <si>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</si>
  <si>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</si>
  <si>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</si>
  <si>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</si>
  <si>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</si>
  <si>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</si>
  <si>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</si>
  <si>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</si>
  <si>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</si>
  <si>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</si>
  <si>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</si>
  <si>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</si>
  <si>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</si>
  <si>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</si>
  <si>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</si>
  <si>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</si>
  <si>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</si>
  <si>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</si>
  <si>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</si>
  <si>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</si>
  <si>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</si>
  <si>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</si>
  <si>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</si>
  <si>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</si>
  <si>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</si>
  <si>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</si>
  <si>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</si>
  <si>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</si>
  <si>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</si>
  <si>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</si>
  <si>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</si>
  <si>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</si>
  <si>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</si>
  <si>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</si>
  <si>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</si>
  <si>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</si>
  <si>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</si>
  <si>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</si>
  <si>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</si>
  <si>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</si>
  <si>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</si>
  <si>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</si>
  <si>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</si>
  <si>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</si>
  <si>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</si>
  <si>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</si>
  <si>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</si>
  <si>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</si>
  <si>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</si>
  <si>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</si>
  <si>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</si>
  <si>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</si>
  <si>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</si>
  <si>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</si>
  <si>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</si>
  <si>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</si>
  <si>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</si>
  <si>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</si>
  <si>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</si>
  <si>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</si>
  <si>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</si>
  <si>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</si>
  <si>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</si>
  <si>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</si>
  <si>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</si>
  <si>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</si>
  <si>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</si>
  <si>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</si>
  <si>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</si>
  <si>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</si>
  <si>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</si>
  <si>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</si>
  <si>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</si>
  <si>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</si>
  <si>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</si>
  <si>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</si>
  <si>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</si>
  <si>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</si>
  <si>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</si>
  <si>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</si>
  <si>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</si>
  <si>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</si>
  <si>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</si>
  <si>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</si>
  <si>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</si>
  <si>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</si>
  <si>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</si>
  <si>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</si>
  <si>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</si>
  <si>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</si>
  <si>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</si>
  <si>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</si>
  <si>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</si>
  <si>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</si>
  <si>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</si>
  <si>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</si>
  <si>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</si>
  <si>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</si>
  <si>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</si>
  <si>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</si>
  <si>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</si>
  <si>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</si>
  <si>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</si>
  <si>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</si>
  <si>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</si>
  <si>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</si>
  <si>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</si>
  <si>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</si>
  <si>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</si>
  <si>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</si>
  <si>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</si>
  <si>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</si>
  <si>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</si>
  <si>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</si>
  <si>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</si>
  <si>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</si>
  <si>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</si>
  <si>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</si>
  <si>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</si>
  <si>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</si>
  <si>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</si>
  <si>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</si>
  <si>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</si>
  <si>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</si>
  <si>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</si>
  <si>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</si>
  <si>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</si>
  <si>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</si>
  <si>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</si>
  <si>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</si>
  <si>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</si>
  <si>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</si>
  <si>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</si>
  <si>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</si>
  <si>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</si>
  <si>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</si>
  <si>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</si>
  <si>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</si>
  <si>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</si>
  <si>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</si>
  <si>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</si>
  <si>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</si>
  <si>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</si>
  <si>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</si>
  <si>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</si>
  <si>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</si>
  <si>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</si>
  <si>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</si>
  <si>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</si>
  <si>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</si>
  <si>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</si>
  <si>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</si>
  <si>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</si>
  <si>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</si>
  <si>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</si>
  <si>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</si>
  <si>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</si>
  <si>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</si>
  <si>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</si>
  <si>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</si>
  <si>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</si>
  <si>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</si>
  <si>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</si>
  <si>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</si>
  <si>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</si>
  <si>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</si>
  <si>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</si>
  <si>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</si>
  <si>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</si>
  <si>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</si>
  <si>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</si>
  <si>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</si>
  <si>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</si>
  <si>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</si>
  <si>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</si>
  <si>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</si>
  <si>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</si>
  <si>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</si>
  <si>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</si>
  <si>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</si>
  <si>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</si>
  <si>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</si>
  <si>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</si>
  <si>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</si>
  <si>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</si>
  <si>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</si>
  <si>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</si>
  <si>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</si>
  <si>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</si>
  <si>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</si>
  <si>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</si>
  <si>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</si>
  <si>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</si>
  <si>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</si>
  <si>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</si>
  <si>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</si>
  <si>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</si>
  <si>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</si>
  <si>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</si>
  <si>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</si>
  <si>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</si>
  <si>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</si>
  <si>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</si>
  <si>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</si>
  <si>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</si>
  <si>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</si>
  <si>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</si>
  <si>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</si>
  <si>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</si>
  <si>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</si>
  <si>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</si>
  <si>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</si>
  <si>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</si>
  <si>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</si>
  <si>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</si>
  <si>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</si>
  <si>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</si>
  <si>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</si>
  <si>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</si>
  <si>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</si>
  <si>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</si>
  <si>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</si>
  <si>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</si>
  <si>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</si>
  <si>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</si>
  <si>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</si>
  <si>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</si>
  <si>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</si>
  <si>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</si>
  <si>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</si>
  <si>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</si>
  <si>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</si>
  <si>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</si>
  <si>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</si>
  <si>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</si>
  <si>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</si>
  <si>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</si>
  <si>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</si>
  <si>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</si>
  <si>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</si>
  <si>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</si>
  <si>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</si>
  <si>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</si>
  <si>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</si>
  <si>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</si>
  <si>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</si>
  <si>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</si>
  <si>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</si>
  <si>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</si>
  <si>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</si>
  <si>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</si>
  <si>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</si>
  <si>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</si>
  <si>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</si>
  <si>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</si>
  <si>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</si>
  <si>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</si>
  <si>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</si>
  <si>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</si>
  <si>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</si>
  <si>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</si>
  <si>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</si>
  <si>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</si>
  <si>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</si>
  <si>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</si>
  <si>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</si>
  <si>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</si>
  <si>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</si>
  <si>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</si>
  <si>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</si>
  <si>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</si>
  <si>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</si>
  <si>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</si>
  <si>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</si>
  <si>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</si>
  <si>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</si>
  <si>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</si>
  <si>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</si>
  <si>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</si>
  <si>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</si>
  <si>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</si>
  <si>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</si>
  <si>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</si>
  <si>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</si>
  <si>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</si>
  <si>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</si>
  <si>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</si>
  <si>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</si>
  <si>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</si>
  <si>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</si>
  <si>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</si>
  <si>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</si>
  <si>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</si>
  <si>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</si>
  <si>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</si>
  <si>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</si>
  <si>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</si>
  <si>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</si>
  <si>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</si>
  <si>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</si>
  <si>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</si>
  <si>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</si>
  <si>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</si>
  <si>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</si>
  <si>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</si>
  <si>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</si>
  <si>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</si>
  <si>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</si>
  <si>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</si>
  <si>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</si>
  <si>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</si>
  <si>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</si>
  <si>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</si>
  <si>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</si>
  <si>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</si>
  <si>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</si>
  <si>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</si>
  <si>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</si>
  <si>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</si>
  <si>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</si>
  <si>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</si>
  <si>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</si>
  <si>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</si>
  <si>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</si>
  <si>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</si>
  <si>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</si>
  <si>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</si>
  <si>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</si>
  <si>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</si>
  <si>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</si>
  <si>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</si>
  <si>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</si>
  <si>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</si>
  <si>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</si>
  <si>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</si>
  <si>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</si>
  <si>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</si>
  <si>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</si>
  <si>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</si>
  <si>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</si>
  <si>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</si>
  <si>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</si>
  <si>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</si>
  <si>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</si>
  <si>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</si>
  <si>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</si>
  <si>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</si>
  <si>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</si>
  <si>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</si>
  <si>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</si>
  <si>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</si>
  <si>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</si>
  <si>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</si>
  <si>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</si>
  <si>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</si>
  <si>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</si>
  <si>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</si>
  <si>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</si>
  <si>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</si>
  <si>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</si>
  <si>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</si>
  <si>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</si>
  <si>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</si>
  <si>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</si>
  <si>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</si>
  <si>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</si>
  <si>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</si>
  <si>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</si>
  <si>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</si>
  <si>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</si>
  <si>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</si>
  <si>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</si>
  <si>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</si>
  <si>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</si>
  <si>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</si>
  <si>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</si>
  <si>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</si>
  <si>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</si>
  <si>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</si>
  <si>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</si>
  <si>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</si>
  <si>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</si>
  <si>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</si>
  <si>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</si>
  <si>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</si>
  <si>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</si>
  <si>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</si>
  <si>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</si>
  <si>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</si>
  <si>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</si>
  <si>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</si>
  <si>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</si>
  <si>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</si>
  <si>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</si>
  <si>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</si>
  <si>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</si>
  <si>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</si>
  <si>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</si>
  <si>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</si>
  <si>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</si>
  <si>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</si>
  <si>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</si>
  <si>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</si>
  <si>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</si>
  <si>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</si>
  <si>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</si>
  <si>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</si>
  <si>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</si>
  <si>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</si>
  <si>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</si>
  <si>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</si>
  <si>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</si>
  <si>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</si>
  <si>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</si>
  <si>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</si>
  <si>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</si>
  <si>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</si>
  <si>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</si>
  <si>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</si>
  <si>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</si>
  <si>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</si>
  <si>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</si>
  <si>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</si>
  <si>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</si>
  <si>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</si>
  <si>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</si>
  <si>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</si>
  <si>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</si>
  <si>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</si>
  <si>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</si>
  <si>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</si>
  <si>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</si>
  <si>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</si>
  <si>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</si>
  <si>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</si>
  <si>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</si>
  <si>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</si>
  <si>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</si>
  <si>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</si>
  <si>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</si>
  <si>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</si>
  <si>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</si>
  <si>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</si>
  <si>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</si>
  <si>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</si>
  <si>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</si>
  <si>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</si>
  <si>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</si>
  <si>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</si>
  <si>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</si>
  <si>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</si>
  <si>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</si>
  <si>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</si>
  <si>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</si>
  <si>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</si>
  <si>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</si>
  <si>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</si>
  <si>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</si>
  <si>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</si>
  <si>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</si>
  <si>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</si>
  <si>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</si>
  <si>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</si>
  <si>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</si>
  <si>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</si>
  <si>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</si>
  <si>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</si>
  <si>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</si>
  <si>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</si>
  <si>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</si>
  <si>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</si>
  <si>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</si>
  <si>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</si>
  <si>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</si>
  <si>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</si>
  <si>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</si>
  <si>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</si>
  <si>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</si>
  <si>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</si>
  <si>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</si>
  <si>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</si>
  <si>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</si>
  <si>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</si>
  <si>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</si>
  <si>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</si>
  <si>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</si>
  <si>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</si>
  <si>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</si>
  <si>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</si>
  <si>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</si>
  <si>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</si>
  <si>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</si>
  <si>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</si>
  <si>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</si>
  <si>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</si>
  <si>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</si>
  <si>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</si>
  <si>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</si>
  <si>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</si>
  <si>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</si>
  <si>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</si>
  <si>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</si>
  <si>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</si>
  <si>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</si>
  <si>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</si>
  <si>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</si>
  <si>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</si>
  <si>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</si>
  <si>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</si>
  <si>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</si>
  <si>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</si>
  <si>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</si>
  <si>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</si>
  <si>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</si>
  <si>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</si>
  <si>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</si>
  <si>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</si>
  <si>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</si>
  <si>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</si>
  <si>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</si>
  <si>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</si>
  <si>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</si>
  <si>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</si>
  <si>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</si>
  <si>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</si>
  <si>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</si>
  <si>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</si>
  <si>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</si>
  <si>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</si>
  <si>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</si>
  <si>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</si>
  <si>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</si>
  <si>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</si>
  <si>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</si>
  <si>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</si>
  <si>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</si>
  <si>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</si>
  <si>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</si>
  <si>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</si>
  <si>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</si>
  <si>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</si>
  <si>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</si>
  <si>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</si>
  <si>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</si>
  <si>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</si>
  <si>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</si>
  <si>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</si>
  <si>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</si>
  <si>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</si>
  <si>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</si>
  <si>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</si>
  <si>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</si>
  <si>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</si>
  <si>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</si>
  <si>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</si>
  <si>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</si>
  <si>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</si>
  <si>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</si>
  <si>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</si>
  <si>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</si>
  <si>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</si>
  <si>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</si>
  <si>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</si>
  <si>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</si>
  <si>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</si>
  <si>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</si>
  <si>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</si>
  <si>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</si>
  <si>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</si>
  <si>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</si>
  <si>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</si>
  <si>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</si>
  <si>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</si>
  <si>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</si>
  <si>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</si>
  <si>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</si>
  <si>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</si>
  <si>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</si>
  <si>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</si>
  <si>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</si>
  <si>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</si>
  <si>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</si>
  <si>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</si>
  <si>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</si>
  <si>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</si>
  <si>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</si>
  <si>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</si>
  <si>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</si>
  <si>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</si>
  <si>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</si>
  <si>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</si>
  <si>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</si>
  <si>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</si>
  <si>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</si>
  <si>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</si>
  <si>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</si>
  <si>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</si>
  <si>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</si>
  <si>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</si>
  <si>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</si>
  <si>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</si>
  <si>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</si>
  <si>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</si>
  <si>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</si>
  <si>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</si>
  <si>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</si>
  <si>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</si>
  <si>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</si>
  <si>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</si>
  <si>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</si>
  <si>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</si>
  <si>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</si>
  <si>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</si>
  <si>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</si>
  <si>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</si>
  <si>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</si>
  <si>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</si>
  <si>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</si>
  <si>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</si>
  <si>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</si>
  <si>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</si>
  <si>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</si>
  <si>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</si>
  <si>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</si>
  <si>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</si>
  <si>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</si>
  <si>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</si>
  <si>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</si>
  <si>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</si>
  <si>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</si>
  <si>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</si>
  <si>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</si>
  <si>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</si>
  <si>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</si>
  <si>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</si>
  <si>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</si>
  <si>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</si>
  <si>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</si>
  <si>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</si>
  <si>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</si>
  <si>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</si>
  <si>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</si>
  <si>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</si>
  <si>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</si>
  <si>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</si>
  <si>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</si>
  <si>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</si>
  <si>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</si>
  <si>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</si>
  <si>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</si>
  <si>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</si>
  <si>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</si>
  <si>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</si>
  <si>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</si>
  <si>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</si>
  <si>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</si>
  <si>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</si>
  <si>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</si>
  <si>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</si>
  <si>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</si>
  <si>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</si>
  <si>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</si>
  <si>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</si>
  <si>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</si>
  <si>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</si>
  <si>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</si>
  <si>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</si>
  <si>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</si>
  <si>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</si>
  <si>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</si>
  <si>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</si>
  <si>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</si>
  <si>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</si>
  <si>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</si>
  <si>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</si>
  <si>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</si>
  <si>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</si>
  <si>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</si>
  <si>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</si>
  <si>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</si>
  <si>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</si>
  <si>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</si>
  <si>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</si>
  <si>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</si>
  <si>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</si>
  <si>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</si>
  <si>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</si>
  <si>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</si>
  <si>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</si>
  <si>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</si>
  <si>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</si>
  <si>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</si>
  <si>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</si>
  <si>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</si>
  <si>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</si>
  <si>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</si>
  <si>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</si>
  <si>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</si>
  <si>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</si>
  <si>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</si>
  <si>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</si>
  <si>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</si>
  <si>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</si>
  <si>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</si>
  <si>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</si>
  <si>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</si>
  <si>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</si>
  <si>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</si>
  <si>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</si>
  <si>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</si>
  <si>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</si>
  <si>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</si>
  <si>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</si>
  <si>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</si>
  <si>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</si>
  <si>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</si>
  <si>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</si>
  <si>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</si>
  <si>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</si>
  <si>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</si>
  <si>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</si>
  <si>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</si>
  <si>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</si>
  <si>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</si>
  <si>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</si>
  <si>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</si>
  <si>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</si>
  <si>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</si>
  <si>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</si>
  <si>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</si>
  <si>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</si>
  <si>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</si>
  <si>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</si>
  <si>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</si>
  <si>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</si>
  <si>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</si>
  <si>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</si>
  <si>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</si>
  <si>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</si>
  <si>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</si>
  <si>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</si>
  <si>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</si>
  <si>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</si>
  <si>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</si>
  <si>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</si>
  <si>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</si>
  <si>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</si>
  <si>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</si>
  <si>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</si>
  <si>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</si>
  <si>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</si>
  <si>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</si>
  <si>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</si>
  <si>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</si>
  <si>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</si>
  <si>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</si>
  <si>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</si>
  <si>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</si>
  <si>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</si>
  <si>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</si>
  <si>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</si>
  <si>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</si>
  <si>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</si>
  <si>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</si>
  <si>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</si>
  <si>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</si>
  <si>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</si>
  <si>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</si>
  <si>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</si>
  <si>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</si>
  <si>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</si>
  <si>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</si>
  <si>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</si>
  <si>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</si>
  <si>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</si>
  <si>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</si>
  <si>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</si>
  <si>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</si>
  <si>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</si>
  <si>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</si>
  <si>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</si>
  <si>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</si>
  <si>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</si>
  <si>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</si>
  <si>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</si>
  <si>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</si>
  <si>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</si>
  <si>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</si>
  <si>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</si>
  <si>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</si>
  <si>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</si>
  <si>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</si>
  <si>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</si>
  <si>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</si>
  <si>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</si>
  <si>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</si>
  <si>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</si>
  <si>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</si>
  <si>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</si>
  <si>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</si>
  <si>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</si>
  <si>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</si>
  <si>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</si>
  <si>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</si>
  <si>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</si>
  <si>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</si>
  <si>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</si>
  <si>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</si>
  <si>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</si>
  <si>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</si>
  <si>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</si>
  <si>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</si>
  <si>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</si>
  <si>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</si>
  <si>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</si>
  <si>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</si>
  <si>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</si>
  <si>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</si>
  <si>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</si>
  <si>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</si>
  <si>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</si>
  <si>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</si>
  <si>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</si>
  <si>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</si>
  <si>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</si>
  <si>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</si>
  <si>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</si>
  <si>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</si>
  <si>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</si>
  <si>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</si>
  <si>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</si>
  <si>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</si>
  <si>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</si>
  <si>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</si>
  <si>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</si>
  <si>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</si>
  <si>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</si>
  <si>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</si>
  <si>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</si>
  <si>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</si>
  <si>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</si>
  <si>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</si>
  <si>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</si>
  <si>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</si>
  <si>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</si>
  <si>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</si>
  <si>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</si>
  <si>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</si>
  <si>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</si>
  <si>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</si>
  <si>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</si>
  <si>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</si>
  <si>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</si>
  <si>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</si>
  <si>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</si>
  <si>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</si>
  <si>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</si>
  <si>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</si>
  <si>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</si>
  <si>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</si>
  <si>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</si>
  <si>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</si>
  <si>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</si>
  <si>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</si>
  <si>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</si>
  <si>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</si>
  <si>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</si>
  <si>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</si>
  <si>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</si>
  <si>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</si>
  <si>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</si>
  <si>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</si>
  <si>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</si>
  <si>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</si>
  <si>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</si>
  <si>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</si>
  <si>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</si>
  <si>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</si>
  <si>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</si>
  <si>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</si>
  <si>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</si>
  <si>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</si>
  <si>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</si>
  <si>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</si>
  <si>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</si>
  <si>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</si>
  <si>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</si>
  <si>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</si>
  <si>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</si>
  <si>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</si>
  <si>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</si>
  <si>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</si>
  <si>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</si>
  <si>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</si>
  <si>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</si>
  <si>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</si>
  <si>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</si>
  <si>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</si>
  <si>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</si>
  <si>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</si>
  <si>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</si>
  <si>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</si>
  <si>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</si>
  <si>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</si>
  <si>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</si>
  <si>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</si>
  <si>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</si>
  <si>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</si>
  <si>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</si>
  <si>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</si>
  <si>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</si>
  <si>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</si>
  <si>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</si>
  <si>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</si>
  <si>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</si>
  <si>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</si>
  <si>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</si>
  <si>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</si>
  <si>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</si>
  <si>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</si>
  <si>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</si>
  <si>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</si>
  <si>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</si>
  <si>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</si>
  <si>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</si>
  <si>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</si>
  <si>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</si>
  <si>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</si>
  <si>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</si>
  <si>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</si>
  <si>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</si>
  <si>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</si>
  <si>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</si>
  <si>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</si>
  <si>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</si>
  <si>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</si>
  <si>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</si>
  <si>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</si>
  <si>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</si>
  <si>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</si>
  <si>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</si>
  <si>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</si>
  <si>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</si>
  <si>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</si>
  <si>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</si>
  <si>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</si>
  <si>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</si>
  <si>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</si>
  <si>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</si>
  <si>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</si>
  <si>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</si>
  <si>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</si>
  <si>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</si>
  <si>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</si>
  <si>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</si>
  <si>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</si>
  <si>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</si>
  <si>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</si>
  <si>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</si>
  <si>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</si>
  <si>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</si>
  <si>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</si>
  <si>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</si>
  <si>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</si>
  <si>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</si>
  <si>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</si>
  <si>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</si>
  <si>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</si>
  <si>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</si>
  <si>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</si>
  <si>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</si>
  <si>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</si>
  <si>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</si>
  <si>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</si>
  <si>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</si>
  <si>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</si>
  <si>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</si>
  <si>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</si>
  <si>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</si>
  <si>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</si>
  <si>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</si>
  <si>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</si>
  <si>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</si>
  <si>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</si>
  <si>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</si>
  <si>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</si>
  <si>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</si>
  <si>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</si>
  <si>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</si>
  <si>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</si>
  <si>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</si>
  <si>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</si>
  <si>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</si>
  <si>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</si>
  <si>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</si>
  <si>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</si>
  <si>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</si>
  <si>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</si>
  <si>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</si>
  <si>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</si>
  <si>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</si>
  <si>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</si>
  <si>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</si>
  <si>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</si>
  <si>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</si>
  <si>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</si>
  <si>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</si>
  <si>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</si>
  <si>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</si>
  <si>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</si>
  <si>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</si>
  <si>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</si>
  <si>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</si>
  <si>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</si>
  <si>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</si>
  <si>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</si>
  <si>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</si>
  <si>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</si>
  <si>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</si>
  <si>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</si>
  <si>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</si>
  <si>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</si>
  <si>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</si>
  <si>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</si>
  <si>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</si>
  <si>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</si>
  <si>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</si>
  <si>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</si>
  <si>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</si>
  <si>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</si>
  <si>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</si>
  <si>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</si>
  <si>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</si>
  <si>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</si>
  <si>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</si>
  <si>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</si>
  <si>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</si>
  <si>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</si>
  <si>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</si>
  <si>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</si>
  <si>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</si>
  <si>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</si>
  <si>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</si>
  <si>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</si>
  <si>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</si>
  <si>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</si>
  <si>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</si>
  <si>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</si>
  <si>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</si>
  <si>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</si>
  <si>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</si>
  <si>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</si>
  <si>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</si>
  <si>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</si>
  <si>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</si>
  <si>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</si>
  <si>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</si>
  <si>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</si>
  <si>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</si>
  <si>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</si>
  <si>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</si>
  <si>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</si>
  <si>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</si>
  <si>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</si>
  <si>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</si>
  <si>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</si>
  <si>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</si>
  <si>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</si>
  <si>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</si>
  <si>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</si>
  <si>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</si>
  <si>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</si>
  <si>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</si>
  <si>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</si>
  <si>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</si>
  <si>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</si>
  <si>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</si>
  <si>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</si>
  <si>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</si>
  <si>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</si>
  <si>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</si>
  <si>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</si>
  <si>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</si>
  <si>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</si>
  <si>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</si>
  <si>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</si>
  <si>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</si>
  <si>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</si>
  <si>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</si>
  <si>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</si>
  <si>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</si>
  <si>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</si>
  <si>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</si>
  <si>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</si>
  <si>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</si>
  <si>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</si>
  <si>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</si>
  <si>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</si>
  <si>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</si>
  <si>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</si>
  <si>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</si>
  <si>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</si>
  <si>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</si>
  <si>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</si>
  <si>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</si>
  <si>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</si>
  <si>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</si>
  <si>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</si>
  <si>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</si>
  <si>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</si>
  <si>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</si>
  <si>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</si>
  <si>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</si>
  <si>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</si>
  <si>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</si>
  <si>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</si>
  <si>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</si>
  <si>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</si>
  <si>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</si>
  <si>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</si>
  <si>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</si>
  <si>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</si>
  <si>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</si>
  <si>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</si>
  <si>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</si>
  <si>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</si>
  <si>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</si>
  <si>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</si>
  <si>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</si>
  <si>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</si>
  <si>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</si>
  <si>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</si>
  <si>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</si>
  <si>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</si>
  <si>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</si>
  <si>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</si>
  <si>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</si>
  <si>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</si>
  <si>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</si>
  <si>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</si>
  <si>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</si>
  <si>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</si>
  <si>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</si>
  <si>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</si>
  <si>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</si>
  <si>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</si>
  <si>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</si>
  <si>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</si>
  <si>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</si>
  <si>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</si>
  <si>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</si>
  <si>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</si>
  <si>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</si>
  <si>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</si>
  <si>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</si>
  <si>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</si>
  <si>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</si>
  <si>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</si>
  <si>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</si>
  <si>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</si>
  <si>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</si>
  <si>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</si>
  <si>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</si>
  <si>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</si>
  <si>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</si>
  <si>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</si>
  <si>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</si>
  <si>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</si>
  <si>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</si>
  <si>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</si>
  <si>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</si>
  <si>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</si>
  <si>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</si>
  <si>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</si>
  <si>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</si>
  <si>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</si>
  <si>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</si>
  <si>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</si>
  <si>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</si>
  <si>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</si>
  <si>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</si>
  <si>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</si>
  <si>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</si>
  <si>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</si>
  <si>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</si>
  <si>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</si>
  <si>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</si>
  <si>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</si>
  <si>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</si>
  <si>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</si>
  <si>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</si>
  <si>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</si>
  <si>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</si>
  <si>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</si>
  <si>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</si>
  <si>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</si>
  <si>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</si>
  <si>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</si>
  <si>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</si>
  <si>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</si>
  <si>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</si>
  <si>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</si>
  <si>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</si>
  <si>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</si>
  <si>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</si>
  <si>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</si>
  <si>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</si>
  <si>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</si>
  <si>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</si>
  <si>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</si>
  <si>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</si>
  <si>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</si>
  <si>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</si>
  <si>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</si>
  <si>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</si>
  <si>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</si>
  <si>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</si>
  <si>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</si>
  <si>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</si>
  <si>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</si>
  <si>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</si>
  <si>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</si>
  <si>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</si>
  <si>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</si>
  <si>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</si>
  <si>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</si>
  <si>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</si>
  <si>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</si>
  <si>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</si>
  <si>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</si>
  <si>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</si>
  <si>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</si>
  <si>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</si>
  <si>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</si>
  <si>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</si>
  <si>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</si>
  <si>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</si>
  <si>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</si>
  <si>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</si>
  <si>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</si>
  <si>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</si>
  <si>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</si>
  <si>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</si>
  <si>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</si>
  <si>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</si>
  <si>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</si>
  <si>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</si>
  <si>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</si>
  <si>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</si>
  <si>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</si>
  <si>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</si>
  <si>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</si>
  <si>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</si>
  <si>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</si>
  <si>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</si>
  <si>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</si>
  <si>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</si>
  <si>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</si>
  <si>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</si>
  <si>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</si>
  <si>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</si>
  <si>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</si>
  <si>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</si>
  <si>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</si>
  <si>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</si>
  <si>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</si>
  <si>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</si>
  <si>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</si>
  <si>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</si>
  <si>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</si>
  <si>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</si>
  <si>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</si>
  <si>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</si>
  <si>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</si>
  <si>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</si>
  <si>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</si>
  <si>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</si>
  <si>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</si>
  <si>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</si>
  <si>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</si>
  <si>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</si>
  <si>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</si>
  <si>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</si>
  <si>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</si>
  <si>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</si>
  <si>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</si>
  <si>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</si>
  <si>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</si>
  <si>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</si>
  <si>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</si>
  <si>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</si>
  <si>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</si>
  <si>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</si>
  <si>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</si>
  <si>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</si>
  <si>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</si>
  <si>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</si>
  <si>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</si>
  <si>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</si>
  <si>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</si>
  <si>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</si>
  <si>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</si>
  <si>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</si>
  <si>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</si>
  <si>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</si>
  <si>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</si>
  <si>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</si>
  <si>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</si>
  <si>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</si>
  <si>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</si>
  <si>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</si>
  <si>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</si>
  <si>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</si>
  <si>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</si>
  <si>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</si>
  <si>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</si>
  <si>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</si>
  <si>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</si>
  <si>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</si>
  <si>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</si>
  <si>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</si>
  <si>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</si>
  <si>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</si>
  <si>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</si>
  <si>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</si>
  <si>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</si>
  <si>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</si>
  <si>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</si>
  <si>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</si>
  <si>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</si>
  <si>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</si>
  <si>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</si>
  <si>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</si>
  <si>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</si>
  <si>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</si>
  <si>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</si>
  <si>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</si>
  <si>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</si>
  <si>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</si>
  <si>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</si>
  <si>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</si>
  <si>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</si>
  <si>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</si>
  <si>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</si>
  <si>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</si>
  <si>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</si>
  <si>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</si>
  <si>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</si>
  <si>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</si>
  <si>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</si>
  <si>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</si>
  <si>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</si>
  <si>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</si>
  <si>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</si>
  <si>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</si>
  <si>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</si>
  <si>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</si>
  <si>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</si>
  <si>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</si>
  <si>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</si>
  <si>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</si>
  <si>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</si>
  <si>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</si>
  <si>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</si>
  <si>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</si>
  <si>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</si>
  <si>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</si>
  <si>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</si>
  <si>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</si>
  <si>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</si>
  <si>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</si>
  <si>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</si>
  <si>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</si>
  <si>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</si>
  <si>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</si>
  <si>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</si>
  <si>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</si>
  <si>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</si>
  <si>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</si>
  <si>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</si>
  <si>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</si>
  <si>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</si>
  <si>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</si>
  <si>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</si>
  <si>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</si>
  <si>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</si>
  <si>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</si>
  <si>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</si>
  <si>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</si>
  <si>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</si>
  <si>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</si>
  <si>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</si>
  <si>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</si>
  <si>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</si>
  <si>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</si>
  <si>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</si>
  <si>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</si>
  <si>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</si>
  <si>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</si>
  <si>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</si>
  <si>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</si>
  <si>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</si>
  <si>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</si>
  <si>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</si>
  <si>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</si>
  <si>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</si>
  <si>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</si>
  <si>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</si>
  <si>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</si>
  <si>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</si>
  <si>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</si>
  <si>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</si>
  <si>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</si>
  <si>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</si>
  <si>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</si>
  <si>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</si>
  <si>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</si>
  <si>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</si>
  <si>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</si>
  <si>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</si>
  <si>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</si>
  <si>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</si>
  <si>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</si>
  <si>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</si>
  <si>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</si>
  <si>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</si>
  <si>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</si>
  <si>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</si>
  <si>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</si>
  <si>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</si>
  <si>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</si>
  <si>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</si>
  <si>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</si>
  <si>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</si>
  <si>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</si>
  <si>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</si>
  <si>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</si>
  <si>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</si>
  <si>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</si>
  <si>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</si>
  <si>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</si>
  <si>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</si>
  <si>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</si>
  <si>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</si>
  <si>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</si>
  <si>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</si>
  <si>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</si>
  <si>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</si>
  <si>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</si>
  <si>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</si>
  <si>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</si>
  <si>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</si>
  <si>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</si>
  <si>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</si>
  <si>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</si>
  <si>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</si>
  <si>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</si>
  <si>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</si>
  <si>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</si>
  <si>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</si>
  <si>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</si>
  <si>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</si>
  <si>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</si>
  <si>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</si>
  <si>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</si>
  <si>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</si>
  <si>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</si>
  <si>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</si>
  <si>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</si>
  <si>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</si>
  <si>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</si>
  <si>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</si>
  <si>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</si>
  <si>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</si>
  <si>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</si>
  <si>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</si>
  <si>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</si>
  <si>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</si>
  <si>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</si>
  <si>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</si>
  <si>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</si>
  <si>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</si>
  <si>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</si>
  <si>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</si>
  <si>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</si>
  <si>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</si>
  <si>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</si>
  <si>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</si>
  <si>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</si>
  <si>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</si>
  <si>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</si>
  <si>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</si>
  <si>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</si>
  <si>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</si>
  <si>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</si>
  <si>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</si>
  <si>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</si>
  <si>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</si>
  <si>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</si>
  <si>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</si>
  <si>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</si>
  <si>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</si>
  <si>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</si>
  <si>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</si>
  <si>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</si>
  <si>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</si>
  <si>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</si>
  <si>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</si>
  <si>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</si>
  <si>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</si>
  <si>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</si>
  <si>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</si>
  <si>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</si>
  <si>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</si>
  <si>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</si>
  <si>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</si>
  <si>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</si>
  <si>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</si>
  <si>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</si>
  <si>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</si>
  <si>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</si>
  <si>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</si>
  <si>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</si>
  <si>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</si>
  <si>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</si>
  <si>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</si>
  <si>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</si>
  <si>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</si>
  <si>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</si>
  <si>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</si>
  <si>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</si>
  <si>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</si>
  <si>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</si>
  <si>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</si>
  <si>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</si>
  <si>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</si>
  <si>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</si>
  <si>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</si>
  <si>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</si>
  <si>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</si>
  <si>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</si>
  <si>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</si>
  <si>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</si>
  <si>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</si>
  <si>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</si>
  <si>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</si>
  <si>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</si>
  <si>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</si>
  <si>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</si>
  <si>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</si>
  <si>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</si>
  <si>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</si>
  <si>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</si>
  <si>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</si>
  <si>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</si>
  <si>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</si>
  <si>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</si>
  <si>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</si>
  <si>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</si>
  <si>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</si>
  <si>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</si>
  <si>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</si>
  <si>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</si>
  <si>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</si>
  <si>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</si>
  <si>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</si>
  <si>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</si>
  <si>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</si>
  <si>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</si>
  <si>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</si>
  <si>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</si>
  <si>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</si>
  <si>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</si>
  <si>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</si>
  <si>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</si>
  <si>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</si>
  <si>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</si>
  <si>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</si>
  <si>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</si>
  <si>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</si>
  <si>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</si>
  <si>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</si>
  <si>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</si>
  <si>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</si>
  <si>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</si>
  <si>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</si>
  <si>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</si>
  <si>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</si>
  <si>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</si>
  <si>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</si>
  <si>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</si>
  <si>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</si>
  <si>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</si>
  <si>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</si>
  <si>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</si>
  <si>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</si>
  <si>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</si>
  <si>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</si>
  <si>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</si>
  <si>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</si>
  <si>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</si>
  <si>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</si>
  <si>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</si>
  <si>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</si>
  <si>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</si>
  <si>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</si>
  <si>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</si>
  <si>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</si>
  <si>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</si>
  <si>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</si>
  <si>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</si>
  <si>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</si>
  <si>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</si>
  <si>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</si>
  <si>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</si>
  <si>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</si>
  <si>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</si>
  <si>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</si>
  <si>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</si>
  <si>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</si>
  <si>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</si>
  <si>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</si>
  <si>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</si>
  <si>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</si>
  <si>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</si>
  <si>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</si>
  <si>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</si>
  <si>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</si>
  <si>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</si>
  <si>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</si>
  <si>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</si>
  <si>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</si>
  <si>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</si>
  <si>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</si>
  <si>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</si>
  <si>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</si>
  <si>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</si>
  <si>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</si>
  <si>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</si>
  <si>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</si>
  <si>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</si>
  <si>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</si>
  <si>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</si>
  <si>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</si>
  <si>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</si>
  <si>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</si>
  <si>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</si>
  <si>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</si>
  <si>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</si>
  <si>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</si>
  <si>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</si>
  <si>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</si>
  <si>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</si>
  <si>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</si>
  <si>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</si>
  <si>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</si>
  <si>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</si>
  <si>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</si>
  <si>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</si>
  <si>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</si>
  <si>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</si>
  <si>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</si>
  <si>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</si>
  <si>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</si>
  <si>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</si>
  <si>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</si>
  <si>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</si>
  <si>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</si>
  <si>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</si>
  <si>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</si>
  <si>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</si>
  <si>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</si>
  <si>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</si>
  <si>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</si>
  <si>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</si>
  <si>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</si>
  <si>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</si>
  <si>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</si>
  <si>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</si>
  <si>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</si>
  <si>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</si>
  <si>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</si>
  <si>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</si>
  <si>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</si>
  <si>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</si>
  <si>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</si>
  <si>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</si>
  <si>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</si>
  <si>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</si>
  <si>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</si>
  <si>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</si>
  <si>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</si>
  <si>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</si>
  <si>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</si>
  <si>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</si>
  <si>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</si>
  <si>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</si>
  <si>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</si>
  <si>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</si>
  <si>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</si>
  <si>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</si>
  <si>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</si>
  <si>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</si>
  <si>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</si>
  <si>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</si>
  <si>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</si>
  <si>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</si>
  <si>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</si>
  <si>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</si>
  <si>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</si>
  <si>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</si>
  <si>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</si>
  <si>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</si>
  <si>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</si>
  <si>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</si>
  <si>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</si>
  <si>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</si>
  <si>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</si>
  <si>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</si>
  <si>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</si>
  <si>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</si>
  <si>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</si>
  <si>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</si>
  <si>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</si>
  <si>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</si>
  <si>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</si>
  <si>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</si>
  <si>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</si>
  <si>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</si>
  <si>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</si>
  <si>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</si>
  <si>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</si>
  <si>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</si>
  <si>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</si>
  <si>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</si>
  <si>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</si>
  <si>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</si>
  <si>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</si>
  <si>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</si>
  <si>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</si>
  <si>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</si>
  <si>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</si>
  <si>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</si>
  <si>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</si>
  <si>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</si>
  <si>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</si>
  <si>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</si>
  <si>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</si>
  <si>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</si>
  <si>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</si>
  <si>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</si>
  <si>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</si>
  <si>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</si>
  <si>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</si>
  <si>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</si>
  <si>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</si>
  <si>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</si>
  <si>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</si>
  <si>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</si>
  <si>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</si>
  <si>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</si>
  <si>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</si>
  <si>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</si>
  <si>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</si>
  <si>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</si>
  <si>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</si>
  <si>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</si>
  <si>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</si>
  <si>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</si>
  <si>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</si>
  <si>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</si>
  <si>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</si>
  <si>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</si>
  <si>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</si>
  <si>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</si>
  <si>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</si>
  <si>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</si>
  <si>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</si>
  <si>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</si>
  <si>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</si>
  <si>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</si>
  <si>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</si>
  <si>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</si>
  <si>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</si>
  <si>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</si>
  <si>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</si>
  <si>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</si>
  <si>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</si>
  <si>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</si>
  <si>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</si>
  <si>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</si>
  <si>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</si>
  <si>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</si>
  <si>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</si>
  <si>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</si>
  <si>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</si>
  <si>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</si>
  <si>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</si>
  <si>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</si>
  <si>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</si>
  <si>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</si>
  <si>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</si>
  <si>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</si>
  <si>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</si>
  <si>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</si>
  <si>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</si>
  <si>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</si>
  <si>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</si>
  <si>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</si>
  <si>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</si>
  <si>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</si>
  <si>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</si>
  <si>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</si>
  <si>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</si>
  <si>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</si>
  <si>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</si>
  <si>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</si>
  <si>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</si>
  <si>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</si>
  <si>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</si>
  <si>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</si>
  <si>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</si>
  <si>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</si>
  <si>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</si>
  <si>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</si>
  <si>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</si>
  <si>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</si>
  <si>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</si>
  <si>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</si>
  <si>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</si>
  <si>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</si>
  <si>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</si>
  <si>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</si>
  <si>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</si>
  <si>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</si>
  <si>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</si>
  <si>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</si>
  <si>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</si>
  <si>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</si>
  <si>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</si>
  <si>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</si>
  <si>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</si>
  <si>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</si>
  <si>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</si>
  <si>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</si>
  <si>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</si>
  <si>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</si>
  <si>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</si>
  <si>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</si>
  <si>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</si>
  <si>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</si>
  <si>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</si>
  <si>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</si>
  <si>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</si>
  <si>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</si>
  <si>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</si>
  <si>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</si>
  <si>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</si>
  <si>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</si>
  <si>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</si>
  <si>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</si>
  <si>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</si>
  <si>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</si>
  <si>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</si>
  <si>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</si>
  <si>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</si>
  <si>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</si>
  <si>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</si>
  <si>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</si>
  <si>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</si>
  <si>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</si>
  <si>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</si>
  <si>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</si>
  <si>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</si>
  <si>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</si>
  <si>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</si>
  <si>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</si>
  <si>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</si>
  <si>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</si>
  <si>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</si>
  <si>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</si>
  <si>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</si>
  <si>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</si>
  <si>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</si>
  <si>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</si>
  <si>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</si>
  <si>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</si>
  <si>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</si>
  <si>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</si>
  <si>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</si>
  <si>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</si>
  <si>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</si>
  <si>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</si>
  <si>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</si>
  <si>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</si>
  <si>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</si>
  <si>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</si>
  <si>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</si>
  <si>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</si>
  <si>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</si>
  <si>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</si>
  <si>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</si>
  <si>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</si>
  <si>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</si>
  <si>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</si>
  <si>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</si>
  <si>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</si>
  <si>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</si>
  <si>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</si>
  <si>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</si>
  <si>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</si>
  <si>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</si>
  <si>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</si>
  <si>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</si>
  <si>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</si>
  <si>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</si>
  <si>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</si>
  <si>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</si>
  <si>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</si>
  <si>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</si>
  <si>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</si>
  <si>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</si>
  <si>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</si>
  <si>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</si>
  <si>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</si>
  <si>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</si>
  <si>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</si>
  <si>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</si>
  <si>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</si>
  <si>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</si>
  <si>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</si>
  <si>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</si>
  <si>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</si>
  <si>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</si>
  <si>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</si>
  <si>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</si>
  <si>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</si>
  <si>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</si>
  <si>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</si>
  <si>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</si>
  <si>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</si>
  <si>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</si>
  <si>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</si>
  <si>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</si>
  <si>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</si>
  <si>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</si>
  <si>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</si>
  <si>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</si>
  <si>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</si>
  <si>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</si>
  <si>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</si>
  <si>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</si>
  <si>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</si>
  <si>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</si>
  <si>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</si>
  <si>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</si>
  <si>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</si>
  <si>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</si>
  <si>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</si>
  <si>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</si>
  <si>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</si>
  <si>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</si>
  <si>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</si>
  <si>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</si>
  <si>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</si>
  <si>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</si>
  <si>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</si>
  <si>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</si>
  <si>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</si>
  <si>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</si>
  <si>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</si>
  <si>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</si>
  <si>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</si>
  <si>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</si>
  <si>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</si>
  <si>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</si>
  <si>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</si>
  <si>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</si>
  <si>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</si>
  <si>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</si>
  <si>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</si>
  <si>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</si>
  <si>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</si>
  <si>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</si>
  <si>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</si>
  <si>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</si>
  <si>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</si>
  <si>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</si>
  <si>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</si>
  <si>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</si>
  <si>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</si>
  <si>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</si>
  <si>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</si>
  <si>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</si>
  <si>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</si>
  <si>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</si>
  <si>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</si>
  <si>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</si>
  <si>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</si>
  <si>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</si>
  <si>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</si>
  <si>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</si>
  <si>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</si>
  <si>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</si>
  <si>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</si>
  <si>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</si>
  <si>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</si>
  <si>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</si>
  <si>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</si>
  <si>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</si>
  <si>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</si>
  <si>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</si>
  <si>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</si>
  <si>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</si>
  <si>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</si>
  <si>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</si>
  <si>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</si>
  <si>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</si>
  <si>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</si>
  <si>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</si>
  <si>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</si>
  <si>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</si>
  <si>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</si>
  <si>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</si>
  <si>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</si>
  <si>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</si>
  <si>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</si>
  <si>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</si>
  <si>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</si>
  <si>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</si>
  <si>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</si>
  <si>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</si>
  <si>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</si>
  <si>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</si>
  <si>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</si>
  <si>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</si>
  <si>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</si>
  <si>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</si>
  <si>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</si>
  <si>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</si>
  <si>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</si>
  <si>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</si>
  <si>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</si>
  <si>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</si>
  <si>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</si>
  <si>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</si>
  <si>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</si>
  <si>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</si>
  <si>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</si>
  <si>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</si>
  <si>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</si>
  <si>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</si>
  <si>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</si>
  <si>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</si>
  <si>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</si>
  <si>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</si>
  <si>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</si>
  <si>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</si>
  <si>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</si>
  <si>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</si>
  <si>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</si>
  <si>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</si>
  <si>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</si>
  <si>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</si>
  <si>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</si>
  <si>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</si>
  <si>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</si>
  <si>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</si>
  <si>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</si>
  <si>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</si>
  <si>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</si>
  <si>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</si>
  <si>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</si>
  <si>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</si>
  <si>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</si>
  <si>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</si>
  <si>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</si>
  <si>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</si>
  <si>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</si>
  <si>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</si>
  <si>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</si>
  <si>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</si>
  <si>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</si>
  <si>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</si>
  <si>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</si>
  <si>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</si>
  <si>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</si>
  <si>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</si>
  <si>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</si>
  <si>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</si>
  <si>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</si>
  <si>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</si>
  <si>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</si>
  <si>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</si>
  <si>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</si>
  <si>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</si>
  <si>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</si>
  <si>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</si>
  <si>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</si>
  <si>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</si>
  <si>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</si>
  <si>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</si>
  <si>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</si>
  <si>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</si>
  <si>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</si>
  <si>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</si>
  <si>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</si>
  <si>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</si>
  <si>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</si>
  <si>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</si>
  <si>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</si>
  <si>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</si>
  <si>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</si>
  <si>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</si>
  <si>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</si>
  <si>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</si>
  <si>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</si>
  <si>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</si>
  <si>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</si>
  <si>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</si>
  <si>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</si>
  <si>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</si>
  <si>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</si>
  <si>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</si>
  <si>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</si>
  <si>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</si>
  <si>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</si>
  <si>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</si>
  <si>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</si>
  <si>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</si>
  <si>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</si>
  <si>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</si>
  <si>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</si>
  <si>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</si>
  <si>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</si>
  <si>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</si>
  <si>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</si>
  <si>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</si>
  <si>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</si>
  <si>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</si>
  <si>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</si>
  <si>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</si>
  <si>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</si>
  <si>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</si>
  <si>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</si>
  <si>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</si>
  <si>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</si>
  <si>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</si>
  <si>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</si>
  <si>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</si>
  <si>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</si>
  <si>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</si>
  <si>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</si>
  <si>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</si>
  <si>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</si>
  <si>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</si>
  <si>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</si>
  <si>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</si>
  <si>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</si>
  <si>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</si>
  <si>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</si>
  <si>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</si>
  <si>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</si>
  <si>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</si>
  <si>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</si>
  <si>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</si>
  <si>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</si>
  <si>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</si>
  <si>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</si>
  <si>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</si>
  <si>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</si>
  <si>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</si>
  <si>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</si>
  <si>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</si>
  <si>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</si>
  <si>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</si>
  <si>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</si>
  <si>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</si>
  <si>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</si>
  <si>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</si>
  <si>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</si>
  <si>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</si>
  <si>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</si>
  <si>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</si>
  <si>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</si>
  <si>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</si>
  <si>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</si>
  <si>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</si>
  <si>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</si>
  <si>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</si>
  <si>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</si>
  <si>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</si>
  <si>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</si>
  <si>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</si>
  <si>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</si>
  <si>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</si>
  <si>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</si>
  <si>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</si>
  <si>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</si>
  <si>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</si>
  <si>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</si>
  <si>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</si>
  <si>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</si>
  <si>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</si>
  <si>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</si>
  <si>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</si>
  <si>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</si>
  <si>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</si>
  <si>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</si>
  <si>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</si>
  <si>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</si>
  <si>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</si>
  <si>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</si>
  <si>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</si>
  <si>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</si>
  <si>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</si>
  <si>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</si>
  <si>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</si>
  <si>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</si>
  <si>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</si>
  <si>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</si>
  <si>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</si>
  <si>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</si>
  <si>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</si>
  <si>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</si>
  <si>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</si>
  <si>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</si>
  <si>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</si>
  <si>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</si>
  <si>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</si>
  <si>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</si>
  <si>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</si>
  <si>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</si>
  <si>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</si>
  <si>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</si>
  <si>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</si>
  <si>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</si>
  <si>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</si>
  <si>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</si>
  <si>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</si>
  <si>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</si>
  <si>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</si>
  <si>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</si>
  <si>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</si>
  <si>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</si>
  <si>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</si>
  <si>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</si>
  <si>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</si>
  <si>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</si>
  <si>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</si>
  <si>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</si>
  <si>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</si>
  <si>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</si>
  <si>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</si>
  <si>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</si>
  <si>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</si>
  <si>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</si>
  <si>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</si>
  <si>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</si>
  <si>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</si>
  <si>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</si>
  <si>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</si>
  <si>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</si>
  <si>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</si>
  <si>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</si>
  <si>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</si>
  <si>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</si>
  <si>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</si>
  <si>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</si>
  <si>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</si>
  <si>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</si>
  <si>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</si>
  <si>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</si>
  <si>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</si>
  <si>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</si>
  <si>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</si>
  <si>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</si>
  <si>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</si>
  <si>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</si>
  <si>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</si>
  <si>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</si>
  <si>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</si>
  <si>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</si>
  <si>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</si>
  <si>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</si>
  <si>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</si>
  <si>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</si>
  <si>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</si>
  <si>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</si>
  <si>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</si>
  <si>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</si>
  <si>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</si>
  <si>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</si>
  <si>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</si>
  <si>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</si>
  <si>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</si>
  <si>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</si>
  <si>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</si>
  <si>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</si>
  <si>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</si>
  <si>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</si>
  <si>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</si>
  <si>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</si>
  <si>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</si>
  <si>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</si>
  <si>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</si>
  <si>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</si>
  <si>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</si>
  <si>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</si>
  <si>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</si>
  <si>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</si>
  <si>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</si>
  <si>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</si>
  <si>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</si>
  <si>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</si>
  <si>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</si>
  <si>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</si>
  <si>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</si>
  <si>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</si>
  <si>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</si>
  <si>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</si>
  <si>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</si>
  <si>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</si>
  <si>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</si>
  <si>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</si>
  <si>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</si>
  <si>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</si>
  <si>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</si>
  <si>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</si>
  <si>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</si>
  <si>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</si>
  <si>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</si>
  <si>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</si>
  <si>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</si>
  <si>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</si>
  <si>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</si>
  <si>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</si>
  <si>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</si>
  <si>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</si>
  <si>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</si>
  <si>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</si>
  <si>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</si>
  <si>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</si>
  <si>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</si>
  <si>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</si>
  <si>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</si>
  <si>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</si>
  <si>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</si>
  <si>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</si>
  <si>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</si>
  <si>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</si>
  <si>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</si>
  <si>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</si>
  <si>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</si>
  <si>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</si>
  <si>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</si>
  <si>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</si>
  <si>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</si>
  <si>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</si>
  <si>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</si>
  <si>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</si>
  <si>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</si>
  <si>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</si>
  <si>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</si>
  <si>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</si>
  <si>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</si>
  <si>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</si>
  <si>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</si>
  <si>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</si>
  <si>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</si>
  <si>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</si>
  <si>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</si>
  <si>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</si>
  <si>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</si>
  <si>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</si>
  <si>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</si>
  <si>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</si>
  <si>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</si>
  <si>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</si>
  <si>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</si>
  <si>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</si>
  <si>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</si>
  <si>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</si>
  <si>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</si>
  <si>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</si>
  <si>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</si>
  <si>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</si>
  <si>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</si>
  <si>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</si>
  <si>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</si>
  <si>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</si>
  <si>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</si>
  <si>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</si>
  <si>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</si>
  <si>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</si>
  <si>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</si>
  <si>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</si>
  <si>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</si>
  <si>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</si>
  <si>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</si>
  <si>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</si>
  <si>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</si>
  <si>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</si>
  <si>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</si>
  <si>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</si>
  <si>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</si>
  <si>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</si>
  <si>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</si>
  <si>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</si>
  <si>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</si>
  <si>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</si>
  <si>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</si>
  <si>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</si>
  <si>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</si>
  <si>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</si>
  <si>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</si>
  <si>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</si>
  <si>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</si>
  <si>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</si>
  <si>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</si>
  <si>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</si>
  <si>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</si>
  <si>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</si>
  <si>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</si>
  <si>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</si>
  <si>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</si>
  <si>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</si>
  <si>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</si>
  <si>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</si>
  <si>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</si>
  <si>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</si>
  <si>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</si>
  <si>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</si>
  <si>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</si>
  <si>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</si>
  <si>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</si>
  <si>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</si>
  <si>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</si>
  <si>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</si>
  <si>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</si>
  <si>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</si>
  <si>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</si>
  <si>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</si>
  <si>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</si>
  <si>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</si>
  <si>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</si>
  <si>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</si>
  <si>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</si>
  <si>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</si>
  <si>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</si>
  <si>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</si>
  <si>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</si>
  <si>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</si>
  <si>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</si>
  <si>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</si>
  <si>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</si>
  <si>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</si>
  <si>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</si>
  <si>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</si>
  <si>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</si>
  <si>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</si>
  <si>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</si>
  <si>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</si>
  <si>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</si>
  <si>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</si>
  <si>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</si>
  <si>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</si>
  <si>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</si>
  <si>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</si>
  <si>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</si>
  <si>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</si>
  <si>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</si>
  <si>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</si>
  <si>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</si>
  <si>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</si>
  <si>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</si>
  <si>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</si>
  <si>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</si>
  <si>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</si>
  <si>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</si>
  <si>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</si>
  <si>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</si>
  <si>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</si>
  <si>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</si>
  <si>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</si>
  <si>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</si>
  <si>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</si>
  <si>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</si>
  <si>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</si>
  <si>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</si>
  <si>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</si>
  <si>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</si>
  <si>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</si>
  <si>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</si>
  <si>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</si>
  <si>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</si>
  <si>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</si>
  <si>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</si>
  <si>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</si>
  <si>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</si>
  <si>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</si>
  <si>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</si>
  <si>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</si>
  <si>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</si>
  <si>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</si>
  <si>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</si>
  <si>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</si>
  <si>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</si>
  <si>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</si>
  <si>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</si>
  <si>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</si>
  <si>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</si>
  <si>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</si>
  <si>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</si>
  <si>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</si>
  <si>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</si>
  <si>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</si>
  <si>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</si>
  <si>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</si>
  <si>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</si>
  <si>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</si>
  <si>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</si>
  <si>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</si>
  <si>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</si>
  <si>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</si>
  <si>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</si>
  <si>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</si>
  <si>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</si>
  <si>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</si>
  <si>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</si>
  <si>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</si>
  <si>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</si>
  <si>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</si>
  <si>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</si>
  <si>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</si>
  <si>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</si>
  <si>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</si>
  <si>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</si>
  <si>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</si>
  <si>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</si>
  <si>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</si>
  <si>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</si>
  <si>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</si>
  <si>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</si>
  <si>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</si>
  <si>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</si>
  <si>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</si>
  <si>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</si>
  <si>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</si>
  <si>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</si>
  <si>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</si>
  <si>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</si>
  <si>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</si>
  <si>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</si>
  <si>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</si>
  <si>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</si>
  <si>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</si>
  <si>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</si>
  <si>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</si>
  <si>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</si>
  <si>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</si>
  <si>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</si>
  <si>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</si>
  <si>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</si>
  <si>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</si>
  <si>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</si>
  <si>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</si>
  <si>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</si>
  <si>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</si>
  <si>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</si>
  <si>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</si>
  <si>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</si>
  <si>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</si>
  <si>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</si>
  <si>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</si>
  <si>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</si>
  <si>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</si>
  <si>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</si>
  <si>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</si>
  <si>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</si>
  <si>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</si>
  <si>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</si>
  <si>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</si>
  <si>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</si>
  <si>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</si>
  <si>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</si>
  <si>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</si>
  <si>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</si>
  <si>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</si>
  <si>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</si>
  <si>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</si>
  <si>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</si>
  <si>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</si>
  <si>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</si>
  <si>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</si>
  <si>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</si>
  <si>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</si>
  <si>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</si>
  <si>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</si>
  <si>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</si>
  <si>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</si>
  <si>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</si>
  <si>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</si>
  <si>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</si>
  <si>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</si>
  <si>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</si>
  <si>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</si>
  <si>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</si>
  <si>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</si>
  <si>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</si>
  <si>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</si>
  <si>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</si>
  <si>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</si>
  <si>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</si>
  <si>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</si>
  <si>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</si>
  <si>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</si>
  <si>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</si>
  <si>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</si>
  <si>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</si>
  <si>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</si>
  <si>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</si>
  <si>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</si>
  <si>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</si>
  <si>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</si>
  <si>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</si>
  <si>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</si>
  <si>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</si>
  <si>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</si>
  <si>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</si>
  <si>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</si>
  <si>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</si>
  <si>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</si>
  <si>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</si>
  <si>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</si>
  <si>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</si>
  <si>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</si>
  <si>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</si>
  <si>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</si>
  <si>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</si>
  <si>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</si>
  <si>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</si>
  <si>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</si>
  <si>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</si>
  <si>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</si>
  <si>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</si>
  <si>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</si>
  <si>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</si>
  <si>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</si>
  <si>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</si>
  <si>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</si>
  <si>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</si>
  <si>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</si>
  <si>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</si>
  <si>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</si>
  <si>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</si>
  <si>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</si>
  <si>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</si>
  <si>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</si>
  <si>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</si>
  <si>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</si>
  <si>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</si>
  <si>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</si>
  <si>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</si>
  <si>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</si>
  <si>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</si>
  <si>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</si>
  <si>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</si>
  <si>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</si>
  <si>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</si>
  <si>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</si>
  <si>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</si>
  <si>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</si>
  <si>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</si>
  <si>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</si>
  <si>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</si>
  <si>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</si>
  <si>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</si>
  <si>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</si>
  <si>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</si>
  <si>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</si>
  <si>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</si>
  <si>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</si>
  <si>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</si>
  <si>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</si>
  <si>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</si>
  <si>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</si>
  <si>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</si>
  <si>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</si>
  <si>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</si>
  <si>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</si>
  <si>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</si>
  <si>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</si>
  <si>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</si>
  <si>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</si>
  <si>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</si>
  <si>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</si>
  <si>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</si>
  <si>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</si>
  <si>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</si>
  <si>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</si>
  <si>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</si>
  <si>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</si>
  <si>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</si>
  <si>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</si>
  <si>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</si>
  <si>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</si>
  <si>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</si>
  <si>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</si>
  <si>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</si>
  <si>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</si>
  <si>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</si>
  <si>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</si>
  <si>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</si>
  <si>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</si>
  <si>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</si>
  <si>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</si>
  <si>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</si>
  <si>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</si>
  <si>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</si>
  <si>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</si>
  <si>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</si>
  <si>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</si>
  <si>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</si>
  <si>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</si>
  <si>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</si>
  <si>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</si>
  <si>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</si>
  <si>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</si>
  <si>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</si>
  <si>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</si>
  <si>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</si>
  <si>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</si>
  <si>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</si>
  <si>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</si>
  <si>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</si>
  <si>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</si>
  <si>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</si>
  <si>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</si>
  <si>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</si>
  <si>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</si>
  <si>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</si>
  <si>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</si>
  <si>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</si>
  <si>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</si>
  <si>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</si>
  <si>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</si>
  <si>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</si>
  <si>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</si>
  <si>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</si>
  <si>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</si>
  <si>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</si>
  <si>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</si>
  <si>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</si>
  <si>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</si>
  <si>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</si>
  <si>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</si>
  <si>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</si>
  <si>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</si>
  <si>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</si>
  <si>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</si>
  <si>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</si>
  <si>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</si>
  <si>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</si>
  <si>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</si>
  <si>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</si>
  <si>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</si>
  <si>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</si>
  <si>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</si>
  <si>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</si>
  <si>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</si>
  <si>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</si>
  <si>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</si>
  <si>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</si>
  <si>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</si>
  <si>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</si>
  <si>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</si>
  <si>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</si>
  <si>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</si>
  <si>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</si>
  <si>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</si>
  <si>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</si>
  <si>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</si>
  <si>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</si>
  <si>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</si>
  <si>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</si>
  <si>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</si>
  <si>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</si>
  <si>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</si>
  <si>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</si>
  <si>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</si>
  <si>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</si>
  <si>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</si>
  <si>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</si>
  <si>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</si>
  <si>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</si>
  <si>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</si>
  <si>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</si>
  <si>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</si>
  <si>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</si>
  <si>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</si>
  <si>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</si>
  <si>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</si>
  <si>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</si>
  <si>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</si>
  <si>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</si>
  <si>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</si>
  <si>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</si>
  <si>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</si>
  <si>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</si>
  <si>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</si>
  <si>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</si>
  <si>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</si>
  <si>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</si>
  <si>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</si>
  <si>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</si>
  <si>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</si>
  <si>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</si>
  <si>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</si>
  <si>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</si>
  <si>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</si>
  <si>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</si>
  <si>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</si>
  <si>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</si>
  <si>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</si>
  <si>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</si>
  <si>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</si>
  <si>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</si>
  <si>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</si>
  <si>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</si>
  <si>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</si>
  <si>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</si>
  <si>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</si>
  <si>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</si>
  <si>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</si>
  <si>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</si>
  <si>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</si>
  <si>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</si>
  <si>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</si>
  <si>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</si>
  <si>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</si>
  <si>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</si>
  <si>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</si>
  <si>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</si>
  <si>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</si>
  <si>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</si>
  <si>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</si>
  <si>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</si>
  <si>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</si>
  <si>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</si>
  <si>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</si>
  <si>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</si>
  <si>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</si>
  <si>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</si>
  <si>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</si>
  <si>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</si>
  <si>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</si>
  <si>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</si>
  <si>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</si>
  <si>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</si>
  <si>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</si>
  <si>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</si>
  <si>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</si>
  <si>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</si>
  <si>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</si>
  <si>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</si>
  <si>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</si>
  <si>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</si>
  <si>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</si>
  <si>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</si>
  <si>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</si>
  <si>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</si>
  <si>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</si>
  <si>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</si>
  <si>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</si>
  <si>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</si>
  <si>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</si>
  <si>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</si>
  <si>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</si>
  <si>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</si>
  <si>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</si>
  <si>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</si>
  <si>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</si>
  <si>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</si>
  <si>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</si>
  <si>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</si>
  <si>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</si>
  <si>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</si>
  <si>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</si>
  <si>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</si>
  <si>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</si>
  <si>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</si>
  <si>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</si>
  <si>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</si>
  <si>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</si>
  <si>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</si>
  <si>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</si>
  <si>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</si>
  <si>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</si>
  <si>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</si>
  <si>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</si>
  <si>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</si>
  <si>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</si>
  <si>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</si>
  <si>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</si>
  <si>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</si>
  <si>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</si>
  <si>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</si>
  <si>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</si>
  <si>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</si>
  <si>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</si>
  <si>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</si>
  <si>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</si>
  <si>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</si>
  <si>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</si>
  <si>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</si>
  <si>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</si>
  <si>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</si>
  <si>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</si>
  <si>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</si>
  <si>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</si>
  <si>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</si>
  <si>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</si>
  <si>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</si>
  <si>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</si>
  <si>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</si>
  <si>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</si>
  <si>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</si>
  <si>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</si>
  <si>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</si>
  <si>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</si>
  <si>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</si>
  <si>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</si>
  <si>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</si>
  <si>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</si>
  <si>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</si>
  <si>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</si>
  <si>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</si>
  <si>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</si>
  <si>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</si>
  <si>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</si>
  <si>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</si>
  <si>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</si>
  <si>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</si>
  <si>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</si>
  <si>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</si>
  <si>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</si>
  <si>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</si>
  <si>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</si>
  <si>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</si>
  <si>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</si>
  <si>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</si>
  <si>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</si>
  <si>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</si>
  <si>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</si>
  <si>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</si>
  <si>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</si>
  <si>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</si>
  <si>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</si>
  <si>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</si>
  <si>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</si>
  <si>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</si>
  <si>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</si>
  <si>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</si>
  <si>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</si>
  <si>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</si>
  <si>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</si>
  <si>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</si>
  <si>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</si>
  <si>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</si>
  <si>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</si>
  <si>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</si>
  <si>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</si>
  <si>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</si>
  <si>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</si>
  <si>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</si>
  <si>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</si>
  <si>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</si>
  <si>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</si>
  <si>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</si>
  <si>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</si>
  <si>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</si>
  <si>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</si>
  <si>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</si>
  <si>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</si>
  <si>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</si>
  <si>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</si>
  <si>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</si>
  <si>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</si>
  <si>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</si>
  <si>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</si>
  <si>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</si>
  <si>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</si>
  <si>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</si>
  <si>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</si>
  <si>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</si>
  <si>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</si>
  <si>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</si>
  <si>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</si>
  <si>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</si>
  <si>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</si>
  <si>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</si>
  <si>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</si>
  <si>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</si>
  <si>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</si>
  <si>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</si>
  <si>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</si>
  <si>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</si>
  <si>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</si>
  <si>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</si>
  <si>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</si>
  <si>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</si>
  <si>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</si>
  <si>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</si>
  <si>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</si>
  <si>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</si>
  <si>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</si>
  <si>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</si>
  <si>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</si>
  <si>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</si>
  <si>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</si>
  <si>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</si>
  <si>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</si>
  <si>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</si>
  <si>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</si>
  <si>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</si>
  <si>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</si>
  <si>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</si>
  <si>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</si>
  <si>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</si>
  <si>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</si>
  <si>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</si>
  <si>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</si>
  <si>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</si>
  <si>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</si>
  <si>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</si>
  <si>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</si>
  <si>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</si>
  <si>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</si>
  <si>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</si>
  <si>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</si>
  <si>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</si>
  <si>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</si>
  <si>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</si>
  <si>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</si>
  <si>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</si>
  <si>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</si>
  <si>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</si>
  <si>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</si>
  <si>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</si>
  <si>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</si>
  <si>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</si>
  <si>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</si>
  <si>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</si>
  <si>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</si>
  <si>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</si>
  <si>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</si>
  <si>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</si>
  <si>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</si>
  <si>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</si>
  <si>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</si>
  <si>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</si>
  <si>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</si>
  <si>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</si>
  <si>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</si>
  <si>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</si>
  <si>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</si>
  <si>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</si>
  <si>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</si>
  <si>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</si>
  <si>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</si>
  <si>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</si>
  <si>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</si>
  <si>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</si>
  <si>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</si>
  <si>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</si>
  <si>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</si>
  <si>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</si>
  <si>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</si>
  <si>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</si>
  <si>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</si>
  <si>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</si>
  <si>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</si>
  <si>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</si>
  <si>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</si>
  <si>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</si>
  <si>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</si>
  <si>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</si>
  <si>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</si>
  <si>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</si>
  <si>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</si>
  <si>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</si>
  <si>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</si>
  <si>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</si>
  <si>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</si>
  <si>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</si>
  <si>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</si>
  <si>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</si>
  <si>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</si>
  <si>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</si>
  <si>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</si>
  <si>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</si>
  <si>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</si>
  <si>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</si>
  <si>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</si>
  <si>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</si>
  <si>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</si>
  <si>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</si>
  <si>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</si>
  <si>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</si>
  <si>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</si>
  <si>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</si>
  <si>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</si>
  <si>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</si>
  <si>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</si>
  <si>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</si>
  <si>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</si>
  <si>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</si>
  <si>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</si>
  <si>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</si>
  <si>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</si>
  <si>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</si>
  <si>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</si>
  <si>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</si>
  <si>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</si>
  <si>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</si>
  <si>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</si>
  <si>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</si>
  <si>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</si>
  <si>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</si>
  <si>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</si>
  <si>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</si>
  <si>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</si>
  <si>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</si>
  <si>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</si>
  <si>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</si>
  <si>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</si>
  <si>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</si>
  <si>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</si>
  <si>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</si>
  <si>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</si>
  <si>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</si>
  <si>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</si>
  <si>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</si>
  <si>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</si>
  <si>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</si>
  <si>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</si>
  <si>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</si>
  <si>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</si>
  <si>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</si>
  <si>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</si>
  <si>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</si>
  <si>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</si>
  <si>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</si>
  <si>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</si>
  <si>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</si>
  <si>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</si>
  <si>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</si>
  <si>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</si>
  <si>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</si>
  <si>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</si>
  <si>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</si>
  <si>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</si>
  <si>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</si>
  <si>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</si>
  <si>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</si>
  <si>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</si>
  <si>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</si>
  <si>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</si>
  <si>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</si>
  <si>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</si>
  <si>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</si>
  <si>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</si>
  <si>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</si>
  <si>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</si>
  <si>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</si>
  <si>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</si>
  <si>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</si>
  <si>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</si>
  <si>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</si>
  <si>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</si>
  <si>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</si>
  <si>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</si>
  <si>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</si>
  <si>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</si>
  <si>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</si>
  <si>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</si>
  <si>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</si>
  <si>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</si>
  <si>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</si>
  <si>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</si>
  <si>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</si>
  <si>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</si>
  <si>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</si>
  <si>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</si>
  <si>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</si>
  <si>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</si>
  <si>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</si>
  <si>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</si>
  <si>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</si>
  <si>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</si>
  <si>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</si>
  <si>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</si>
  <si>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</si>
  <si>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</si>
  <si>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</si>
  <si>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</si>
  <si>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</si>
  <si>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</si>
  <si>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</si>
  <si>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</si>
  <si>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</si>
  <si>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</si>
  <si>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</si>
  <si>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</si>
  <si>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</si>
  <si>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</si>
  <si>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</si>
  <si>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</si>
  <si>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</si>
  <si>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</si>
  <si>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</si>
  <si>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</si>
  <si>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</si>
  <si>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</si>
  <si>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</si>
  <si>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</si>
  <si>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</si>
  <si>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</si>
  <si>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</si>
  <si>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</si>
  <si>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</si>
  <si>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</si>
  <si>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</si>
  <si>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</si>
  <si>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</si>
  <si>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</si>
  <si>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</si>
  <si>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</si>
  <si>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</si>
  <si>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</si>
  <si>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</si>
  <si>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</si>
  <si>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</si>
  <si>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</si>
  <si>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</si>
  <si>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</si>
  <si>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</si>
  <si>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</si>
  <si>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</si>
  <si>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</si>
  <si>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</si>
  <si>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</si>
  <si>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</si>
  <si>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</si>
  <si>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</si>
  <si>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</si>
  <si>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</si>
  <si>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</si>
  <si>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</si>
  <si>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</si>
  <si>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</si>
  <si>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</si>
  <si>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</si>
  <si>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</si>
  <si>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</si>
  <si>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</si>
  <si>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</si>
  <si>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</si>
  <si>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</si>
  <si>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</si>
  <si>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</si>
  <si>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</si>
  <si>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</si>
  <si>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</si>
  <si>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</si>
  <si>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</si>
  <si>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</si>
  <si>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</si>
  <si>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</si>
  <si>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</si>
  <si>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</si>
  <si>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</si>
  <si>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</si>
  <si>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</si>
  <si>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</si>
  <si>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</si>
  <si>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</si>
  <si>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</si>
  <si>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</si>
  <si>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</si>
  <si>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</si>
  <si>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</si>
  <si>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</si>
  <si>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</si>
  <si>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</si>
  <si>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</si>
  <si>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</si>
  <si>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</si>
  <si>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</si>
  <si>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</si>
  <si>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</si>
  <si>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</si>
  <si>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</si>
  <si>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</si>
  <si>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</si>
  <si>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</si>
  <si>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</si>
  <si>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</si>
  <si>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</si>
  <si>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</si>
  <si>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</si>
  <si>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</si>
  <si>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</si>
  <si>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</si>
  <si>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</si>
  <si>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</si>
  <si>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</si>
  <si>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</si>
  <si>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</si>
  <si>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</si>
  <si>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</si>
  <si>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</si>
  <si>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</si>
  <si>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</si>
  <si>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</si>
  <si>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</si>
  <si>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</si>
  <si>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</si>
  <si>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</si>
  <si>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</si>
  <si>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</si>
  <si>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</si>
  <si>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</si>
  <si>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</si>
  <si>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</si>
  <si>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</si>
  <si>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</si>
  <si>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</si>
  <si>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</si>
  <si>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</si>
  <si>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</si>
  <si>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</si>
  <si>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</si>
  <si>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</si>
  <si>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</si>
  <si>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</si>
  <si>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</si>
  <si>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</si>
  <si>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</si>
  <si>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</si>
  <si>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</si>
  <si>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</si>
  <si>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</si>
  <si>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</si>
  <si>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</si>
  <si>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</si>
  <si>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</si>
  <si>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</si>
  <si>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</si>
  <si>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</si>
  <si>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</si>
  <si>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</si>
  <si>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</si>
  <si>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</si>
  <si>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</si>
  <si>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</si>
  <si>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</si>
  <si>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</si>
  <si>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</si>
  <si>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</si>
  <si>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</si>
  <si>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</si>
  <si>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</si>
  <si>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</si>
  <si>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</si>
  <si>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</si>
  <si>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</si>
  <si>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</si>
  <si>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</si>
  <si>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</si>
  <si>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</si>
  <si>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</si>
  <si>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</si>
  <si>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</si>
  <si>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</si>
  <si>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</si>
  <si>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</si>
  <si>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</si>
  <si>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</si>
  <si>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</si>
  <si>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</si>
  <si>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</si>
  <si>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</si>
  <si>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</si>
  <si>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</si>
  <si>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</si>
  <si>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</si>
  <si>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</si>
  <si>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</si>
  <si>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</si>
  <si>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</si>
  <si>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</si>
  <si>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</si>
  <si>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</si>
  <si>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</si>
  <si>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</si>
  <si>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</si>
  <si>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</si>
  <si>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</si>
  <si>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</si>
  <si>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</si>
  <si>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</si>
  <si>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</si>
  <si>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</si>
  <si>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</si>
  <si>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</si>
  <si>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</si>
  <si>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</si>
  <si>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</si>
  <si>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</si>
  <si>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</si>
  <si>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</si>
  <si>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</si>
  <si>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</si>
  <si>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</si>
  <si>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</si>
  <si>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</si>
  <si>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</si>
  <si>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</si>
  <si>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</si>
  <si>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</si>
  <si>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</si>
  <si>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</si>
  <si>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</si>
  <si>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</si>
  <si>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</si>
  <si>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</si>
  <si>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</si>
  <si>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</si>
  <si>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</si>
  <si>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</si>
  <si>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</si>
  <si>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</si>
  <si>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</si>
  <si>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</si>
  <si>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</si>
  <si>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</si>
  <si>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</si>
  <si>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</si>
  <si>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</si>
  <si>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</si>
  <si>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</si>
  <si>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</si>
  <si>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</si>
  <si>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</si>
  <si>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</si>
  <si>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</si>
  <si>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</si>
  <si>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</si>
  <si>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</si>
  <si>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</si>
  <si>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</si>
  <si>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</si>
  <si>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</si>
  <si>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</si>
  <si>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</si>
  <si>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</si>
  <si>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</si>
  <si>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</si>
  <si>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</si>
  <si>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</si>
  <si>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</si>
  <si>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</si>
  <si>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</si>
  <si>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</si>
  <si>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</si>
  <si>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</si>
  <si>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</si>
  <si>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</si>
  <si>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</si>
  <si>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</si>
  <si>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</si>
  <si>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</si>
  <si>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</si>
  <si>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</si>
  <si>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</si>
  <si>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</si>
  <si>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</si>
  <si>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</si>
  <si>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</si>
  <si>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</si>
  <si>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</si>
  <si>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</si>
  <si>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</si>
  <si>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</si>
  <si>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</si>
  <si>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</si>
  <si>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</si>
  <si>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</si>
  <si>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</si>
  <si>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</si>
  <si>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</si>
  <si>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</si>
  <si>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</si>
  <si>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</si>
  <si>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</si>
  <si>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</si>
  <si>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</si>
  <si>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</si>
  <si>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</si>
  <si>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</si>
  <si>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</si>
  <si>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</si>
  <si>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</si>
  <si>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</si>
  <si>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</si>
  <si>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</si>
  <si>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</si>
  <si>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</si>
  <si>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</si>
  <si>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</si>
  <si>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</si>
  <si>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</si>
  <si>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</si>
  <si>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</si>
  <si>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</si>
  <si>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</si>
  <si>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</si>
  <si>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</si>
  <si>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</si>
  <si>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</si>
  <si>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</si>
  <si>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</si>
  <si>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</si>
  <si>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</si>
  <si>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</si>
  <si>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</si>
  <si>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</si>
  <si>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</si>
  <si>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</si>
  <si>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</si>
  <si>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</si>
  <si>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</si>
  <si>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</si>
  <si>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</si>
  <si>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</si>
  <si>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</si>
  <si>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</si>
  <si>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</si>
  <si>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</si>
  <si>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</si>
  <si>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</si>
  <si>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</si>
  <si>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</si>
  <si>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</si>
  <si>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</si>
  <si>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</si>
  <si>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</si>
  <si>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</si>
  <si>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</si>
  <si>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</si>
  <si>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</si>
  <si>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</si>
  <si>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</si>
  <si>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</si>
  <si>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</si>
  <si>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</si>
  <si>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</si>
  <si>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</si>
  <si>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</si>
  <si>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</si>
  <si>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</si>
  <si>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</si>
  <si>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</si>
  <si>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</si>
  <si>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</si>
  <si>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</si>
  <si>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</si>
  <si>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</si>
  <si>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</si>
  <si>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</si>
  <si>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</si>
  <si>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</si>
  <si>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</si>
  <si>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</si>
  <si>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</si>
  <si>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</si>
  <si>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</si>
  <si>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</si>
  <si>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</si>
  <si>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</si>
  <si>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</si>
  <si>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</si>
  <si>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</si>
  <si>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</si>
  <si>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</si>
  <si>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</si>
  <si>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</si>
  <si>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</si>
  <si>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</si>
  <si>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</si>
  <si>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</si>
  <si>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</si>
  <si>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</si>
  <si>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</si>
  <si>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</si>
  <si>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</si>
  <si>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</si>
  <si>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</si>
  <si>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</si>
  <si>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</si>
  <si>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</si>
  <si>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</si>
  <si>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</si>
  <si>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</si>
  <si>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</si>
  <si>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</si>
  <si>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</si>
  <si>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</si>
  <si>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</si>
  <si>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</si>
  <si>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</si>
  <si>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</si>
  <si>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</si>
  <si>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</si>
  <si>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</si>
  <si>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</si>
  <si>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</si>
  <si>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</si>
  <si>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</si>
  <si>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</si>
  <si>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</si>
  <si>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</si>
  <si>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</si>
  <si>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</si>
  <si>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</si>
  <si>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</si>
  <si>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</si>
  <si>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</si>
  <si>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</si>
  <si>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</si>
  <si>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</si>
  <si>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</si>
  <si>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</si>
  <si>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</si>
  <si>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</si>
  <si>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</si>
  <si>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</si>
  <si>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</si>
  <si>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</si>
  <si>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</si>
  <si>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</si>
  <si>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</si>
  <si>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</si>
  <si>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</si>
  <si>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</si>
  <si>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</si>
  <si>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</si>
  <si>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</si>
  <si>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</si>
  <si>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</si>
  <si>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</si>
  <si>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</si>
  <si>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</si>
  <si>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</si>
  <si>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</si>
  <si>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</si>
  <si>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</si>
  <si>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</si>
  <si>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</si>
  <si>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</si>
  <si>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</si>
  <si>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</si>
  <si>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</si>
  <si>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</si>
  <si>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</si>
  <si>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</si>
  <si>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</si>
  <si>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</si>
  <si>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</si>
  <si>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</si>
  <si>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</si>
  <si>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</si>
  <si>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</si>
  <si>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</si>
  <si>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</si>
  <si>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</si>
  <si>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</si>
  <si>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</si>
  <si>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</si>
  <si>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</si>
  <si>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</si>
  <si>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</si>
  <si>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</si>
  <si>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</si>
  <si>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</si>
  <si>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</si>
  <si>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</si>
  <si>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</si>
  <si>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</si>
  <si>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</si>
  <si>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</si>
  <si>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</si>
  <si>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</si>
  <si>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</si>
  <si>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</si>
  <si>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</si>
  <si>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</si>
  <si>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</si>
  <si>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</si>
  <si>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</si>
  <si>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</si>
  <si>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</si>
  <si>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</si>
  <si>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</si>
  <si>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</si>
  <si>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</si>
  <si>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</si>
  <si>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</si>
  <si>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</si>
  <si>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</si>
  <si>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</si>
  <si>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</si>
  <si>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</si>
  <si>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</si>
  <si>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</si>
  <si>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</si>
  <si>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</si>
  <si>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</si>
  <si>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</si>
  <si>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</si>
  <si>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</si>
  <si>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</si>
  <si>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</si>
  <si>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</si>
  <si>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</si>
  <si>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</si>
  <si>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</si>
  <si>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</si>
  <si>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</si>
  <si>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</si>
  <si>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</si>
  <si>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</si>
  <si>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</si>
  <si>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</si>
  <si>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</si>
  <si>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</si>
  <si>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</si>
  <si>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</si>
  <si>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</si>
  <si>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</si>
  <si>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</si>
  <si>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</si>
  <si>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</si>
  <si>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</si>
  <si>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</si>
  <si>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</si>
  <si>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</si>
  <si>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</si>
  <si>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</si>
  <si>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</si>
  <si>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</si>
  <si>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</si>
  <si>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</si>
  <si>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</si>
  <si>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</si>
  <si>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</si>
  <si>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</si>
  <si>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</si>
  <si>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</si>
  <si>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</si>
  <si>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</si>
  <si>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</si>
  <si>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</si>
  <si>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</si>
  <si>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</si>
  <si>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</si>
  <si>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</si>
  <si>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</si>
  <si>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</si>
  <si>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</si>
  <si>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</si>
  <si>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</si>
  <si>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</si>
  <si>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</si>
  <si>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</si>
  <si>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</si>
  <si>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</si>
  <si>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</si>
  <si>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</si>
  <si>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</si>
  <si>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</si>
  <si>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</si>
  <si>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</si>
  <si>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</si>
  <si>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</si>
  <si>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</si>
  <si>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</si>
  <si>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</si>
  <si>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</si>
  <si>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</si>
  <si>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</si>
  <si>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</si>
  <si>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</si>
  <si>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</si>
  <si>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</si>
  <si>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</si>
  <si>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</si>
  <si>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</si>
  <si>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</si>
  <si>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</si>
  <si>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</si>
  <si>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</si>
  <si>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</si>
  <si>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</si>
  <si>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</si>
  <si>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</si>
  <si>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</si>
  <si>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</si>
  <si>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</si>
  <si>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</si>
  <si>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</si>
  <si>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</si>
  <si>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</si>
  <si>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</si>
  <si>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</si>
  <si>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</si>
  <si>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</si>
  <si>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</si>
  <si>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</si>
  <si>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</si>
  <si>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</si>
  <si>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</si>
  <si>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</si>
  <si>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</si>
  <si>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</si>
  <si>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</si>
  <si>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</si>
  <si>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</si>
  <si>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</si>
  <si>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</si>
  <si>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</si>
  <si>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</si>
  <si>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</si>
  <si>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</si>
  <si>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</si>
  <si>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</si>
  <si>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</si>
  <si>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</si>
  <si>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</si>
  <si>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</si>
  <si>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</si>
  <si>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</si>
  <si>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</si>
  <si>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</si>
  <si>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</si>
  <si>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</si>
  <si>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</si>
  <si>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</si>
  <si>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</si>
  <si>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</si>
  <si>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</si>
  <si>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</si>
  <si>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</si>
  <si>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</si>
  <si>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</si>
  <si>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</si>
  <si>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</si>
  <si>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</si>
  <si>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</si>
  <si>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</si>
  <si>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</si>
  <si>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</si>
  <si>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</si>
  <si>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</si>
  <si>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</si>
  <si>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</si>
  <si>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</si>
  <si>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</si>
  <si>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</si>
  <si>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</si>
  <si>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</si>
  <si>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</si>
  <si>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</si>
  <si>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</si>
  <si>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</si>
  <si>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</si>
  <si>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</si>
  <si>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</si>
  <si>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</si>
  <si>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</si>
  <si>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</si>
  <si>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</si>
  <si>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</si>
  <si>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</si>
  <si>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</si>
  <si>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</si>
  <si>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</si>
  <si>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</si>
  <si>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</si>
  <si>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</si>
  <si>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</si>
  <si>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</si>
  <si>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</si>
  <si>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</si>
  <si>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</si>
  <si>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</si>
  <si>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</si>
  <si>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</si>
  <si>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</si>
  <si>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</si>
  <si>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</si>
  <si>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</si>
  <si>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</si>
  <si>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</si>
  <si>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</si>
  <si>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</si>
  <si>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</si>
  <si>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</si>
  <si>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</si>
  <si>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</si>
  <si>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</si>
  <si>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</si>
  <si>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</si>
  <si>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</si>
  <si>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</si>
  <si>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</si>
  <si>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</si>
  <si>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</si>
  <si>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</si>
  <si>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</si>
  <si>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</si>
  <si>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</si>
  <si>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</si>
  <si>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</si>
  <si>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</si>
  <si>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</si>
  <si>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</si>
  <si>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</si>
  <si>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</si>
  <si>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</si>
  <si>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</si>
  <si>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</si>
  <si>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</si>
  <si>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</si>
  <si>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</si>
  <si>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</si>
  <si>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</si>
  <si>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</si>
  <si>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</si>
  <si>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</si>
  <si>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</si>
  <si>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</si>
  <si>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</si>
  <si>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</si>
  <si>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</si>
  <si>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</si>
  <si>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</si>
  <si>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</si>
  <si>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</si>
  <si>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</si>
  <si>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</si>
  <si>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</si>
  <si>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</si>
  <si>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</si>
  <si>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</si>
  <si>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</si>
  <si>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</si>
  <si>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</si>
  <si>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</si>
  <si>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</si>
  <si>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</si>
  <si>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</si>
  <si>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</si>
  <si>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</si>
  <si>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</si>
  <si>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</si>
  <si>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</si>
  <si>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</si>
  <si>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</si>
  <si>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</si>
  <si>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</si>
  <si>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</si>
  <si>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</si>
  <si>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</si>
  <si>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</si>
  <si>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</si>
  <si>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</si>
  <si>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</si>
  <si>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</si>
  <si>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</si>
  <si>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</si>
  <si>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</si>
  <si>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</si>
  <si>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</si>
  <si>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</si>
  <si>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</si>
  <si>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</si>
  <si>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</si>
  <si>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</si>
  <si>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</si>
  <si>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</si>
  <si>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</si>
  <si>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</si>
  <si>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</si>
  <si>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</si>
  <si>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</si>
  <si>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</si>
  <si>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</si>
  <si>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</si>
  <si>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</si>
  <si>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</si>
  <si>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</si>
  <si>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</si>
  <si>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</si>
  <si>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</si>
  <si>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</si>
  <si>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</si>
  <si>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</si>
  <si>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</si>
  <si>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</si>
  <si>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</si>
  <si>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</si>
  <si>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</si>
  <si>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</si>
  <si>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</si>
  <si>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</si>
  <si>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</si>
  <si>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</si>
  <si>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</si>
  <si>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</si>
  <si>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</si>
  <si>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</si>
  <si>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</si>
  <si>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</si>
  <si>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</si>
  <si>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</si>
  <si>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</si>
  <si>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</si>
  <si>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</si>
  <si>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</si>
  <si>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</si>
  <si>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</si>
  <si>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</si>
  <si>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</si>
  <si>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</si>
  <si>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</si>
  <si>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</si>
  <si>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</si>
  <si>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</si>
  <si>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</si>
  <si>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</si>
  <si>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</si>
  <si>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</si>
  <si>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</si>
  <si>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</si>
  <si>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</si>
  <si>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</si>
  <si>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</si>
  <si>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</si>
  <si>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</si>
  <si>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</si>
  <si>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</si>
  <si>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</si>
  <si>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</si>
  <si>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</si>
  <si>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</si>
  <si>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</si>
  <si>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</si>
  <si>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</si>
  <si>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</si>
  <si>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</si>
  <si>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</si>
  <si>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</si>
  <si>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</si>
  <si>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</si>
  <si>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</si>
  <si>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</si>
  <si>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</si>
  <si>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</si>
  <si>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</si>
  <si>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</si>
  <si>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</si>
  <si>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</si>
  <si>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</si>
  <si>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</si>
  <si>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</si>
  <si>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</si>
  <si>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</si>
  <si>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</si>
  <si>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</si>
  <si>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</si>
  <si>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</si>
  <si>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</si>
  <si>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</si>
  <si>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</si>
  <si>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</si>
  <si>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</si>
  <si>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</si>
  <si>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</si>
  <si>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</si>
  <si>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</si>
  <si>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</si>
  <si>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</si>
  <si>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</si>
  <si>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</si>
  <si>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</si>
  <si>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</si>
  <si>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</si>
  <si>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</si>
  <si>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</si>
  <si>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</si>
  <si>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</si>
  <si>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</si>
  <si>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</si>
  <si>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</si>
  <si>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</si>
  <si>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</si>
  <si>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</si>
  <si>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</si>
  <si>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</si>
  <si>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</si>
  <si>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</si>
  <si>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</si>
  <si>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</si>
  <si>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</si>
  <si>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</si>
  <si>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</si>
  <si>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</si>
  <si>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</si>
  <si>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</si>
  <si>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</si>
  <si>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</si>
  <si>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</si>
  <si>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</si>
  <si>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</si>
  <si>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</si>
  <si>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</si>
  <si>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</si>
  <si>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</si>
  <si>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</si>
  <si>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</si>
  <si>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</si>
  <si>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</si>
  <si>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</si>
  <si>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</si>
  <si>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</si>
  <si>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</si>
  <si>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</si>
  <si>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</si>
  <si>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</si>
  <si>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</si>
  <si>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</si>
  <si>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</si>
  <si>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</si>
  <si>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</si>
  <si>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</si>
  <si>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</si>
  <si>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</si>
  <si>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</si>
  <si>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</si>
  <si>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</si>
  <si>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</si>
  <si>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</si>
  <si>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</si>
  <si>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</si>
  <si>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</si>
  <si>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</si>
  <si>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</si>
  <si>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</si>
  <si>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</si>
  <si>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</si>
  <si>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</si>
  <si>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</si>
  <si>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</si>
  <si>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</si>
  <si>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</si>
  <si>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</si>
  <si>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</si>
  <si>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</si>
  <si>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</si>
  <si>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</si>
  <si>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</si>
  <si>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</si>
  <si>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</si>
  <si>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</si>
  <si>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</si>
  <si>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</si>
  <si>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</si>
  <si>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</si>
  <si>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</si>
  <si>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</si>
  <si>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</si>
  <si>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</si>
  <si>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</si>
  <si>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</si>
  <si>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</si>
  <si>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</si>
  <si>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</si>
  <si>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</si>
  <si>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</si>
  <si>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</si>
  <si>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</si>
  <si>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</si>
  <si>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</si>
  <si>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</si>
  <si>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</si>
  <si>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</si>
  <si>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</si>
  <si>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</si>
  <si>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</si>
  <si>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</si>
  <si>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</si>
  <si>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</si>
  <si>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</si>
  <si>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</si>
  <si>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</si>
  <si>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</si>
  <si>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</si>
  <si>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</si>
  <si>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</si>
  <si>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</si>
  <si>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</si>
  <si>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</si>
  <si>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</si>
  <si>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</si>
  <si>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</si>
  <si>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</si>
  <si>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</si>
  <si>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</si>
  <si>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</si>
  <si>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</si>
  <si>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</si>
  <si>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</si>
  <si>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</si>
  <si>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</si>
  <si>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</si>
  <si>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</si>
  <si>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</si>
  <si>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</si>
  <si>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</si>
  <si>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</si>
  <si>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</si>
  <si>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</si>
  <si>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</si>
  <si>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</si>
  <si>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</si>
  <si>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</si>
  <si>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</si>
  <si>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</si>
  <si>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</si>
  <si>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</si>
  <si>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</si>
  <si>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</si>
  <si>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</si>
  <si>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</si>
  <si>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</si>
  <si>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</si>
  <si>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</si>
  <si>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</si>
  <si>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</si>
  <si>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</si>
  <si>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</si>
  <si>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</si>
  <si>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</si>
  <si>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</si>
  <si>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</si>
  <si>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</si>
  <si>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</si>
  <si>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</si>
  <si>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</si>
  <si>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</si>
  <si>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</si>
  <si>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</si>
  <si>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</si>
  <si>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</si>
  <si>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</si>
  <si>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</si>
  <si>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</si>
  <si>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</si>
  <si>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</si>
  <si>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</si>
  <si>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</si>
  <si>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</si>
  <si>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</si>
  <si>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</si>
  <si>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</si>
  <si>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</si>
  <si>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</si>
  <si>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</si>
  <si>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</si>
  <si>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</si>
  <si>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</si>
  <si>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</si>
  <si>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</si>
  <si>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</si>
  <si>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</si>
  <si>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</si>
  <si>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</si>
  <si>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</si>
  <si>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</si>
  <si>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</si>
  <si>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</si>
  <si>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</si>
  <si>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</si>
  <si>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</si>
  <si>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</si>
  <si>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</si>
  <si>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</si>
  <si>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</si>
  <si>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</si>
  <si>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</si>
  <si>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</si>
  <si>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</si>
  <si>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</si>
  <si>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</si>
  <si>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</si>
  <si>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</si>
  <si>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</si>
  <si>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</si>
  <si>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</si>
  <si>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</si>
  <si>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</si>
  <si>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</si>
  <si>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</si>
  <si>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</si>
  <si>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</si>
  <si>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</si>
  <si>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</si>
  <si>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</si>
  <si>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</si>
  <si>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</si>
  <si>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</si>
  <si>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</si>
  <si>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</si>
  <si>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</si>
  <si>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</si>
  <si>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</si>
  <si>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</si>
  <si>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</si>
  <si>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</si>
  <si>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</si>
  <si>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</si>
  <si>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</si>
  <si>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</si>
  <si>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</si>
  <si>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</si>
  <si>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</si>
  <si>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</si>
  <si>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</si>
  <si>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</si>
  <si>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</si>
  <si>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</si>
  <si>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</si>
  <si>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</si>
  <si>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</si>
  <si>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</si>
  <si>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</si>
  <si>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</si>
  <si>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</si>
  <si>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</si>
  <si>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</si>
  <si>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</si>
  <si>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</si>
  <si>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</si>
  <si>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</si>
  <si>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</si>
  <si>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</si>
  <si>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</si>
  <si>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</si>
  <si>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</si>
  <si>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</si>
  <si>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</si>
  <si>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</si>
  <si>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</si>
  <si>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</si>
  <si>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</si>
  <si>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</si>
  <si>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</si>
  <si>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</si>
  <si>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</si>
  <si>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</si>
  <si>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</si>
  <si>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</si>
  <si>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</si>
  <si>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</si>
  <si>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</si>
  <si>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</si>
  <si>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</si>
  <si>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</si>
  <si>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</si>
  <si>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</si>
  <si>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</si>
  <si>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</si>
  <si>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</si>
  <si>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</si>
  <si>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</si>
  <si>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</si>
  <si>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</si>
  <si>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</si>
  <si>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</si>
  <si>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</si>
  <si>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</si>
  <si>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</si>
  <si>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</si>
  <si>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</si>
  <si>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</si>
  <si>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</si>
  <si>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</si>
  <si>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</si>
  <si>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</si>
  <si>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</si>
  <si>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</si>
  <si>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</si>
  <si>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</si>
  <si>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</si>
  <si>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</si>
  <si>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</si>
  <si>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</si>
  <si>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</si>
  <si>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</si>
  <si>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</si>
  <si>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</si>
  <si>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</si>
  <si>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</si>
  <si>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</si>
  <si>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</si>
  <si>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</si>
  <si>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</si>
  <si>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</si>
  <si>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</si>
  <si>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</si>
  <si>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</si>
  <si>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</si>
  <si>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</si>
  <si>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</si>
  <si>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</si>
  <si>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</si>
  <si>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</si>
  <si>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</si>
  <si>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</si>
  <si>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</si>
  <si>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</si>
  <si>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</si>
  <si>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</si>
  <si>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</si>
  <si>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</si>
  <si>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</si>
  <si>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</si>
  <si>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</si>
  <si>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</si>
  <si>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</si>
  <si>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</si>
  <si>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</si>
  <si>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</si>
  <si>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</si>
  <si>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</si>
  <si>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</si>
  <si>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</si>
  <si>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</si>
  <si>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</si>
  <si>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</si>
  <si>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</si>
  <si>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</si>
  <si>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</si>
  <si>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</si>
  <si>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</si>
  <si>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</si>
  <si>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</si>
  <si>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</si>
  <si>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</si>
  <si>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</si>
  <si>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</si>
  <si>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</si>
  <si>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</si>
  <si>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</si>
  <si>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</si>
  <si>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</si>
  <si>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</si>
  <si>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</si>
  <si>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</si>
  <si>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</si>
  <si>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</si>
  <si>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</si>
  <si>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</si>
  <si>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</si>
  <si>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</si>
  <si>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</si>
  <si>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</si>
  <si>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</si>
  <si>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</si>
  <si>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</si>
  <si>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</si>
  <si>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</si>
  <si>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</si>
  <si>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</si>
  <si>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</si>
  <si>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</si>
  <si>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</si>
  <si>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</si>
  <si>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</si>
  <si>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</si>
  <si>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</si>
  <si>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</si>
  <si>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</si>
  <si>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</si>
  <si>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</si>
  <si>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</si>
  <si>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</si>
  <si>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</si>
  <si>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</si>
  <si>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</si>
  <si>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</si>
  <si>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</si>
  <si>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</si>
  <si>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</si>
  <si>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</si>
  <si>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</si>
  <si>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</si>
  <si>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</si>
  <si>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</si>
  <si>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</si>
  <si>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</si>
  <si>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</si>
  <si>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</si>
  <si>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</si>
  <si>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</si>
  <si>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</si>
  <si>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</si>
  <si>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</si>
  <si>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</si>
  <si>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</si>
  <si>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</si>
  <si>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</si>
  <si>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</si>
  <si>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</si>
  <si>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</si>
  <si>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</si>
  <si>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</si>
  <si>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</si>
  <si>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</si>
  <si>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</si>
  <si>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</si>
  <si>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</si>
  <si>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</si>
  <si>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</si>
  <si>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</si>
  <si>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</si>
  <si>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</si>
  <si>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</si>
  <si>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</si>
  <si>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</si>
  <si>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</si>
  <si>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</si>
  <si>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</si>
  <si>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</si>
  <si>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</si>
  <si>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</si>
  <si>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</si>
  <si>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</si>
  <si>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</si>
  <si>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</si>
  <si>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</si>
  <si>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</si>
  <si>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</si>
  <si>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</si>
  <si>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</si>
  <si>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</si>
  <si>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</si>
  <si>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</si>
  <si>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</si>
  <si>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</si>
  <si>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</si>
  <si>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</si>
  <si>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</si>
  <si>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</si>
  <si>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</si>
  <si>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</si>
  <si>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</si>
  <si>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</si>
  <si>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</si>
  <si>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</si>
  <si>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</si>
  <si>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</si>
  <si>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</si>
  <si>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</si>
  <si>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</si>
  <si>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</si>
  <si>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</si>
  <si>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</si>
  <si>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</si>
  <si>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</si>
  <si>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</si>
  <si>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</si>
  <si>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</si>
  <si>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</si>
  <si>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</si>
  <si>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</si>
  <si>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</si>
  <si>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</si>
  <si>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</si>
  <si>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</si>
  <si>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</si>
  <si>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</si>
  <si>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</si>
  <si>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</si>
  <si>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</si>
  <si>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</si>
  <si>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</si>
  <si>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</si>
  <si>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</si>
  <si>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</si>
  <si>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</si>
  <si>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</si>
  <si>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</si>
  <si>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</si>
  <si>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</si>
  <si>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</si>
  <si>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</si>
  <si>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</si>
  <si>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</si>
  <si>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</si>
  <si>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</si>
  <si>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</si>
  <si>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</si>
  <si>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</si>
  <si>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</si>
  <si>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</si>
  <si>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</si>
  <si>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</si>
  <si>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</si>
  <si>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</si>
  <si>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</si>
  <si>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</si>
  <si>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</si>
  <si>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</si>
  <si>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</si>
  <si>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</si>
  <si>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</si>
  <si>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</si>
  <si>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</si>
  <si>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</si>
  <si>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</si>
  <si>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</si>
  <si>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</si>
  <si>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</si>
  <si>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</si>
  <si>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</si>
  <si>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</si>
  <si>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</si>
  <si>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</si>
  <si>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</si>
  <si>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</si>
  <si>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</si>
  <si>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</si>
  <si>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</si>
  <si>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</si>
  <si>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</si>
  <si>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</si>
  <si>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</si>
  <si>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</si>
  <si>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</si>
  <si>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</si>
  <si>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</si>
  <si>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</si>
  <si>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</si>
  <si>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</si>
  <si>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</si>
  <si>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</si>
  <si>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</si>
  <si>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</si>
  <si>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</si>
  <si>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</si>
  <si>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</si>
  <si>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</si>
  <si>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</si>
  <si>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</si>
  <si>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</si>
  <si>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</si>
  <si>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</si>
  <si>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</si>
  <si>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</si>
  <si>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</si>
  <si>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</si>
  <si>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</si>
  <si>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</si>
  <si>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</si>
  <si>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</si>
  <si>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</si>
  <si>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</si>
  <si>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</si>
  <si>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</si>
  <si>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</si>
  <si>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</si>
  <si>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</si>
  <si>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</si>
  <si>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</si>
  <si>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</si>
  <si>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</si>
  <si>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</si>
  <si>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</si>
  <si>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</si>
  <si>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</si>
  <si>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</si>
  <si>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</si>
  <si>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</si>
  <si>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</si>
  <si>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</si>
  <si>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</si>
  <si>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</si>
  <si>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</si>
  <si>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</si>
  <si>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</si>
  <si>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</si>
  <si>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</si>
  <si>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</si>
  <si>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</si>
  <si>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</si>
  <si>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</si>
  <si>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</si>
  <si>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</si>
  <si>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</si>
  <si>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</si>
  <si>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</si>
  <si>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</si>
  <si>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</si>
  <si>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</si>
  <si>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</si>
  <si>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</si>
  <si>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</si>
  <si>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</si>
  <si>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</si>
  <si>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</si>
  <si>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</si>
  <si>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</si>
  <si>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</si>
  <si>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</si>
  <si>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</si>
  <si>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</si>
  <si>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</si>
  <si>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</si>
  <si>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</si>
  <si>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</si>
  <si>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</si>
  <si>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</si>
  <si>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</si>
  <si>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</si>
  <si>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</si>
  <si>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</si>
  <si>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</si>
  <si>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</si>
  <si>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</si>
  <si>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</si>
  <si>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</si>
  <si>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</si>
  <si>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</si>
  <si>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</si>
  <si>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</si>
  <si>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</si>
  <si>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</si>
  <si>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</si>
  <si>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</si>
  <si>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</si>
  <si>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</si>
  <si>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</si>
  <si>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</si>
  <si>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</si>
  <si>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</si>
  <si>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</si>
  <si>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</si>
  <si>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</si>
  <si>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</si>
  <si>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</si>
  <si>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</si>
  <si>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</si>
  <si>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</si>
  <si>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</si>
  <si>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</si>
  <si>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</si>
  <si>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</si>
  <si>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</si>
  <si>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</si>
  <si>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</si>
  <si>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</si>
  <si>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</si>
  <si>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</si>
  <si>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</si>
  <si>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</si>
  <si>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</si>
  <si>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</si>
  <si>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</si>
  <si>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</si>
  <si>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</si>
  <si>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</si>
  <si>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</si>
  <si>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</si>
  <si>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</si>
  <si>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</si>
  <si>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</si>
  <si>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</si>
  <si>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</si>
  <si>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</si>
  <si>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</si>
  <si>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</si>
  <si>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</si>
  <si>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</si>
  <si>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</si>
  <si>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</si>
  <si>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</si>
  <si>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</si>
  <si>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</si>
  <si>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</si>
  <si>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</si>
  <si>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</si>
  <si>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</si>
  <si>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</si>
  <si>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</si>
  <si>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</si>
  <si>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</si>
  <si>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</si>
  <si>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</si>
  <si>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</si>
  <si>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</si>
  <si>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</si>
  <si>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</si>
  <si>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</si>
  <si>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</si>
  <si>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</si>
  <si>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</si>
  <si>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</si>
  <si>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</si>
  <si>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</si>
  <si>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</si>
  <si>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</si>
  <si>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</si>
  <si>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</si>
  <si>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</si>
  <si>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</si>
  <si>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</si>
  <si>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</si>
  <si>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</si>
  <si>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</si>
  <si>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</si>
  <si>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</si>
  <si>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</si>
  <si>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</si>
  <si>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</si>
  <si>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</si>
  <si>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</si>
  <si>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</si>
  <si>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</si>
  <si>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</si>
  <si>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</si>
  <si>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</si>
  <si>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</si>
  <si>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</si>
  <si>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</si>
  <si>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</si>
  <si>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</si>
  <si>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</si>
  <si>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</si>
  <si>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</si>
  <si>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</si>
  <si>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</si>
  <si>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</si>
  <si>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</si>
  <si>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</si>
  <si>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</si>
  <si>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</si>
  <si>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</si>
  <si>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</si>
  <si>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</si>
  <si>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</si>
  <si>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</si>
  <si>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</si>
  <si>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</si>
  <si>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</si>
  <si>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</si>
  <si>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</si>
  <si>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</si>
  <si>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</si>
  <si>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</si>
  <si>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</si>
  <si>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</si>
  <si>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</si>
  <si>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</si>
  <si>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</si>
  <si>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</si>
  <si>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</si>
  <si>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</si>
  <si>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</si>
  <si>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</si>
  <si>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</si>
  <si>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</si>
  <si>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</si>
  <si>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</si>
  <si>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</si>
  <si>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</si>
  <si>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</si>
  <si>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</si>
  <si>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</si>
  <si>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</si>
  <si>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</si>
  <si>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</si>
  <si>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</si>
  <si>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</si>
  <si>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</si>
  <si>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</si>
  <si>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</si>
  <si>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</si>
  <si>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</si>
  <si>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</si>
  <si>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</si>
  <si>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</si>
  <si>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</si>
  <si>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</si>
  <si>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</si>
  <si>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</si>
  <si>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</si>
  <si>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</si>
  <si>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</si>
  <si>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</si>
  <si>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</si>
  <si>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</si>
  <si>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</si>
  <si>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</si>
  <si>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</si>
  <si>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</si>
  <si>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</si>
  <si>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</si>
  <si>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</si>
  <si>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</si>
  <si>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</si>
  <si>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</si>
  <si>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</si>
  <si>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</si>
  <si>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</si>
  <si>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</si>
  <si>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</si>
  <si>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</si>
  <si>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</si>
  <si>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</si>
  <si>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</si>
  <si>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</si>
  <si>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</si>
  <si>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</si>
  <si>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</si>
  <si>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</si>
  <si>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</si>
  <si>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</si>
  <si>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</si>
  <si>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</si>
  <si>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</si>
  <si>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</si>
  <si>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</si>
  <si>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</si>
  <si>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</si>
  <si>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</si>
  <si>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</si>
  <si>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</si>
  <si>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</si>
  <si>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</si>
  <si>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</si>
  <si>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</si>
  <si>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</si>
  <si>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</si>
  <si>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</si>
  <si>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</si>
  <si>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</si>
  <si>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</si>
  <si>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</si>
  <si>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</si>
  <si>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</si>
  <si>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</si>
  <si>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</si>
  <si>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</si>
  <si>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</si>
  <si>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</si>
  <si>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</si>
  <si>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</si>
  <si>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</si>
  <si>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</si>
  <si>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</si>
  <si>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</si>
  <si>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</si>
  <si>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</si>
  <si>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</si>
  <si>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</si>
  <si>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</si>
  <si>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</si>
  <si>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</si>
  <si>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</si>
  <si>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</si>
  <si>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</si>
  <si>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</si>
  <si>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</si>
  <si>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</si>
  <si>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</si>
  <si>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</si>
  <si>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</si>
  <si>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</si>
  <si>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</si>
  <si>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</si>
  <si>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</si>
  <si>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</si>
  <si>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</si>
  <si>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</si>
  <si>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</si>
  <si>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</si>
  <si>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</si>
  <si>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</si>
  <si>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</si>
  <si>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</si>
  <si>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</si>
  <si>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</si>
  <si>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</si>
  <si>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</si>
  <si>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</si>
  <si>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</si>
  <si>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</si>
  <si>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</si>
  <si>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</si>
  <si>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</si>
  <si>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</si>
  <si>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</si>
  <si>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</si>
  <si>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</si>
  <si>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</si>
  <si>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</si>
  <si>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</si>
  <si>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</si>
  <si>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</si>
  <si>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</si>
  <si>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</si>
  <si>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</si>
  <si>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</si>
  <si>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</si>
  <si>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</si>
  <si>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</si>
  <si>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</si>
  <si>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</si>
  <si>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</si>
  <si>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</si>
  <si>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</si>
  <si>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</si>
  <si>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</si>
  <si>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</si>
  <si>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</si>
  <si>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</si>
  <si>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</si>
  <si>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</si>
  <si>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</si>
  <si>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</si>
  <si>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</si>
  <si>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</si>
  <si>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</si>
  <si>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</si>
  <si>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</si>
  <si>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</si>
  <si>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</si>
  <si>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</si>
  <si>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</si>
  <si>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</si>
  <si>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</si>
  <si>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</si>
  <si>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</si>
  <si>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</si>
  <si>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</si>
  <si>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</si>
  <si>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</si>
  <si>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</si>
  <si>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</si>
  <si>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</si>
  <si>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</si>
  <si>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</si>
  <si>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</si>
  <si>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</si>
  <si>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</si>
  <si>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</si>
  <si>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</si>
  <si>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</si>
  <si>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</si>
  <si>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</si>
  <si>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</si>
  <si>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</si>
  <si>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</si>
  <si>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</si>
  <si>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</si>
  <si>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</si>
  <si>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</si>
  <si>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</si>
  <si>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</si>
  <si>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</si>
  <si>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</si>
  <si>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</si>
  <si>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</si>
  <si>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</si>
  <si>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</si>
  <si>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</si>
  <si>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</si>
  <si>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</si>
  <si>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</si>
  <si>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</si>
  <si>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</si>
  <si>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</si>
  <si>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</si>
  <si>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</si>
  <si>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</si>
  <si>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</si>
  <si>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</si>
  <si>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</si>
  <si>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</si>
  <si>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</si>
  <si>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</si>
  <si>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</si>
  <si>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</si>
  <si>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</si>
  <si>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</si>
  <si>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</si>
  <si>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</si>
  <si>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</si>
  <si>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</si>
  <si>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</si>
  <si>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</si>
  <si>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</si>
  <si>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</si>
  <si>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</si>
  <si>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</si>
  <si>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</si>
  <si>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</si>
  <si>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</si>
  <si>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</si>
  <si>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</si>
  <si>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</si>
  <si>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</si>
  <si>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</si>
  <si>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</si>
  <si>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</si>
  <si>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</si>
  <si>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</si>
  <si>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</si>
  <si>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</si>
  <si>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</si>
  <si>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</si>
  <si>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</si>
  <si>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</si>
  <si>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</si>
  <si>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</si>
  <si>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</si>
  <si>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</si>
  <si>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</si>
  <si>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</si>
  <si>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</si>
  <si>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</si>
  <si>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</si>
  <si>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</si>
  <si>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</si>
  <si>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</si>
  <si>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</si>
  <si>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</si>
  <si>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</si>
  <si>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</si>
  <si>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</si>
  <si>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</si>
  <si>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</si>
  <si>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</si>
  <si>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</si>
  <si>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</si>
  <si>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</si>
  <si>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</si>
  <si>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</si>
  <si>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</si>
  <si>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</si>
  <si>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</si>
  <si>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</si>
  <si>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</si>
  <si>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</si>
  <si>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</si>
  <si>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</si>
  <si>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</si>
  <si>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</si>
  <si>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</si>
  <si>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</si>
  <si>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</si>
  <si>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</si>
  <si>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</si>
  <si>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</si>
  <si>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</si>
  <si>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</si>
  <si>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</si>
  <si>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</si>
  <si>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</si>
  <si>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</si>
  <si>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</si>
  <si>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</si>
  <si>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</si>
  <si>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</si>
  <si>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</si>
  <si>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</si>
  <si>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</si>
  <si>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</si>
  <si>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</si>
  <si>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</si>
  <si>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</si>
  <si>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</si>
  <si>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</si>
  <si>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</si>
  <si>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</si>
  <si>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</si>
  <si>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</si>
  <si>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</si>
  <si>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</si>
  <si>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</si>
  <si>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</si>
  <si>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</si>
  <si>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</si>
  <si>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</si>
  <si>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</si>
  <si>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</si>
  <si>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</si>
  <si>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</si>
  <si>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</si>
  <si>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</si>
  <si>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</si>
  <si>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</si>
  <si>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</si>
  <si>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</si>
  <si>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</si>
  <si>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</si>
  <si>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</si>
  <si>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</si>
  <si>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</si>
  <si>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</si>
  <si>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</si>
  <si>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</si>
  <si>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</si>
  <si>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</si>
  <si>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</si>
  <si>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</si>
  <si>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</si>
  <si>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</si>
  <si>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</si>
  <si>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</si>
  <si>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</si>
  <si>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</si>
  <si>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</si>
  <si>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</si>
  <si>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</si>
  <si>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</si>
  <si>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</si>
  <si>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</si>
  <si>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</si>
  <si>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</si>
  <si>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</si>
  <si>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</si>
  <si>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</si>
  <si>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</si>
  <si>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</si>
  <si>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</si>
  <si>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</si>
  <si>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</si>
  <si>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</si>
  <si>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</si>
  <si>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</si>
  <si>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</si>
  <si>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</si>
  <si>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</si>
  <si>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</si>
  <si>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</si>
  <si>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</si>
  <si>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</si>
  <si>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</si>
  <si>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</si>
  <si>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</si>
  <si>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</si>
  <si>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</si>
  <si>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</si>
  <si>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</si>
  <si>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</si>
  <si>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</si>
  <si>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</si>
  <si>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</si>
  <si>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</si>
  <si>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</si>
  <si>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</si>
  <si>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</si>
  <si>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</si>
  <si>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</si>
  <si>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</si>
  <si>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</si>
  <si>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</si>
  <si>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</si>
  <si>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</si>
  <si>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</si>
  <si>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</si>
  <si>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</si>
  <si>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</si>
  <si>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</si>
  <si>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</si>
  <si>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</si>
  <si>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</si>
  <si>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</si>
  <si>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</si>
  <si>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</si>
  <si>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</si>
  <si>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</si>
  <si>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</si>
  <si>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</si>
  <si>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</si>
  <si>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</si>
  <si>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</si>
  <si>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</si>
  <si>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</si>
  <si>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</si>
  <si>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</si>
  <si>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</si>
  <si>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</si>
  <si>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</si>
  <si>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</si>
  <si>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</si>
  <si>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</si>
  <si>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</si>
  <si>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</si>
  <si>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</si>
  <si>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</si>
  <si>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</si>
  <si>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</si>
  <si>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</si>
  <si>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</si>
  <si>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</si>
  <si>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</si>
  <si>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</si>
  <si>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</si>
  <si>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</si>
  <si>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</si>
  <si>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</si>
  <si>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</si>
  <si>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</si>
  <si>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</si>
  <si>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</si>
  <si>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</si>
  <si>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</si>
  <si>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</si>
  <si>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</si>
  <si>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</si>
  <si>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</si>
  <si>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</si>
  <si>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</si>
  <si>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</si>
  <si>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</si>
  <si>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</si>
  <si>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</si>
  <si>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</si>
  <si>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</si>
  <si>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</si>
  <si>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</si>
  <si>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</si>
  <si>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</si>
  <si>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</si>
  <si>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</si>
  <si>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</si>
  <si>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</si>
  <si>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</si>
  <si>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</si>
  <si>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</si>
  <si>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</si>
  <si>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</si>
  <si>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</si>
  <si>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</si>
  <si>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</si>
  <si>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</si>
  <si>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</si>
  <si>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</si>
  <si>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</si>
  <si>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</si>
  <si>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</si>
  <si>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</si>
  <si>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</si>
  <si>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</si>
  <si>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</si>
  <si>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</si>
  <si>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</si>
  <si>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</si>
  <si>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</si>
  <si>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</si>
  <si>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</si>
  <si>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</si>
  <si>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</si>
  <si>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</si>
  <si>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</si>
  <si>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</si>
  <si>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</si>
  <si>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</si>
  <si>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</si>
  <si>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</si>
  <si>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</si>
  <si>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</si>
  <si>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</si>
  <si>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</si>
  <si>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</si>
  <si>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</si>
  <si>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</si>
  <si>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</si>
  <si>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</si>
  <si>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</si>
  <si>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</si>
  <si>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</si>
  <si>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</si>
  <si>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</si>
  <si>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</si>
  <si>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</si>
  <si>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</si>
  <si>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</si>
  <si>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</si>
  <si>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</si>
  <si>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</si>
  <si>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</si>
  <si>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</si>
  <si>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</si>
  <si>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</si>
  <si>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</si>
  <si>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</si>
  <si>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</si>
  <si>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</si>
  <si>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</si>
  <si>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</si>
  <si>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</si>
  <si>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</si>
  <si>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</si>
  <si>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</si>
  <si>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</si>
  <si>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</si>
  <si>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</si>
  <si>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</si>
  <si>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</si>
  <si>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</si>
  <si>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</si>
  <si>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</si>
  <si>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</si>
  <si>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</si>
  <si>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</si>
  <si>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</si>
  <si>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</si>
  <si>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</si>
  <si>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</si>
  <si>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</si>
  <si>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</si>
  <si>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</si>
  <si>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</si>
  <si>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</si>
  <si>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</si>
  <si>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</si>
  <si>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</si>
  <si>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</si>
  <si>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</si>
  <si>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</si>
  <si>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</si>
  <si>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</si>
  <si>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</si>
  <si>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</si>
  <si>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</si>
  <si>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</si>
  <si>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</si>
  <si>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</si>
  <si>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</si>
  <si>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</si>
  <si>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</si>
  <si>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</si>
  <si>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</si>
  <si>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</si>
  <si>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</si>
  <si>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</si>
  <si>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</si>
  <si>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</si>
  <si>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</si>
  <si>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</si>
  <si>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</si>
  <si>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</si>
  <si>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</si>
  <si>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</si>
  <si>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</si>
  <si>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</si>
  <si>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</si>
  <si>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</si>
  <si>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</si>
  <si>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</si>
  <si>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</si>
  <si>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</si>
  <si>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</si>
  <si>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</si>
  <si>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</si>
  <si>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</si>
  <si>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</si>
  <si>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</si>
  <si>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</si>
  <si>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</si>
  <si>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</si>
  <si>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</si>
  <si>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</si>
  <si>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</si>
  <si>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</si>
  <si>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</si>
  <si>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</si>
  <si>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</si>
  <si>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</si>
  <si>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</si>
  <si>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</si>
  <si>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</si>
  <si>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</si>
  <si>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</si>
  <si>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</si>
  <si>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</si>
  <si>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</si>
  <si>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</si>
  <si>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</si>
  <si>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</si>
  <si>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</si>
  <si>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</si>
  <si>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</si>
  <si>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</si>
  <si>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</si>
  <si>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</si>
  <si>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</si>
  <si>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</si>
  <si>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</si>
  <si>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</si>
  <si>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</si>
  <si>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</si>
  <si>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</si>
  <si>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</si>
  <si>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</si>
  <si>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</si>
  <si>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</si>
  <si>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</si>
  <si>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</si>
  <si>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</si>
  <si>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</si>
  <si>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</si>
  <si>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</si>
  <si>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</si>
  <si>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</si>
  <si>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</si>
  <si>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</si>
  <si>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</si>
  <si>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</si>
  <si>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</si>
  <si>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</si>
  <si>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</si>
  <si>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</si>
  <si>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</si>
  <si>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</si>
  <si>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</si>
  <si>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</si>
  <si>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</si>
  <si>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</si>
  <si>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</si>
  <si>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</si>
  <si>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</si>
  <si>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</si>
  <si>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</si>
  <si>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</si>
  <si>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</si>
  <si>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</si>
  <si>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</si>
  <si>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</si>
  <si>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</si>
  <si>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</si>
  <si>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</si>
  <si>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</si>
  <si>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</si>
  <si>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</si>
  <si>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</si>
  <si>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</si>
  <si>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</si>
  <si>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</si>
  <si>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</si>
  <si>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</si>
  <si>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</si>
  <si>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</si>
  <si>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</si>
  <si>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</si>
  <si>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</si>
  <si>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</si>
  <si>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</si>
  <si>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</si>
  <si>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</si>
  <si>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</si>
  <si>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</si>
  <si>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</si>
  <si>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</si>
  <si>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</si>
  <si>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</si>
  <si>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</si>
  <si>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</si>
  <si>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</si>
  <si>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</si>
  <si>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</si>
  <si>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</si>
  <si>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</si>
  <si>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</si>
  <si>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</si>
  <si>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</si>
  <si>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</si>
  <si>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</si>
  <si>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</si>
  <si>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</si>
  <si>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</si>
  <si>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</si>
  <si>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</si>
  <si>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</si>
  <si>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</si>
  <si>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</si>
  <si>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</si>
  <si>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</si>
  <si>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</si>
  <si>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</si>
  <si>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</si>
  <si>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</si>
  <si>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</si>
  <si>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</si>
  <si>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</si>
  <si>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</si>
  <si>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</si>
  <si>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</si>
  <si>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</si>
  <si>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</si>
  <si>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</si>
  <si>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</si>
  <si>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</si>
  <si>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</si>
  <si>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</si>
  <si>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</si>
  <si>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</si>
  <si>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</si>
  <si>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</si>
  <si>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</si>
  <si>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</si>
  <si>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</si>
  <si>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</si>
  <si>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</si>
  <si>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</si>
  <si>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</si>
  <si>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</si>
  <si>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</si>
  <si>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</si>
  <si>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</si>
  <si>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</si>
  <si>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</si>
  <si>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</si>
  <si>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</si>
  <si>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</si>
  <si>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</si>
  <si>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</si>
  <si>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</si>
  <si>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</si>
  <si>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</si>
  <si>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</si>
  <si>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</si>
  <si>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</si>
  <si>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</si>
  <si>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</si>
  <si>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</si>
  <si>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</si>
  <si>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</si>
  <si>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</si>
  <si>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</si>
  <si>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</si>
  <si>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</si>
  <si>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</si>
  <si>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</si>
  <si>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</si>
  <si>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</si>
  <si>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</si>
  <si>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</si>
  <si>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</si>
  <si>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</si>
  <si>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</si>
  <si>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</si>
  <si>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</si>
  <si>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</si>
  <si>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</si>
  <si>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</si>
  <si>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</si>
  <si>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</si>
  <si>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</si>
  <si>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</si>
  <si>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</si>
  <si>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</si>
  <si>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</si>
  <si>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</si>
  <si>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</si>
  <si>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</si>
  <si>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</si>
  <si>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</si>
  <si>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</si>
  <si>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</si>
  <si>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</si>
  <si>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</si>
  <si>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</si>
  <si>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</si>
  <si>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</si>
  <si>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</si>
  <si>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</si>
  <si>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</si>
  <si>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</si>
  <si>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</si>
  <si>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</si>
  <si>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</si>
  <si>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</si>
  <si>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</si>
  <si>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</si>
  <si>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</si>
  <si>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</si>
  <si>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</si>
  <si>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</si>
  <si>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</si>
  <si>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</si>
  <si>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</si>
  <si>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</si>
  <si>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</si>
  <si>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</si>
  <si>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</si>
  <si>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</si>
  <si>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</si>
  <si>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</si>
  <si>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</si>
  <si>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</si>
  <si>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</si>
  <si>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</si>
  <si>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</si>
  <si>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</si>
  <si>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</si>
  <si>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</si>
  <si>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</si>
  <si>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</si>
  <si>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</si>
  <si>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</si>
  <si>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</si>
  <si>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</si>
  <si>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</si>
  <si>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</si>
  <si>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</si>
  <si>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</si>
  <si>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</si>
  <si>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</si>
  <si>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</si>
  <si>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</si>
  <si>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</si>
  <si>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</si>
  <si>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</si>
  <si>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</si>
  <si>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</si>
  <si>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</si>
  <si>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</si>
  <si>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</si>
  <si>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</si>
  <si>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</si>
  <si>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</si>
  <si>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</si>
  <si>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</si>
  <si>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</si>
  <si>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</si>
  <si>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</si>
  <si>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</si>
  <si>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</si>
  <si>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</si>
  <si>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</si>
  <si>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</si>
  <si>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</si>
  <si>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</si>
  <si>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</si>
  <si>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</si>
  <si>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</si>
  <si>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</si>
  <si>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</si>
  <si>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</si>
  <si>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</si>
  <si>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</si>
  <si>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</si>
  <si>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</si>
  <si>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</si>
  <si>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</si>
  <si>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</si>
  <si>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</si>
  <si>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</si>
  <si>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</si>
  <si>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</si>
  <si>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</si>
  <si>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</si>
  <si>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</si>
  <si>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</si>
  <si>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</si>
  <si>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</si>
  <si>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</si>
  <si>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</si>
  <si>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</si>
  <si>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</si>
  <si>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</si>
  <si>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</si>
  <si>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</si>
  <si>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</si>
  <si>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</si>
  <si>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</si>
  <si>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</si>
  <si>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</si>
  <si>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</si>
  <si>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</si>
  <si>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</si>
  <si>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</si>
  <si>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</si>
  <si>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</si>
  <si>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</si>
  <si>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</si>
  <si>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</si>
  <si>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</si>
  <si>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</si>
  <si>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</si>
  <si>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</si>
  <si>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</si>
  <si>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</si>
  <si>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</si>
  <si>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</si>
  <si>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</si>
  <si>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</si>
  <si>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</si>
  <si>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</si>
  <si>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</si>
  <si>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</si>
  <si>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</si>
  <si>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</si>
  <si>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</si>
  <si>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</si>
  <si>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</si>
  <si>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</si>
  <si>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</si>
  <si>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</si>
  <si>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</si>
  <si>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</si>
  <si>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</si>
  <si>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</si>
  <si>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</si>
  <si>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</si>
  <si>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</si>
  <si>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</si>
  <si>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</si>
  <si>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</si>
  <si>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</si>
  <si>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</si>
  <si>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</si>
  <si>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</si>
  <si>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</si>
  <si>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</si>
  <si>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</si>
  <si>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</si>
  <si>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</si>
  <si>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</si>
  <si>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</si>
  <si>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</si>
  <si>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</si>
  <si>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</si>
  <si>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</si>
  <si>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</si>
  <si>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</si>
  <si>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</si>
  <si>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</si>
  <si>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</si>
  <si>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</si>
  <si>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</si>
  <si>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</si>
  <si>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</si>
  <si>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</si>
  <si>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</si>
  <si>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</si>
  <si>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</si>
  <si>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</si>
  <si>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</si>
  <si>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</si>
  <si>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</si>
  <si>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</si>
  <si>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</si>
  <si>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</si>
  <si>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</si>
  <si>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</si>
  <si>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</si>
  <si>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</si>
  <si>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</si>
  <si>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</si>
  <si>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</si>
  <si>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</si>
  <si>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</si>
  <si>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</si>
  <si>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</si>
  <si>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</si>
  <si>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</si>
  <si>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</si>
  <si>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</si>
  <si>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</si>
  <si>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</si>
  <si>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</si>
  <si>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</si>
  <si>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</si>
  <si>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</si>
  <si>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</si>
  <si>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</si>
  <si>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</si>
  <si>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</si>
  <si>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</si>
  <si>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</si>
  <si>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</si>
  <si>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</si>
  <si>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</si>
  <si>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</si>
  <si>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</si>
  <si>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</si>
  <si>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</si>
  <si>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</si>
  <si>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</si>
  <si>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</si>
  <si>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</si>
  <si>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</si>
  <si>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</si>
  <si>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</si>
  <si>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</si>
  <si>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</si>
  <si>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</si>
  <si>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</si>
  <si>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</si>
  <si>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</si>
  <si>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</si>
  <si>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</si>
  <si>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</si>
  <si>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</si>
  <si>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</si>
  <si>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</si>
  <si>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</si>
  <si>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</si>
  <si>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</si>
  <si>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</si>
  <si>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</si>
  <si>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</si>
  <si>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</si>
  <si>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</si>
  <si>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</si>
  <si>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</si>
  <si>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</si>
  <si>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</si>
  <si>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</si>
  <si>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</si>
  <si>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</si>
  <si>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</si>
  <si>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</si>
  <si>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</si>
  <si>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</si>
  <si>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</si>
  <si>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</si>
  <si>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</si>
  <si>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</si>
  <si>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</si>
  <si>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</si>
  <si>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</si>
  <si>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</si>
  <si>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</si>
  <si>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</si>
  <si>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</si>
  <si>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</si>
  <si>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</si>
  <si>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</si>
  <si>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</si>
  <si>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</si>
  <si>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</si>
  <si>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</si>
  <si>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</si>
  <si>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</si>
  <si>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</si>
  <si>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</si>
  <si>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</si>
  <si>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</si>
  <si>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</si>
  <si>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</si>
  <si>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</si>
  <si>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</si>
  <si>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</si>
  <si>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</si>
  <si>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</si>
  <si>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</si>
  <si>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</si>
  <si>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</si>
  <si>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</si>
  <si>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</si>
  <si>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</si>
  <si>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</si>
  <si>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</si>
  <si>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</si>
  <si>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</si>
  <si>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</si>
  <si>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</si>
  <si>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</si>
  <si>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</si>
  <si>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</si>
  <si>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</si>
  <si>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</si>
  <si>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</si>
  <si>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</si>
  <si>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</si>
  <si>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</si>
  <si>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</si>
  <si>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</si>
  <si>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</si>
  <si>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</si>
  <si>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</si>
  <si>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</si>
  <si>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</si>
  <si>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</si>
  <si>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</si>
  <si>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</si>
  <si>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</si>
  <si>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</si>
  <si>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</si>
  <si>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</si>
  <si>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</si>
  <si>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</si>
  <si>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</si>
  <si>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</si>
  <si>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</si>
  <si>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</si>
  <si>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</si>
  <si>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</si>
  <si>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</si>
  <si>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</si>
  <si>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</si>
  <si>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</si>
  <si>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</si>
  <si>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</si>
  <si>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</si>
  <si>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</si>
  <si>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</si>
  <si>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</si>
  <si>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</si>
  <si>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</si>
  <si>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</si>
  <si>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</si>
  <si>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</si>
  <si>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</si>
  <si>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</si>
  <si>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</si>
  <si>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</si>
  <si>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</si>
  <si>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</si>
  <si>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</si>
  <si>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</si>
  <si>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</si>
  <si>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</si>
  <si>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</si>
  <si>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</si>
  <si>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</si>
  <si>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</si>
  <si>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</si>
  <si>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</si>
  <si>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</si>
  <si>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</si>
  <si>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</si>
  <si>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</si>
  <si>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</si>
  <si>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</si>
  <si>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</si>
  <si>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</si>
  <si>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</si>
  <si>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</si>
  <si>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</si>
  <si>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</si>
  <si>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</si>
  <si>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</si>
  <si>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</si>
  <si>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</si>
  <si>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</si>
  <si>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</si>
  <si>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</si>
  <si>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</si>
  <si>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</si>
  <si>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</si>
  <si>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</si>
  <si>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</si>
  <si>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</si>
  <si>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</si>
  <si>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</si>
  <si>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</si>
  <si>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</si>
  <si>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</si>
  <si>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</si>
  <si>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</si>
  <si>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</si>
  <si>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</si>
  <si>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</si>
  <si>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</si>
  <si>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</si>
  <si>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</si>
  <si>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</si>
  <si>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</si>
  <si>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</si>
  <si>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</si>
  <si>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</si>
  <si>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</si>
  <si>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</si>
  <si>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</si>
  <si>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</si>
  <si>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</si>
  <si>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</si>
  <si>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</si>
  <si>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</si>
  <si>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</si>
  <si>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</si>
  <si>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</si>
  <si>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</si>
  <si>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</si>
  <si>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</si>
  <si>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</si>
  <si>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</si>
  <si>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</si>
  <si>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</si>
  <si>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</si>
  <si>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</si>
  <si>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</si>
  <si>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</si>
  <si>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</si>
  <si>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</si>
  <si>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</si>
  <si>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</si>
  <si>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</si>
  <si>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</si>
  <si>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</si>
  <si>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</si>
  <si>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</si>
  <si>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</si>
  <si>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</si>
  <si>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</si>
  <si>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</si>
  <si>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</si>
  <si>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</si>
  <si>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</si>
  <si>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</si>
  <si>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</si>
  <si>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</si>
  <si>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</si>
  <si>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</si>
  <si>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</si>
  <si>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</si>
  <si>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</si>
  <si>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</si>
  <si>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</si>
  <si>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</si>
  <si>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</si>
  <si>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</si>
  <si>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</si>
  <si>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</si>
  <si>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</si>
  <si>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</si>
  <si>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</si>
  <si>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</si>
  <si>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</si>
  <si>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</si>
  <si>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</si>
  <si>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</si>
  <si>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</si>
  <si>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</si>
  <si>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</si>
  <si>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</si>
  <si>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</si>
  <si>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</si>
  <si>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</si>
  <si>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</si>
  <si>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</si>
  <si>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</si>
  <si>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</si>
  <si>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</si>
  <si>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</si>
  <si>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</si>
  <si>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</si>
  <si>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</si>
  <si>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</si>
  <si>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</si>
  <si>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</si>
  <si>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</si>
  <si>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</si>
  <si>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</si>
  <si>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</si>
  <si>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</si>
  <si>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</si>
  <si>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</si>
  <si>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</si>
  <si>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</si>
  <si>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</si>
  <si>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</si>
  <si>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</si>
  <si>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</si>
  <si>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</si>
  <si>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</si>
  <si>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</si>
  <si>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</si>
  <si>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</si>
  <si>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</si>
  <si>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</si>
  <si>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</si>
  <si>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</si>
  <si>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</si>
  <si>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</si>
  <si>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</si>
  <si>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</si>
  <si>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</si>
  <si>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</si>
  <si>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</si>
  <si>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</si>
  <si>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</si>
  <si>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</si>
  <si>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</si>
  <si>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</si>
  <si>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</si>
  <si>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</si>
  <si>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</si>
  <si>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</si>
  <si>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</si>
  <si>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</si>
  <si>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</si>
  <si>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</si>
  <si>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</si>
  <si>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</si>
  <si>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</si>
  <si>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</si>
  <si>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</si>
  <si>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</si>
  <si>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</si>
  <si>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</si>
  <si>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</si>
  <si>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</si>
  <si>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</si>
  <si>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</si>
  <si>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</si>
  <si>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</si>
  <si>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</si>
  <si>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</si>
  <si>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</si>
  <si>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</si>
  <si>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</si>
  <si>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</si>
  <si>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</si>
  <si>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</si>
  <si>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</si>
  <si>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</si>
  <si>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</si>
  <si>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</si>
  <si>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</si>
  <si>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</si>
  <si>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</si>
  <si>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</si>
  <si>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</si>
  <si>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</si>
  <si>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</si>
  <si>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</si>
  <si>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</si>
  <si>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</si>
  <si>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</si>
  <si>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</si>
  <si>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</si>
  <si>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</si>
  <si>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</si>
  <si>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</si>
  <si>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</si>
  <si>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</si>
  <si>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</si>
  <si>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</si>
  <si>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</si>
  <si>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</si>
  <si>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</si>
  <si>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</si>
  <si>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</si>
  <si>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</si>
  <si>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</si>
  <si>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</si>
  <si>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</si>
  <si>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</si>
  <si>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</si>
  <si>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</si>
  <si>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</si>
  <si>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</si>
  <si>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</si>
  <si>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</si>
  <si>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</si>
  <si>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</si>
  <si>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</si>
  <si>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</si>
  <si>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</si>
  <si>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</si>
  <si>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</si>
  <si>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</si>
  <si>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</si>
  <si>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</si>
  <si>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</si>
  <si>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</si>
  <si>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</si>
  <si>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</si>
  <si>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</si>
  <si>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</si>
  <si>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</si>
  <si>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</si>
  <si>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</si>
  <si>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</si>
  <si>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</si>
  <si>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</si>
  <si>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</si>
  <si>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</si>
  <si>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</si>
  <si>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</si>
  <si>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</si>
  <si>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</si>
  <si>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</si>
  <si>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</si>
  <si>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</si>
  <si>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</si>
  <si>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</si>
  <si>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</si>
  <si>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</si>
  <si>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</si>
  <si>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</si>
  <si>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</si>
  <si>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</si>
  <si>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</si>
  <si>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</si>
  <si>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</si>
  <si>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</si>
  <si>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</si>
  <si>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</si>
  <si>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</si>
  <si>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</si>
  <si>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</si>
  <si>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</si>
  <si>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</si>
  <si>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</si>
  <si>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</si>
  <si>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</si>
  <si>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</si>
  <si>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</si>
  <si>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</si>
  <si>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</si>
  <si>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</si>
  <si>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</si>
  <si>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</si>
  <si>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</si>
  <si>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</si>
  <si>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</si>
  <si>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</si>
  <si>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</si>
  <si>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</si>
  <si>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</si>
  <si>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</si>
  <si>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</si>
  <si>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</si>
  <si>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</si>
  <si>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</si>
  <si>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</si>
  <si>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</si>
  <si>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</si>
  <si>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</si>
  <si>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</si>
  <si>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</si>
  <si>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</si>
  <si>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</si>
  <si>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</si>
  <si>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</si>
  <si>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</si>
  <si>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</si>
  <si>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</si>
  <si>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</si>
  <si>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</si>
  <si>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</si>
  <si>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</si>
  <si>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</si>
  <si>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</si>
  <si>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</si>
  <si>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</si>
  <si>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</si>
  <si>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</si>
  <si>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</si>
  <si>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</si>
  <si>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</si>
  <si>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</si>
  <si>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</si>
  <si>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</si>
  <si>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</si>
  <si>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</si>
  <si>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</si>
  <si>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</si>
  <si>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</si>
  <si>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</si>
  <si>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</si>
  <si>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</si>
  <si>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</si>
  <si>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</si>
  <si>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</si>
  <si>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</si>
  <si>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</si>
  <si>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</si>
  <si>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</si>
  <si>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</si>
  <si>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</si>
  <si>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</si>
  <si>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</si>
  <si>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</si>
  <si>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</si>
  <si>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</si>
  <si>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</si>
  <si>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</si>
  <si>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</si>
  <si>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</si>
  <si>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</si>
  <si>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</si>
  <si>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</si>
  <si>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</si>
  <si>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</si>
  <si>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</si>
  <si>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</si>
  <si>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</si>
  <si>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</si>
  <si>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</si>
  <si>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</si>
  <si>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</si>
  <si>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</si>
  <si>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</si>
  <si>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</si>
  <si>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</si>
  <si>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</si>
  <si>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</si>
  <si>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</si>
  <si>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</si>
  <si>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</si>
  <si>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</si>
  <si>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</si>
  <si>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</si>
  <si>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</si>
  <si>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</si>
  <si>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</si>
  <si>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</si>
  <si>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</si>
  <si>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</si>
  <si>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</si>
  <si>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</si>
  <si>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</si>
  <si>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</si>
  <si>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</si>
  <si>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</si>
  <si>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</si>
  <si>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</si>
  <si>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</si>
  <si>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</si>
  <si>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</si>
  <si>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</si>
  <si>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</si>
  <si>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</si>
  <si>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</si>
  <si>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</si>
  <si>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</si>
  <si>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</si>
  <si>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</si>
  <si>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</si>
  <si>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</si>
  <si>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</si>
  <si>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</si>
  <si>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</si>
  <si>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</si>
  <si>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</si>
  <si>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</si>
  <si>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</si>
  <si>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</si>
  <si>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</si>
  <si>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</si>
  <si>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</si>
  <si>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</si>
  <si>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</si>
  <si>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</si>
  <si>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</si>
  <si>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</si>
  <si>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</si>
  <si>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</si>
  <si>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</si>
  <si>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</si>
  <si>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</si>
  <si>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</si>
  <si>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</si>
  <si>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</si>
  <si>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</si>
  <si>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</si>
  <si>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</si>
  <si>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</si>
  <si>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</si>
  <si>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</si>
  <si>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</si>
  <si>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</si>
  <si>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</si>
  <si>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</si>
  <si>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</si>
  <si>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</si>
  <si>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</si>
  <si>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</si>
  <si>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</si>
  <si>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</si>
  <si>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</si>
  <si>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</si>
  <si>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</si>
  <si>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</si>
  <si>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</si>
  <si>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</si>
  <si>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</si>
  <si>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</si>
  <si>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</si>
  <si>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</si>
  <si>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</si>
  <si>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</si>
  <si>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</si>
  <si>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</si>
  <si>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</si>
  <si>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</si>
  <si>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</si>
  <si>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</si>
  <si>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</si>
  <si>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</si>
  <si>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</si>
  <si>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</si>
  <si>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</si>
  <si>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</si>
  <si>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</si>
  <si>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</si>
  <si>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</si>
  <si>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</si>
  <si>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</si>
  <si>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</si>
  <si>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</si>
  <si>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</si>
  <si>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</si>
  <si>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</si>
  <si>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</si>
  <si>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</si>
  <si>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</si>
  <si>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</si>
  <si>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</si>
  <si>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</si>
  <si>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</si>
  <si>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</si>
  <si>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</si>
  <si>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</si>
  <si>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</si>
  <si>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</si>
  <si>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</si>
  <si>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</si>
  <si>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</si>
  <si>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</si>
  <si>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</si>
  <si>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</si>
  <si>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</si>
  <si>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</si>
  <si>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</si>
  <si>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</si>
  <si>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</si>
  <si>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</si>
  <si>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</si>
  <si>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</si>
  <si>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</si>
  <si>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</si>
  <si>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</si>
  <si>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</si>
  <si>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</si>
  <si>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</si>
  <si>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</si>
  <si>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</si>
  <si>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</si>
  <si>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</si>
  <si>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</si>
  <si>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</si>
  <si>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</si>
  <si>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</si>
  <si>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</si>
  <si>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</si>
  <si>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</si>
  <si>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</si>
  <si>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</si>
  <si>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</si>
  <si>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</si>
  <si>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</si>
  <si>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</si>
  <si>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</si>
  <si>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</si>
  <si>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</si>
  <si>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</si>
  <si>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</si>
  <si>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</si>
  <si>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</si>
  <si>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</si>
  <si>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</si>
  <si>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</si>
  <si>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</si>
  <si>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</si>
  <si>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</si>
  <si>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</si>
  <si>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</si>
  <si>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</si>
  <si>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</si>
  <si>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</si>
  <si>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</si>
  <si>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</si>
  <si>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</si>
  <si>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</si>
  <si>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</si>
  <si>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</si>
  <si>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</si>
  <si>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</si>
  <si>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</si>
  <si>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</si>
  <si>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</si>
  <si>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</si>
  <si>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</si>
  <si>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</si>
  <si>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</si>
  <si>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</si>
  <si>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</si>
  <si>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</si>
  <si>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</si>
  <si>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</si>
  <si>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</si>
  <si>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</si>
  <si>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</si>
  <si>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</si>
  <si>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</si>
  <si>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</si>
  <si>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</si>
  <si>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</si>
  <si>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</si>
  <si>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</si>
  <si>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</si>
  <si>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</si>
  <si>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</si>
  <si>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</si>
  <si>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</si>
  <si>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</si>
  <si>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</si>
  <si>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</si>
  <si>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</si>
  <si>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</si>
  <si>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</si>
  <si>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</si>
  <si>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</si>
  <si>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</si>
  <si>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</si>
  <si>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</si>
  <si>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</si>
  <si>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</si>
  <si>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</si>
  <si>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</si>
  <si>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</si>
  <si>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</si>
  <si>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</si>
  <si>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</si>
  <si>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</si>
  <si>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</si>
  <si>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</si>
  <si>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</si>
  <si>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</si>
  <si>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</si>
  <si>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</si>
  <si>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</si>
  <si>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</si>
  <si>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</si>
  <si>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</si>
  <si>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</si>
  <si>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</si>
  <si>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</si>
  <si>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</si>
  <si>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</si>
  <si>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</si>
  <si>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</si>
  <si>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</si>
  <si>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</si>
  <si>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</si>
  <si>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</si>
  <si>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</si>
  <si>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</si>
  <si>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</si>
  <si>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</si>
  <si>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</si>
  <si>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</si>
  <si>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</si>
  <si>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</si>
  <si>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</si>
  <si>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</si>
  <si>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</si>
  <si>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</si>
  <si>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</si>
  <si>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</si>
  <si>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</si>
  <si>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</si>
  <si>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</si>
  <si>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</si>
  <si>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</si>
  <si>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</si>
  <si>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</si>
  <si>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</si>
  <si>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</si>
  <si>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</si>
  <si>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</si>
  <si>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</si>
  <si>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</si>
  <si>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</si>
  <si>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</si>
  <si>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</si>
  <si>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</si>
  <si>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</si>
  <si>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</si>
  <si>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</si>
  <si>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</si>
  <si>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</si>
  <si>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</si>
  <si>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</si>
  <si>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</si>
  <si>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</si>
  <si>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</si>
  <si>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</si>
  <si>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</si>
  <si>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</si>
  <si>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</si>
  <si>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</si>
  <si>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</si>
  <si>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</si>
  <si>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</si>
  <si>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</si>
  <si>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</si>
  <si>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</si>
  <si>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</si>
  <si>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</si>
  <si>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</si>
  <si>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</si>
  <si>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</si>
  <si>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</si>
  <si>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</si>
  <si>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</si>
  <si>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</si>
  <si>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</si>
  <si>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</si>
  <si>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</si>
  <si>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</si>
  <si>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</si>
  <si>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</si>
  <si>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</si>
  <si>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</si>
  <si>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</si>
  <si>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</si>
  <si>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</si>
  <si>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</si>
  <si>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</si>
  <si>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</si>
  <si>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</si>
  <si>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</si>
  <si>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</si>
  <si>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</si>
  <si>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</si>
  <si>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</si>
  <si>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</si>
  <si>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</si>
  <si>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</si>
  <si>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</si>
  <si>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</si>
  <si>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</si>
  <si>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</si>
  <si>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</si>
  <si>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</si>
  <si>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</si>
  <si>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</si>
  <si>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</si>
  <si>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</si>
  <si>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</si>
  <si>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</si>
  <si>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</si>
  <si>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</si>
  <si>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</si>
  <si>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</si>
  <si>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</si>
  <si>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</si>
  <si>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</si>
  <si>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</si>
  <si>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</si>
  <si>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</si>
  <si>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</si>
  <si>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</si>
  <si>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</si>
  <si>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</si>
  <si>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</si>
  <si>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</si>
  <si>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</si>
  <si>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</si>
  <si>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</si>
  <si>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</si>
  <si>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</si>
  <si>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</si>
  <si>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</si>
  <si>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</si>
  <si>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</si>
  <si>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</si>
  <si>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</si>
  <si>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</si>
  <si>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</si>
  <si>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</si>
  <si>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</si>
  <si>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</si>
  <si>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</si>
  <si>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</si>
  <si>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</si>
  <si>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</si>
  <si>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</si>
  <si>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</si>
  <si>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</si>
  <si>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</si>
  <si>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</si>
  <si>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</si>
  <si>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</si>
  <si>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</si>
  <si>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</si>
  <si>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</si>
  <si>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</si>
  <si>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</si>
  <si>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</si>
  <si>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</si>
  <si>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</si>
  <si>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</si>
  <si>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</si>
  <si>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</si>
  <si>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</si>
  <si>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</si>
  <si>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</si>
  <si>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</si>
  <si>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</si>
  <si>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</si>
  <si>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</si>
  <si>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</si>
  <si>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</si>
  <si>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</si>
  <si>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</si>
  <si>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</si>
  <si>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</si>
  <si>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</si>
  <si>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</si>
  <si>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</si>
  <si>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</si>
  <si>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</si>
  <si>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</si>
  <si>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</si>
  <si>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</si>
  <si>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</si>
  <si>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</si>
  <si>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</si>
  <si>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</si>
  <si>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</si>
  <si>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</si>
  <si>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</si>
  <si>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</si>
  <si>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</si>
  <si>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</si>
  <si>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</si>
  <si>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</si>
  <si>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</si>
  <si>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</si>
  <si>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</si>
  <si>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</si>
  <si>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</si>
  <si>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</si>
  <si>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</si>
  <si>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</si>
  <si>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</si>
  <si>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</si>
  <si>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</si>
  <si>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</si>
  <si>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</si>
  <si>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</si>
  <si>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</si>
  <si>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</si>
  <si>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</si>
  <si>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</si>
  <si>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</si>
  <si>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</si>
  <si>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</si>
  <si>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</si>
  <si>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</si>
  <si>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</si>
  <si>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</si>
  <si>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</si>
  <si>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</si>
  <si>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</si>
  <si>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</si>
  <si>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</si>
  <si>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</si>
  <si>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</si>
  <si>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</si>
  <si>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</si>
  <si>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</si>
  <si>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</si>
  <si>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</si>
  <si>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</si>
  <si>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</si>
  <si>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</si>
  <si>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</si>
  <si>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</si>
  <si>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</si>
  <si>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</si>
  <si>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</si>
  <si>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</si>
  <si>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</si>
  <si>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</si>
  <si>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</si>
  <si>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</si>
  <si>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</si>
  <si>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</si>
  <si>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</si>
  <si>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</si>
  <si>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</si>
  <si>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</si>
  <si>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</si>
  <si>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</si>
  <si>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</si>
  <si>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</si>
  <si>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</si>
  <si>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</si>
  <si>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</si>
  <si>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</si>
  <si>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</si>
  <si>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</si>
  <si>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</si>
  <si>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</si>
  <si>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</si>
  <si>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</si>
  <si>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</si>
  <si>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</si>
  <si>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</si>
  <si>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</si>
  <si>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</si>
  <si>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</si>
  <si>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</si>
  <si>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</si>
  <si>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</si>
  <si>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</si>
  <si>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</si>
  <si>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</si>
  <si>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</si>
  <si>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</si>
  <si>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</si>
  <si>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</si>
  <si>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</si>
  <si>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</si>
  <si>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</si>
  <si>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</si>
  <si>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</si>
  <si>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</si>
  <si>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</si>
  <si>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</si>
  <si>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</si>
  <si>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</si>
  <si>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</si>
  <si>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</si>
  <si>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</si>
  <si>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</si>
  <si>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</si>
  <si>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</si>
  <si>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</si>
  <si>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</si>
  <si>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</si>
  <si>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</si>
  <si>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</si>
  <si>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</si>
  <si>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</si>
  <si>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</si>
  <si>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</si>
  <si>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</si>
  <si>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</si>
  <si>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</si>
  <si>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</si>
  <si>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</si>
  <si>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</si>
  <si>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</si>
  <si>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</si>
  <si>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</si>
  <si>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</si>
  <si>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</si>
  <si>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</si>
  <si>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</si>
  <si>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</si>
  <si>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</si>
  <si>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</si>
  <si>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</si>
  <si>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</si>
  <si>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</si>
  <si>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</si>
  <si>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</si>
  <si>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</si>
  <si>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</si>
  <si>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</si>
  <si>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</si>
  <si>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</si>
  <si>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</si>
  <si>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</si>
  <si>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</si>
  <si>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</si>
  <si>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</si>
  <si>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</si>
  <si>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</si>
  <si>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</si>
  <si>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</si>
  <si>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</si>
  <si>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</si>
  <si>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</si>
  <si>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</si>
  <si>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</si>
  <si>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</si>
  <si>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</si>
  <si>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</si>
  <si>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</si>
  <si>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</si>
  <si>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</si>
  <si>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</si>
  <si>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</si>
  <si>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</si>
  <si>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</si>
  <si>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</si>
  <si>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</si>
  <si>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</si>
  <si>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</si>
  <si>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</si>
  <si>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</si>
  <si>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</si>
  <si>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</si>
  <si>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</si>
  <si>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</si>
  <si>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</si>
  <si>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</si>
  <si>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</si>
  <si>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</si>
  <si>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</si>
  <si>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</si>
  <si>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</si>
  <si>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</si>
  <si>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</si>
  <si>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</si>
  <si>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</si>
  <si>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</si>
  <si>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</si>
  <si>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</si>
  <si>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</si>
  <si>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</si>
  <si>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</si>
  <si>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</si>
  <si>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</si>
  <si>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</si>
  <si>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</si>
  <si>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</si>
  <si>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</si>
  <si>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</si>
  <si>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</si>
  <si>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</si>
  <si>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</si>
  <si>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</si>
  <si>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</si>
  <si>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</si>
  <si>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</si>
  <si>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</si>
  <si>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</si>
  <si>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</si>
  <si>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</si>
  <si>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</si>
  <si>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</si>
  <si>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</si>
  <si>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</si>
  <si>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</si>
  <si>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</si>
  <si>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</si>
  <si>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</si>
  <si>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</si>
  <si>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</si>
  <si>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</si>
  <si>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</si>
  <si>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</si>
  <si>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</si>
  <si>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</si>
  <si>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</si>
  <si>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</si>
  <si>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</si>
  <si>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</si>
  <si>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</si>
  <si>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</si>
  <si>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</si>
  <si>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</si>
  <si>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</si>
  <si>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</si>
  <si>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</si>
  <si>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</si>
  <si>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</si>
  <si>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</si>
  <si>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</si>
  <si>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</si>
  <si>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</si>
  <si>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</si>
  <si>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</si>
  <si>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</si>
  <si>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</si>
  <si>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</si>
  <si>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</si>
  <si>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</si>
  <si>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</si>
  <si>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</si>
  <si>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</si>
  <si>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</si>
  <si>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</si>
  <si>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</si>
  <si>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</si>
  <si>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</si>
  <si>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</si>
  <si>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</si>
  <si>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</si>
  <si>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</si>
  <si>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</si>
  <si>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</si>
  <si>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</si>
  <si>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</si>
  <si>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</si>
  <si>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</si>
  <si>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</si>
  <si>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</si>
  <si>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</si>
  <si>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</si>
  <si>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</si>
  <si>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</si>
  <si>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</si>
  <si>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</si>
  <si>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</si>
  <si>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</si>
  <si>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</si>
  <si>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</si>
  <si>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</si>
  <si>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</si>
  <si>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</si>
  <si>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</si>
  <si>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</si>
  <si>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</si>
  <si>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</si>
  <si>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</si>
  <si>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</si>
  <si>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</si>
  <si>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</si>
  <si>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</si>
  <si>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</si>
  <si>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</si>
  <si>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</si>
  <si>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</si>
  <si>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</si>
  <si>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</si>
  <si>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</si>
  <si>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</si>
  <si>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</si>
  <si>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</si>
  <si>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</si>
  <si>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</si>
  <si>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</si>
  <si>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</si>
  <si>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</si>
  <si>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</si>
  <si>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</si>
  <si>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</si>
  <si>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</si>
  <si>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</si>
  <si>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</si>
  <si>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</si>
  <si>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</si>
  <si>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</si>
  <si>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</si>
  <si>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</si>
  <si>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</si>
  <si>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</si>
  <si>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</si>
  <si>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</si>
  <si>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</si>
  <si>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</si>
  <si>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</si>
  <si>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</si>
  <si>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</si>
  <si>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</si>
  <si>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</si>
  <si>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</si>
  <si>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</si>
  <si>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</si>
  <si>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</si>
  <si>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</si>
  <si>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</si>
  <si>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</si>
  <si>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</si>
  <si>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</si>
  <si>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</si>
  <si>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</si>
  <si>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</si>
  <si>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</si>
  <si>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</si>
  <si>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</si>
  <si>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</si>
  <si>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</si>
  <si>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</si>
  <si>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</si>
  <si>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</si>
  <si>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</si>
  <si>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</si>
  <si>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</si>
  <si>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</si>
  <si>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</si>
  <si>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</si>
  <si>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</si>
  <si>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</si>
  <si>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</si>
  <si>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</si>
  <si>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</si>
  <si>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</si>
  <si>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</si>
  <si>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</si>
  <si>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</si>
  <si>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</si>
  <si>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</si>
  <si>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</si>
  <si>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</si>
  <si>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</si>
  <si>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</si>
  <si>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</si>
  <si>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</si>
  <si>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</si>
  <si>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</si>
  <si>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</si>
  <si>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</si>
  <si>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</si>
  <si>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</si>
  <si>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</si>
  <si>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</si>
  <si>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</si>
  <si>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</si>
  <si>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</si>
  <si>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</si>
  <si>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</si>
  <si>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</si>
  <si>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</si>
  <si>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</si>
  <si>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</si>
  <si>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</si>
  <si>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</si>
  <si>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</si>
  <si>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</si>
  <si>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</si>
  <si>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</si>
  <si>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</si>
  <si>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</si>
  <si>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</si>
  <si>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</si>
  <si>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</si>
  <si>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</si>
  <si>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</si>
  <si>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</si>
  <si>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</si>
  <si>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</si>
  <si>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</si>
  <si>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</si>
  <si>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</si>
  <si>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</si>
  <si>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</si>
  <si>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</si>
  <si>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</si>
  <si>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</si>
  <si>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</si>
  <si>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</si>
  <si>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</si>
  <si>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</si>
  <si>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</si>
  <si>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</si>
  <si>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</si>
  <si>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</si>
  <si>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</si>
  <si>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</si>
  <si>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</si>
  <si>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</si>
  <si>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</si>
  <si>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</si>
  <si>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</si>
  <si>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</si>
  <si>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</si>
  <si>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</si>
  <si>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</si>
  <si>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</si>
  <si>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</si>
  <si>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</si>
  <si>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</si>
  <si>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</si>
  <si>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</si>
  <si>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</si>
  <si>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</si>
  <si>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</si>
  <si>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</si>
  <si>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</si>
  <si>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</si>
  <si>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</si>
  <si>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</si>
  <si>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</si>
  <si>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</si>
  <si>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</si>
  <si>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</si>
  <si>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</si>
  <si>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</si>
  <si>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</si>
  <si>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</si>
  <si>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</si>
  <si>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</si>
  <si>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</si>
  <si>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</si>
  <si>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</si>
  <si>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</si>
  <si>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</si>
  <si>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</si>
  <si>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</si>
  <si>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</si>
  <si>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</si>
  <si>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</si>
  <si>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</si>
  <si>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</si>
  <si>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</si>
  <si>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</si>
  <si>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</si>
  <si>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</si>
  <si>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</si>
  <si>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</si>
  <si>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</si>
  <si>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</si>
  <si>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</si>
  <si>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</si>
  <si>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</si>
  <si>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</si>
  <si>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</si>
  <si>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</si>
  <si>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</si>
  <si>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</si>
  <si>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</si>
  <si>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</si>
  <si>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</si>
  <si>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</si>
  <si>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</si>
  <si>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</si>
  <si>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</si>
  <si>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</si>
  <si>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</si>
  <si>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</si>
  <si>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</si>
  <si>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</si>
  <si>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</si>
  <si>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</si>
  <si>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</si>
  <si>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</si>
  <si>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</si>
  <si>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</si>
  <si>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</si>
  <si>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</si>
  <si>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</si>
  <si>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</si>
  <si>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</si>
  <si>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</si>
  <si>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</si>
  <si>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</si>
  <si>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</si>
  <si>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</si>
  <si>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</si>
  <si>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</si>
  <si>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</si>
  <si>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</si>
  <si>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</si>
  <si>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</si>
  <si>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</si>
  <si>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</si>
  <si>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</si>
  <si>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</si>
  <si>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</si>
  <si>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</si>
  <si>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</si>
  <si>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</si>
  <si>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</si>
  <si>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</si>
  <si>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</si>
  <si>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</si>
  <si>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</si>
  <si>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</si>
  <si>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</si>
  <si>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</si>
  <si>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</si>
  <si>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</si>
  <si>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</si>
  <si>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</si>
  <si>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</si>
  <si>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</si>
  <si>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</si>
  <si>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</si>
  <si>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</si>
  <si>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</si>
  <si>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</si>
  <si>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</si>
  <si>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</si>
  <si>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</si>
  <si>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</si>
  <si>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</si>
  <si>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</si>
  <si>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</si>
  <si>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</si>
  <si>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</si>
  <si>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</si>
  <si>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</si>
  <si>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</si>
  <si>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</si>
  <si>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</si>
  <si>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</si>
  <si>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</si>
  <si>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</si>
  <si>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</si>
  <si>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</si>
  <si>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</si>
  <si>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</si>
  <si>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</si>
  <si>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</si>
  <si>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</si>
  <si>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</si>
  <si>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</si>
  <si>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</si>
  <si>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</si>
  <si>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</si>
  <si>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</si>
  <si>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</si>
  <si>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</si>
  <si>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</si>
  <si>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</si>
  <si>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</si>
  <si>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</si>
  <si>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</si>
  <si>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</si>
  <si>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</si>
  <si>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</si>
  <si>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</si>
  <si>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</si>
  <si>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</si>
  <si>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</si>
  <si>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</si>
  <si>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</si>
  <si>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</si>
  <si>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</si>
  <si>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</si>
  <si>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</si>
  <si>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</si>
  <si>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</si>
  <si>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</si>
  <si>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</si>
  <si>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</si>
  <si>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</si>
  <si>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</si>
  <si>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</si>
  <si>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</si>
  <si>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</si>
  <si>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</si>
  <si>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</si>
  <si>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</si>
  <si>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</si>
  <si>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</si>
  <si>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</si>
  <si>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</si>
  <si>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</si>
  <si>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</si>
  <si>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</si>
  <si>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</si>
  <si>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</si>
  <si>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</si>
  <si>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</si>
  <si>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</si>
  <si>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</si>
  <si>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</si>
  <si>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</si>
  <si>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</si>
  <si>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</si>
  <si>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</si>
  <si>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</si>
  <si>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</si>
  <si>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</si>
  <si>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</si>
  <si>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</si>
  <si>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</si>
  <si>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</si>
  <si>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</si>
  <si>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</si>
  <si>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</si>
  <si>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</si>
  <si>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</si>
  <si>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</si>
  <si>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</si>
  <si>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</si>
  <si>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</si>
  <si>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</si>
  <si>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</si>
  <si>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</si>
  <si>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</si>
  <si>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</si>
  <si>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</si>
  <si>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</si>
  <si>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</si>
  <si>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</si>
  <si>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</si>
  <si>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</si>
  <si>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</si>
  <si>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</si>
  <si>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</si>
  <si>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</si>
  <si>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</si>
  <si>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</si>
  <si>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</si>
  <si>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</si>
  <si>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</si>
  <si>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</si>
  <si>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</si>
  <si>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</si>
  <si>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</si>
  <si>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</si>
  <si>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</si>
  <si>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</si>
  <si>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</si>
  <si>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</si>
  <si>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</si>
  <si>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</si>
  <si>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</si>
  <si>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</si>
  <si>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</si>
  <si>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</si>
  <si>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</si>
  <si>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</si>
  <si>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</si>
  <si>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</si>
  <si>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</si>
  <si>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</si>
  <si>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</si>
  <si>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</si>
  <si>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</si>
  <si>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</si>
  <si>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</si>
  <si>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</si>
  <si>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</si>
  <si>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</si>
  <si>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</si>
  <si>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</si>
  <si>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</si>
  <si>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</si>
  <si>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</si>
  <si>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</si>
  <si>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</si>
  <si>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</si>
  <si>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</si>
  <si>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</si>
  <si>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</si>
  <si>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</si>
  <si>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</si>
  <si>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</si>
  <si>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</si>
  <si>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</si>
  <si>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</si>
  <si>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</si>
  <si>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</si>
  <si>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</si>
  <si>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</si>
  <si>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</si>
  <si>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</si>
  <si>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</si>
  <si>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</si>
  <si>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</si>
  <si>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</si>
  <si>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</si>
  <si>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</si>
  <si>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</si>
  <si>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</si>
  <si>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</si>
  <si>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</si>
  <si>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</si>
  <si>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</si>
  <si>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</si>
  <si>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</si>
  <si>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</si>
  <si>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</si>
  <si>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</si>
  <si>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</si>
  <si>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</si>
  <si>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</si>
  <si>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</si>
  <si>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</si>
  <si>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</si>
  <si>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</si>
  <si>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</si>
  <si>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</si>
  <si>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</si>
  <si>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</si>
  <si>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</si>
  <si>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</si>
  <si>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</si>
  <si>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</si>
  <si>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</si>
  <si>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</si>
  <si>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</si>
  <si>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</si>
  <si>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</si>
  <si>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</si>
  <si>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</si>
  <si>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</si>
  <si>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</si>
  <si>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</si>
  <si>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</si>
  <si>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</si>
  <si>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</si>
  <si>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</si>
  <si>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</si>
  <si>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</si>
  <si>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</si>
  <si>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</si>
  <si>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</si>
  <si>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</si>
  <si>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</si>
  <si>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</si>
  <si>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</si>
  <si>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</si>
  <si>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</si>
  <si>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</si>
  <si>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</si>
  <si>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</si>
  <si>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</si>
  <si>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</si>
  <si>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</si>
  <si>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</si>
  <si>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</si>
  <si>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</si>
  <si>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</si>
  <si>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</si>
  <si>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</si>
  <si>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</si>
  <si>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</si>
  <si>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</si>
  <si>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</si>
  <si>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</si>
  <si>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</si>
  <si>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</si>
  <si>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</si>
  <si>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</si>
  <si>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</si>
  <si>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</si>
  <si>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</si>
  <si>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</si>
  <si>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</si>
  <si>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</si>
  <si>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</si>
  <si>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</si>
  <si>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</si>
  <si>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</si>
  <si>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</si>
  <si>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</si>
  <si>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</si>
  <si>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</si>
  <si>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</si>
  <si>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</si>
  <si>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</si>
  <si>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</si>
  <si>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</si>
  <si>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</si>
  <si>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</si>
  <si>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</si>
  <si>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</si>
  <si>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</si>
  <si>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</si>
  <si>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</si>
  <si>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</si>
  <si>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</si>
  <si>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</si>
  <si>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</si>
  <si>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</si>
  <si>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</si>
  <si>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</si>
  <si>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</si>
  <si>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</si>
  <si>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</si>
  <si>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</si>
  <si>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</si>
  <si>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</si>
  <si>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</si>
  <si>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</si>
  <si>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</si>
  <si>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</si>
  <si>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</si>
  <si>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</si>
  <si>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</si>
  <si>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</si>
  <si>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</si>
  <si>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</si>
  <si>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</si>
  <si>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</si>
  <si>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</si>
  <si>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</si>
  <si>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</si>
  <si>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</si>
  <si>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</si>
  <si>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</si>
  <si>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</si>
  <si>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</si>
  <si>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</si>
  <si>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</si>
  <si>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</si>
  <si>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</si>
  <si>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</si>
  <si>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</si>
  <si>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</si>
  <si>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</si>
  <si>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</si>
  <si>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</si>
  <si>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</si>
  <si>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</si>
  <si>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</si>
  <si>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</si>
  <si>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</si>
  <si>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</si>
  <si>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</si>
  <si>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</si>
  <si>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</si>
  <si>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</si>
  <si>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</si>
  <si>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</si>
  <si>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</si>
  <si>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</si>
  <si>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</si>
  <si>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</si>
  <si>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</si>
  <si>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</si>
  <si>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</si>
  <si>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</si>
  <si>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</si>
  <si>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</si>
  <si>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</si>
  <si>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</si>
  <si>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</si>
  <si>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</si>
  <si>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</si>
  <si>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</si>
  <si>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</si>
  <si>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</si>
  <si>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</si>
  <si>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</si>
  <si>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</si>
  <si>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</si>
  <si>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</si>
  <si>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</si>
  <si>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</si>
  <si>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</si>
  <si>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</si>
  <si>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</si>
  <si>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</si>
  <si>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</si>
  <si>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</si>
  <si>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</si>
  <si>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</si>
  <si>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</si>
  <si>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</si>
  <si>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</si>
  <si>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</si>
  <si>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</si>
  <si>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</si>
  <si>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</si>
  <si>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</si>
  <si>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</si>
  <si>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</si>
  <si>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</si>
  <si>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</si>
  <si>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</si>
  <si>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</si>
  <si>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</si>
  <si>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</si>
  <si>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</si>
  <si>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</si>
  <si>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</si>
  <si>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</si>
  <si>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</si>
  <si>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</si>
  <si>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</si>
  <si>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</si>
  <si>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</si>
  <si>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</si>
  <si>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</si>
  <si>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</si>
  <si>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</si>
  <si>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</si>
  <si>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</si>
  <si>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</si>
  <si>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</si>
  <si>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</si>
  <si>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</si>
  <si>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</si>
  <si>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</si>
  <si>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</si>
  <si>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</si>
  <si>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</si>
  <si>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</si>
  <si>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</si>
  <si>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</si>
  <si>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</si>
  <si>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</si>
  <si>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</si>
  <si>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</si>
  <si>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</si>
  <si>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</si>
  <si>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</si>
  <si>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</si>
  <si>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</si>
  <si>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</si>
  <si>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</si>
  <si>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</si>
  <si>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</si>
  <si>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</si>
  <si>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</si>
  <si>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</si>
  <si>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</si>
  <si>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</si>
  <si>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</si>
  <si>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</si>
  <si>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</si>
  <si>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</si>
  <si>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</si>
  <si>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</si>
  <si>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</si>
  <si>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</si>
  <si>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</si>
  <si>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</si>
  <si>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</si>
  <si>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</si>
  <si>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</si>
  <si>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</si>
  <si>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</si>
  <si>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</si>
  <si>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</si>
  <si>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</si>
  <si>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</si>
  <si>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</si>
  <si>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</si>
  <si>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</si>
  <si>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</si>
  <si>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</si>
  <si>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</si>
  <si>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</si>
  <si>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</si>
  <si>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</si>
  <si>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</si>
  <si>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</si>
  <si>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</si>
  <si>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</si>
  <si>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</si>
  <si>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</si>
  <si>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</si>
  <si>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</si>
  <si>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</si>
  <si>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</si>
  <si>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</si>
  <si>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</si>
  <si>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</si>
  <si>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</si>
  <si>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</si>
  <si>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</si>
  <si>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</si>
  <si>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</si>
  <si>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</si>
  <si>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</si>
  <si>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</si>
  <si>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</si>
  <si>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</si>
  <si>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</si>
  <si>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</si>
  <si>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</si>
  <si>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</si>
  <si>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</si>
  <si>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</si>
  <si>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</si>
  <si>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</si>
  <si>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</si>
  <si>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</si>
  <si>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</si>
  <si>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</si>
  <si>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</si>
  <si>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</si>
  <si>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</si>
  <si>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</si>
  <si>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</si>
  <si>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</si>
  <si>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</si>
  <si>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</si>
  <si>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</si>
  <si>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</si>
  <si>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</si>
  <si>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</si>
  <si>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</si>
  <si>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</si>
  <si>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</si>
  <si>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</si>
  <si>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</si>
  <si>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</si>
  <si>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</si>
  <si>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</si>
  <si>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</si>
  <si>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</si>
  <si>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</si>
  <si>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</si>
  <si>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</si>
  <si>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</si>
  <si>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</si>
  <si>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</si>
  <si>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</si>
  <si>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</si>
  <si>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</si>
  <si>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</si>
  <si>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</si>
  <si>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</si>
  <si>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</si>
  <si>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</si>
  <si>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</si>
  <si>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</si>
  <si>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</si>
  <si>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</si>
  <si>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</si>
  <si>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</si>
  <si>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</si>
  <si>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</si>
  <si>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</si>
  <si>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</si>
  <si>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</si>
  <si>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</si>
  <si>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</si>
  <si>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</si>
  <si>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</si>
  <si>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</si>
  <si>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</si>
  <si>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</si>
  <si>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</si>
  <si>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</si>
  <si>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</si>
  <si>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</si>
  <si>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</si>
  <si>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</si>
  <si>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</si>
  <si>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</si>
  <si>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</si>
  <si>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</si>
  <si>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</si>
  <si>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</si>
  <si>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</si>
  <si>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</si>
  <si>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</si>
  <si>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</si>
  <si>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</si>
  <si>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</si>
  <si>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</si>
  <si>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</si>
  <si>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</si>
  <si>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</si>
  <si>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</si>
  <si>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</si>
  <si>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</si>
  <si>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</si>
  <si>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</si>
  <si>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</si>
  <si>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</si>
  <si>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</si>
  <si>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</si>
  <si>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</si>
  <si>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</si>
  <si>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</si>
  <si>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</si>
  <si>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</si>
  <si>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</si>
  <si>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</si>
  <si>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</si>
  <si>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</si>
  <si>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</si>
  <si>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</si>
  <si>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</si>
  <si>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</si>
  <si>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</si>
  <si>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</si>
  <si>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</si>
  <si>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</si>
  <si>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</si>
  <si>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</si>
  <si>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</si>
  <si>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</si>
  <si>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</si>
  <si>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</si>
  <si>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</si>
  <si>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</si>
  <si>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</si>
  <si>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</si>
  <si>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</si>
  <si>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</si>
  <si>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</si>
  <si>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</si>
  <si>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</si>
  <si>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</si>
  <si>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</si>
  <si>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</si>
  <si>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</si>
  <si>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</si>
  <si>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</si>
  <si>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</si>
  <si>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</si>
  <si>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</si>
  <si>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</si>
  <si>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</si>
  <si>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</si>
  <si>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</si>
  <si>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</si>
  <si>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</si>
  <si>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</si>
  <si>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</si>
  <si>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</si>
  <si>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</si>
  <si>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</si>
  <si>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</si>
  <si>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</si>
  <si>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</si>
  <si>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</si>
  <si>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</si>
  <si>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</si>
  <si>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</si>
  <si>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</si>
  <si>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</si>
  <si>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</si>
  <si>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</si>
  <si>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</si>
  <si>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</si>
  <si>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</si>
  <si>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</si>
  <si>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</si>
  <si>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</si>
  <si>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</si>
  <si>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</si>
  <si>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</si>
  <si>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</si>
  <si>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</si>
  <si>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</si>
  <si>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</si>
  <si>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</si>
  <si>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</si>
  <si>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</si>
  <si>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</si>
  <si>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</si>
  <si>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</si>
  <si>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</si>
  <si>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</si>
  <si>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</si>
  <si>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</si>
  <si>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</si>
  <si>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</si>
  <si>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</si>
  <si>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</si>
  <si>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</si>
  <si>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</si>
  <si>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</si>
  <si>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</si>
  <si>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</si>
  <si>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</si>
  <si>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</si>
  <si>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</si>
  <si>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</si>
  <si>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</si>
  <si>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</si>
  <si>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</si>
  <si>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</si>
  <si>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</si>
  <si>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</si>
  <si>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</si>
  <si>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</si>
  <si>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</si>
  <si>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</si>
  <si>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</si>
  <si>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</si>
  <si>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</si>
  <si>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</si>
  <si>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</si>
  <si>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</si>
  <si>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</si>
  <si>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</si>
  <si>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</si>
  <si>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</si>
  <si>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</si>
  <si>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</si>
  <si>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</si>
  <si>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</si>
  <si>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</si>
  <si>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</si>
  <si>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</si>
  <si>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</si>
  <si>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</si>
  <si>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</si>
  <si>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</si>
  <si>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</si>
  <si>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</si>
  <si>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</si>
  <si>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</si>
  <si>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</si>
  <si>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</si>
  <si>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</si>
  <si>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</si>
  <si>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</si>
  <si>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</si>
  <si>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</si>
  <si>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</si>
  <si>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</si>
  <si>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</si>
  <si>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</si>
  <si>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</si>
  <si>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</si>
  <si>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</si>
  <si>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</si>
  <si>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</si>
  <si>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</si>
  <si>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</si>
  <si>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</si>
  <si>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</si>
  <si>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</si>
  <si>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</si>
  <si>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</si>
  <si>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</si>
  <si>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</si>
  <si>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</si>
  <si>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</si>
  <si>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</si>
  <si>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</si>
  <si>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</si>
  <si>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</si>
  <si>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</si>
  <si>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</si>
  <si>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</si>
  <si>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</si>
  <si>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</si>
  <si>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</si>
  <si>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</si>
  <si>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</si>
  <si>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</si>
  <si>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</si>
  <si>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</si>
  <si>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</si>
  <si>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</si>
  <si>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</si>
  <si>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</si>
  <si>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</si>
  <si>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</si>
  <si>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</si>
  <si>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</si>
  <si>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</si>
  <si>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</si>
  <si>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</si>
  <si>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</si>
  <si>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</si>
  <si>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</si>
  <si>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</si>
  <si>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</si>
  <si>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</si>
  <si>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</si>
  <si>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</si>
  <si>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</si>
  <si>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</si>
  <si>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</si>
  <si>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</si>
  <si>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</si>
  <si>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</si>
  <si>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</si>
  <si>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</si>
  <si>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</si>
  <si>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</si>
  <si>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</si>
  <si>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</si>
  <si>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</si>
  <si>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</si>
  <si>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</si>
  <si>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</si>
  <si>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</si>
  <si>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</si>
  <si>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</si>
  <si>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</si>
  <si>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</si>
  <si>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</si>
  <si>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</si>
  <si>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</si>
  <si>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</si>
  <si>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</si>
  <si>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</si>
  <si>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</si>
  <si>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</si>
  <si>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</si>
  <si>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</si>
  <si>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</si>
  <si>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</si>
  <si>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</si>
  <si>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</si>
  <si>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</si>
  <si>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</si>
  <si>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</si>
  <si>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</si>
  <si>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</si>
  <si>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</si>
  <si>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</si>
  <si>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</si>
  <si>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</si>
  <si>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</si>
  <si>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</si>
  <si>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</si>
  <si>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</si>
  <si>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</si>
  <si>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</si>
  <si>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</si>
  <si>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</si>
  <si>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</si>
  <si>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</si>
  <si>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</si>
  <si>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</si>
  <si>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</si>
  <si>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</si>
  <si>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</si>
  <si>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</si>
  <si>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</si>
  <si>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</si>
  <si>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</si>
  <si>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</si>
  <si>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</si>
  <si>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</si>
  <si>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</si>
  <si>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</si>
  <si>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</si>
  <si>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</si>
  <si>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</si>
  <si>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</si>
  <si>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</si>
  <si>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</si>
  <si>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</si>
  <si>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</si>
  <si>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</si>
  <si>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</si>
  <si>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</si>
  <si>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</si>
  <si>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</si>
  <si>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</si>
  <si>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</si>
  <si>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</si>
  <si>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</si>
  <si>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</si>
  <si>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</si>
  <si>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</si>
  <si>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</si>
  <si>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</si>
  <si>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</si>
  <si>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</si>
  <si>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</si>
  <si>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</si>
  <si>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</si>
  <si>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</si>
  <si>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</si>
  <si>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</si>
  <si>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</si>
  <si>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</si>
  <si>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</si>
  <si>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</si>
  <si>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</si>
  <si>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</si>
  <si>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</si>
  <si>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</si>
  <si>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</si>
  <si>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</si>
  <si>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</si>
  <si>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</si>
  <si>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</si>
  <si>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</si>
  <si>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</si>
  <si>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</si>
  <si>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</si>
  <si>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</si>
  <si>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</si>
  <si>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</si>
  <si>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</si>
  <si>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</si>
  <si>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</si>
  <si>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</si>
  <si>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</si>
  <si>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</si>
  <si>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</si>
  <si>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</si>
  <si>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</si>
  <si>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</si>
  <si>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</si>
  <si>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</si>
  <si>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</si>
  <si>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</si>
  <si>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</si>
  <si>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</si>
  <si>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</si>
  <si>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</si>
  <si>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</si>
  <si>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</si>
  <si>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</si>
  <si>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</si>
  <si>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</si>
  <si>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</si>
  <si>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</si>
  <si>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</si>
  <si>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</si>
  <si>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</si>
  <si>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</si>
  <si>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</si>
  <si>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</si>
  <si>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</si>
  <si>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</si>
  <si>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</si>
  <si>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</si>
  <si>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</si>
  <si>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</si>
  <si>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</si>
  <si>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</si>
  <si>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</si>
  <si>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</si>
  <si>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</si>
  <si>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</si>
  <si>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</si>
  <si>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</si>
  <si>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</si>
  <si>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</si>
  <si>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</si>
  <si>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</si>
  <si>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</si>
  <si>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</si>
  <si>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</si>
  <si>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</si>
  <si>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</si>
  <si>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</si>
  <si>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</si>
  <si>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</si>
  <si>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</si>
  <si>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</si>
  <si>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</si>
  <si>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</si>
  <si>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</si>
  <si>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</si>
  <si>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</si>
  <si>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</si>
  <si>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</si>
  <si>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</si>
  <si>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</si>
  <si>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</si>
  <si>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</si>
  <si>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</si>
  <si>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</si>
  <si>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</si>
  <si>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</si>
  <si>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</si>
  <si>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</si>
  <si>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</si>
  <si>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</si>
  <si>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</si>
  <si>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</si>
  <si>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</si>
  <si>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</si>
  <si>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</si>
  <si>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</si>
  <si>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</si>
  <si>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</si>
  <si>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</si>
  <si>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</si>
  <si>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</si>
  <si>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</si>
  <si>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</si>
  <si>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</si>
  <si>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</si>
  <si>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</si>
  <si>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</si>
  <si>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</si>
  <si>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</si>
  <si>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</si>
  <si>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</si>
  <si>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</si>
  <si>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</si>
  <si>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</si>
  <si>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</si>
  <si>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</si>
  <si>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</si>
  <si>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</si>
  <si>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</si>
  <si>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</si>
  <si>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</si>
  <si>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</si>
  <si>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</si>
  <si>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</si>
  <si>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</si>
  <si>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</si>
  <si>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</si>
  <si>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</si>
  <si>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</si>
  <si>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</si>
  <si>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</si>
  <si>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</si>
  <si>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</si>
  <si>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</si>
  <si>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</si>
  <si>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</si>
  <si>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</si>
  <si>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</si>
  <si>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</si>
  <si>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</si>
  <si>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</si>
  <si>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</si>
  <si>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</si>
  <si>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</si>
  <si>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</si>
  <si>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</si>
  <si>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</si>
  <si>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</si>
  <si>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</si>
  <si>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</si>
  <si>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</si>
  <si>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</si>
  <si>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</si>
  <si>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</si>
  <si>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</si>
  <si>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</si>
  <si>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</si>
  <si>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</si>
  <si>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</si>
  <si>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</si>
  <si>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</si>
  <si>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</si>
  <si>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</si>
  <si>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</si>
  <si>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</si>
  <si>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</si>
  <si>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</si>
  <si>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</si>
  <si>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</si>
  <si>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</si>
  <si>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</si>
  <si>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</si>
  <si>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</si>
  <si>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</si>
  <si>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</si>
  <si>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</si>
  <si>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</si>
  <si>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</si>
  <si>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</si>
  <si>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</si>
  <si>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</si>
  <si>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</si>
  <si>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</si>
  <si>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</si>
  <si>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</si>
  <si>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</si>
  <si>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</si>
  <si>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</si>
  <si>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</si>
  <si>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</si>
  <si>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</si>
  <si>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</si>
  <si>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</si>
  <si>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</si>
  <si>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</si>
  <si>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</si>
  <si>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</si>
  <si>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</si>
  <si>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</si>
  <si>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</si>
  <si>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</si>
  <si>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</si>
  <si>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</si>
  <si>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</si>
  <si>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</si>
  <si>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</si>
  <si>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</si>
  <si>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</si>
  <si>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</si>
  <si>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</si>
  <si>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</si>
  <si>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</si>
  <si>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</si>
  <si>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</si>
  <si>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</si>
  <si>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</si>
  <si>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</si>
  <si>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</si>
  <si>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</si>
  <si>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</si>
  <si>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</si>
  <si>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</si>
  <si>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</si>
  <si>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</si>
  <si>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</si>
  <si>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</si>
  <si>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</si>
  <si>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</si>
  <si>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</si>
  <si>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</si>
  <si>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</si>
  <si>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</si>
  <si>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</si>
  <si>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</si>
  <si>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</si>
  <si>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</si>
  <si>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</si>
  <si>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</si>
  <si>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</si>
  <si>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</si>
  <si>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</si>
  <si>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</si>
  <si>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</si>
  <si>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</si>
  <si>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</si>
  <si>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</si>
  <si>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</si>
  <si>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</si>
  <si>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</si>
  <si>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</si>
  <si>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</si>
  <si>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</si>
  <si>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</si>
  <si>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</si>
  <si>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</si>
  <si>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</si>
  <si>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</si>
  <si>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</si>
  <si>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</si>
  <si>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</si>
  <si>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</si>
  <si>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</si>
  <si>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</si>
  <si>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</si>
  <si>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</si>
  <si>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</si>
  <si>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</si>
  <si>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</si>
  <si>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</si>
  <si>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</si>
  <si>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</si>
  <si>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</si>
  <si>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</si>
  <si>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</si>
  <si>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</si>
  <si>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</si>
  <si>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</si>
  <si>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</si>
  <si>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</si>
  <si>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</si>
  <si>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</si>
  <si>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</si>
  <si>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</si>
  <si>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</si>
  <si>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</si>
  <si>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</si>
  <si>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</si>
  <si>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</si>
  <si>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</si>
  <si>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</si>
  <si>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</si>
  <si>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</si>
  <si>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</si>
  <si>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</si>
  <si>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</si>
  <si>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</si>
  <si>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</si>
  <si>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</si>
  <si>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</si>
  <si>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</si>
  <si>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</si>
  <si>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</si>
  <si>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</si>
  <si>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</si>
  <si>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</si>
  <si>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</si>
  <si>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</si>
  <si>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</si>
  <si>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</si>
  <si>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</si>
  <si>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</si>
  <si>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</si>
  <si>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</si>
  <si>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</si>
  <si>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</si>
  <si>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</si>
  <si>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</si>
  <si>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</si>
  <si>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</si>
  <si>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</si>
  <si>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</si>
  <si>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</si>
  <si>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</si>
  <si>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</si>
  <si>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</si>
  <si>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</si>
  <si>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</si>
  <si>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</si>
  <si>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</si>
  <si>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</si>
  <si>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</si>
  <si>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</si>
  <si>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</si>
  <si>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</si>
  <si>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</si>
  <si>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</si>
  <si>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</si>
  <si>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</si>
  <si>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</si>
  <si>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</si>
  <si>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</si>
  <si>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</si>
  <si>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</si>
  <si>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</si>
  <si>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</si>
  <si>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</si>
  <si>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</si>
  <si>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</si>
  <si>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</si>
  <si>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</si>
  <si>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</si>
  <si>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</si>
  <si>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</si>
  <si>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</si>
  <si>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</si>
  <si>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</si>
  <si>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</si>
  <si>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</si>
  <si>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</si>
  <si>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</si>
  <si>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</si>
  <si>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</si>
  <si>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</si>
  <si>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</si>
  <si>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</si>
  <si>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</si>
  <si>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</si>
  <si>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</si>
  <si>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</si>
  <si>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</si>
  <si>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</si>
  <si>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</si>
  <si>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</si>
  <si>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</si>
  <si>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</si>
  <si>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</si>
  <si>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</si>
  <si>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</si>
  <si>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</si>
  <si>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</si>
  <si>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</si>
  <si>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</si>
  <si>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</si>
  <si>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</si>
  <si>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</si>
  <si>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</si>
  <si>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</si>
  <si>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</si>
  <si>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</si>
  <si>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</si>
  <si>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</si>
  <si>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</si>
  <si>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</si>
  <si>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</si>
  <si>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</si>
  <si>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</si>
  <si>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</si>
  <si>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</si>
  <si>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</si>
  <si>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</si>
  <si>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</si>
  <si>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</si>
  <si>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</si>
  <si>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</si>
  <si>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</si>
  <si>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</si>
  <si>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</si>
  <si>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</si>
  <si>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</si>
  <si>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</si>
  <si>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</si>
  <si>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</si>
  <si>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</si>
  <si>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</si>
  <si>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</si>
  <si>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</si>
  <si>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</si>
  <si>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</si>
  <si>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</si>
  <si>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</si>
  <si>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</si>
  <si>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</si>
  <si>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</si>
  <si>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</si>
  <si>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</si>
  <si>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</si>
  <si>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</si>
  <si>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</si>
  <si>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</si>
  <si>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</si>
  <si>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</si>
  <si>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</si>
  <si>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</si>
  <si>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</si>
  <si>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</si>
  <si>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</si>
  <si>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</si>
  <si>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</si>
  <si>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</si>
  <si>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</si>
  <si>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</si>
  <si>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</si>
  <si>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</si>
  <si>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</si>
  <si>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</si>
  <si>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</si>
  <si>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</si>
  <si>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</si>
  <si>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</si>
  <si>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</si>
  <si>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</si>
  <si>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</si>
  <si>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</si>
  <si>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</si>
  <si>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</si>
  <si>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</si>
  <si>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</si>
  <si>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</si>
  <si>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</si>
  <si>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</si>
  <si>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</si>
  <si>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</si>
  <si>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</si>
  <si>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</si>
  <si>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</si>
  <si>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</si>
  <si>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</si>
  <si>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</si>
  <si>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</si>
  <si>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</si>
  <si>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</si>
  <si>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</si>
  <si>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</si>
  <si>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</si>
  <si>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</si>
  <si>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</si>
  <si>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</si>
  <si>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</si>
  <si>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</si>
  <si>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</si>
  <si>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</si>
  <si>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</si>
  <si>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</si>
  <si>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</si>
  <si>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</si>
  <si>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</si>
  <si>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</si>
  <si>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</si>
  <si>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</si>
  <si>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</si>
  <si>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</si>
  <si>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</si>
  <si>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</si>
  <si>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</si>
  <si>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</si>
  <si>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</si>
  <si>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</si>
  <si>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</si>
  <si>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</si>
  <si>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</si>
  <si>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</si>
  <si>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</si>
  <si>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</si>
  <si>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</si>
  <si>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</si>
  <si>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</si>
  <si>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</si>
  <si>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</si>
  <si>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</si>
  <si>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</si>
  <si>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</si>
  <si>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</si>
  <si>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</si>
  <si>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</si>
  <si>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</si>
  <si>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</si>
  <si>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</si>
  <si>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</si>
  <si>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</si>
  <si>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</si>
  <si>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</si>
  <si>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</si>
  <si>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</si>
  <si>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</si>
  <si>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</si>
  <si>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</si>
  <si>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</si>
  <si>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</si>
  <si>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</si>
  <si>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</si>
  <si>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</si>
  <si>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</si>
  <si>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</si>
  <si>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</si>
  <si>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</si>
  <si>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</si>
  <si>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</si>
  <si>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</si>
  <si>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</si>
  <si>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</si>
  <si>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</si>
  <si>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</si>
  <si>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</si>
  <si>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</si>
  <si>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</si>
  <si>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</si>
  <si>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</si>
  <si>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</si>
  <si>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</si>
  <si>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</si>
  <si>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</si>
  <si>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</si>
  <si>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</si>
  <si>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</si>
  <si>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</si>
  <si>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</si>
  <si>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</si>
  <si>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</si>
  <si>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</si>
  <si>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</si>
  <si>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</si>
  <si>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</si>
  <si>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</si>
  <si>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</si>
  <si>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</si>
  <si>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</si>
  <si>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</si>
  <si>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</si>
  <si>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</si>
  <si>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</si>
  <si>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</si>
  <si>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</si>
  <si>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</si>
  <si>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</si>
  <si>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</si>
  <si>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</si>
  <si>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</si>
  <si>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</si>
  <si>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</si>
  <si>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</si>
  <si>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</si>
  <si>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</si>
  <si>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</si>
  <si>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</si>
  <si>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</si>
  <si>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</si>
  <si>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</si>
  <si>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</si>
  <si>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</si>
  <si>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</si>
  <si>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</si>
  <si>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</si>
  <si>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</si>
  <si>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</si>
  <si>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</si>
  <si>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</si>
  <si>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</si>
  <si>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</si>
  <si>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</si>
  <si>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</si>
  <si>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</si>
  <si>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</si>
  <si>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</si>
  <si>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</si>
  <si>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</si>
  <si>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</si>
  <si>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</si>
  <si>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</si>
  <si>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</si>
  <si>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</si>
  <si>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</si>
  <si>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</si>
  <si>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</si>
  <si>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</si>
  <si>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</si>
  <si>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</si>
  <si>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</si>
  <si>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</si>
  <si>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</si>
  <si>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</si>
  <si>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</si>
  <si>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</si>
  <si>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</si>
  <si>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</si>
  <si>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</si>
  <si>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</si>
  <si>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</si>
  <si>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</si>
  <si>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</si>
  <si>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</si>
  <si>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</si>
  <si>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</si>
  <si>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</si>
  <si>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</si>
  <si>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</si>
  <si>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</si>
  <si>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</si>
  <si>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</si>
  <si>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</si>
  <si>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</si>
  <si>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</si>
  <si>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</si>
  <si>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</si>
  <si>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</si>
  <si>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</si>
  <si>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</si>
  <si>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</si>
  <si>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</si>
  <si>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</si>
  <si>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</si>
  <si>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</si>
  <si>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</si>
  <si>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</si>
  <si>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</si>
  <si>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</si>
  <si>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</si>
  <si>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</si>
  <si>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</si>
  <si>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</si>
  <si>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</si>
  <si>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</si>
  <si>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</si>
  <si>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</si>
  <si>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</si>
  <si>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</si>
  <si>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</si>
  <si>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</si>
  <si>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</si>
  <si>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</si>
  <si>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</si>
  <si>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</si>
  <si>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</si>
  <si>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</si>
  <si>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</si>
  <si>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</si>
  <si>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</si>
  <si>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</si>
  <si>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</si>
  <si>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</si>
  <si>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</si>
  <si>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</si>
  <si>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</si>
  <si>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</si>
  <si>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</si>
  <si>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</si>
  <si>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</si>
  <si>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</si>
  <si>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</si>
  <si>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</si>
  <si>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</si>
  <si>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</si>
  <si>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</si>
  <si>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</si>
  <si>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</si>
  <si>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</si>
  <si>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</si>
  <si>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</si>
  <si>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</si>
  <si>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</si>
  <si>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</si>
  <si>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</si>
  <si>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</si>
  <si>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</si>
  <si>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</si>
  <si>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</si>
  <si>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</si>
  <si>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</si>
  <si>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</si>
  <si>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</si>
  <si>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</si>
  <si>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</si>
  <si>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</si>
  <si>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</si>
  <si>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</si>
  <si>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</si>
  <si>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</si>
  <si>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</si>
  <si>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</si>
  <si>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</si>
  <si>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</si>
  <si>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</si>
  <si>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</si>
  <si>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</si>
  <si>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</si>
  <si>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</si>
  <si>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</si>
  <si>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</si>
  <si>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</si>
  <si>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</si>
  <si>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</si>
  <si>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</si>
  <si>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</si>
  <si>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</si>
  <si>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</si>
  <si>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</si>
  <si>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</si>
  <si>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</si>
  <si>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</si>
  <si>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</si>
  <si>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</si>
  <si>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</si>
  <si>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</si>
  <si>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</si>
  <si>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</si>
  <si>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</si>
  <si>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</si>
  <si>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</si>
  <si>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</si>
  <si>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</si>
  <si>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</si>
  <si>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</si>
  <si>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</si>
  <si>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</si>
  <si>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</si>
  <si>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</si>
  <si>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</si>
  <si>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</si>
  <si>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</si>
  <si>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</si>
  <si>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</si>
  <si>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</si>
  <si>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</si>
  <si>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</si>
  <si>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</si>
  <si>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</si>
  <si>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</si>
  <si>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</si>
  <si>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</si>
  <si>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</si>
  <si>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</si>
  <si>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</si>
  <si>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</si>
  <si>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</si>
  <si>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</si>
  <si>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</si>
  <si>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</si>
  <si>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</si>
  <si>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</si>
  <si>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</si>
  <si>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</si>
  <si>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</si>
  <si>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</si>
  <si>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</si>
  <si>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</si>
  <si>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</si>
  <si>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</si>
  <si>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</si>
  <si>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</si>
  <si>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</si>
  <si>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</si>
  <si>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</si>
  <si>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</si>
  <si>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</si>
  <si>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</si>
  <si>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</si>
  <si>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</si>
  <si>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</si>
  <si>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</si>
  <si>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</si>
  <si>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</si>
  <si>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</si>
  <si>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</si>
  <si>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</si>
  <si>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</si>
  <si>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</si>
  <si>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</si>
  <si>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</si>
  <si>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</si>
  <si>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</si>
  <si>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</si>
  <si>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</si>
  <si>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</si>
  <si>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</si>
  <si>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</si>
  <si>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</si>
  <si>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</si>
  <si>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</si>
  <si>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</si>
  <si>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</si>
  <si>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</si>
  <si>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</si>
  <si>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</si>
  <si>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</si>
  <si>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</si>
  <si>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</si>
  <si>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</si>
  <si>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</si>
  <si>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</si>
  <si>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</si>
  <si>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</si>
  <si>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</si>
  <si>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</si>
  <si>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</si>
  <si>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</si>
  <si>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</si>
  <si>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</si>
  <si>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</si>
  <si>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</si>
  <si>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</si>
  <si>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</si>
  <si>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</si>
  <si>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</si>
  <si>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</si>
  <si>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</si>
  <si>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</si>
  <si>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</si>
  <si>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</si>
  <si>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</si>
  <si>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</si>
  <si>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</si>
  <si>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</si>
  <si>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</si>
  <si>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</si>
  <si>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</si>
  <si>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</si>
  <si>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</si>
  <si>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</si>
  <si>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</si>
  <si>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</si>
  <si>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</si>
  <si>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</si>
  <si>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</si>
  <si>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</si>
  <si>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</si>
  <si>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</si>
  <si>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</si>
  <si>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</si>
  <si>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</si>
  <si>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</si>
  <si>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</si>
  <si>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</si>
  <si>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</si>
  <si>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</si>
  <si>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</si>
  <si>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</si>
  <si>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</si>
  <si>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</si>
  <si>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</si>
  <si>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</si>
  <si>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</si>
  <si>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</si>
  <si>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</si>
  <si>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</si>
  <si>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</si>
  <si>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</si>
  <si>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</si>
  <si>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</si>
  <si>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</si>
  <si>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</si>
  <si>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</si>
  <si>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</si>
  <si>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</si>
  <si>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</si>
  <si>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</si>
  <si>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</si>
  <si>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</si>
  <si>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</si>
  <si>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</si>
  <si>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</si>
  <si>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</si>
  <si>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</si>
  <si>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</si>
  <si>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</si>
  <si>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</si>
  <si>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</si>
  <si>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</si>
  <si>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</si>
  <si>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</si>
  <si>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</si>
  <si>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</si>
  <si>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</si>
  <si>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</si>
  <si>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</si>
  <si>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</si>
  <si>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</si>
  <si>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</si>
  <si>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</si>
  <si>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</si>
  <si>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</si>
  <si>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</si>
  <si>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</si>
  <si>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</si>
  <si>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</si>
  <si>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</si>
  <si>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</si>
  <si>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</si>
  <si>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</si>
  <si>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</si>
  <si>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</si>
  <si>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</si>
  <si>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</si>
  <si>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</si>
  <si>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</si>
  <si>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</si>
  <si>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</si>
  <si>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</si>
  <si>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</si>
  <si>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</si>
  <si>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</si>
  <si>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</si>
  <si>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</si>
  <si>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</si>
  <si>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</si>
  <si>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</si>
  <si>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</si>
  <si>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</si>
  <si>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</si>
  <si>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</si>
  <si>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</si>
  <si>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</si>
  <si>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</si>
  <si>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</si>
  <si>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</si>
  <si>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</si>
  <si>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</si>
  <si>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</si>
  <si>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</si>
  <si>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</si>
  <si>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</si>
  <si>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</si>
  <si>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</si>
  <si>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</si>
  <si>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</si>
  <si>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</si>
  <si>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</si>
  <si>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</si>
  <si>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</si>
  <si>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</si>
  <si>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</si>
  <si>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</si>
  <si>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</si>
  <si>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</si>
  <si>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</si>
  <si>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</si>
  <si>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</si>
  <si>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</si>
  <si>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</si>
  <si>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</si>
  <si>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</si>
  <si>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</si>
  <si>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</si>
  <si>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</si>
  <si>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</si>
  <si>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</si>
  <si>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</si>
  <si>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</si>
  <si>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</si>
  <si>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</si>
  <si>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</si>
  <si>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</si>
  <si>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</si>
  <si>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</si>
  <si>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</si>
  <si>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</si>
  <si>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</si>
  <si>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</si>
  <si>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</si>
  <si>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</si>
  <si>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</si>
  <si>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</si>
  <si>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</si>
  <si>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</si>
  <si>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</si>
  <si>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</si>
  <si>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</si>
  <si>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</si>
  <si>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</si>
  <si>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</si>
  <si>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</si>
  <si>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</si>
  <si>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</si>
  <si>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</si>
  <si>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</si>
  <si>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</si>
  <si>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</si>
  <si>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</si>
  <si>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</si>
  <si>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</si>
  <si>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</si>
  <si>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</si>
  <si>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</si>
  <si>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</si>
  <si>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</si>
  <si>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</si>
  <si>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</si>
  <si>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</si>
  <si>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</si>
  <si>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</si>
  <si>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</si>
  <si>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</si>
  <si>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</si>
  <si>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</si>
  <si>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</si>
  <si>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</si>
  <si>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</si>
  <si>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</si>
  <si>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</si>
  <si>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</si>
  <si>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</si>
  <si>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</si>
  <si>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</si>
  <si>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</si>
  <si>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</si>
  <si>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</si>
  <si>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</si>
  <si>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</si>
  <si>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</si>
  <si>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</si>
  <si>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</si>
  <si>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</si>
  <si>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</si>
  <si>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</si>
  <si>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</si>
  <si>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</si>
  <si>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</si>
  <si>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</si>
  <si>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</si>
  <si>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</si>
  <si>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</si>
  <si>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</si>
  <si>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</si>
  <si>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</si>
  <si>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</si>
  <si>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</si>
  <si>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</si>
  <si>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</si>
  <si>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</si>
  <si>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</si>
  <si>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</si>
  <si>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</si>
  <si>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</si>
  <si>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</si>
  <si>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</si>
  <si>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</si>
  <si>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</si>
  <si>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</si>
  <si>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</si>
  <si>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</si>
  <si>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</si>
  <si>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</si>
  <si>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</si>
  <si>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</si>
  <si>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</si>
  <si>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</si>
  <si>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</si>
  <si>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</si>
  <si>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</si>
  <si>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</si>
  <si>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</si>
  <si>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</si>
  <si>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</si>
  <si>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</si>
  <si>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</si>
  <si>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</si>
  <si>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</si>
  <si>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</si>
  <si>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</si>
  <si>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</si>
  <si>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</si>
  <si>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</si>
  <si>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</si>
  <si>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</si>
  <si>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</si>
  <si>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</si>
  <si>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</si>
  <si>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</si>
  <si>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</si>
  <si>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</si>
  <si>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</si>
  <si>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</si>
  <si>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</si>
  <si>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</si>
  <si>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</si>
  <si>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</si>
  <si>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</si>
  <si>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</si>
  <si>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</si>
  <si>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</si>
  <si>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</si>
  <si>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</si>
  <si>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</si>
  <si>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</si>
  <si>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</si>
  <si>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</si>
  <si>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</si>
  <si>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</si>
  <si>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</si>
  <si>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</si>
  <si>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</si>
  <si>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</si>
  <si>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</si>
  <si>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</si>
  <si>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</si>
  <si>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</si>
  <si>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</si>
  <si>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</si>
  <si>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</si>
  <si>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</si>
  <si>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</si>
  <si>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</si>
  <si>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</si>
  <si>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</si>
  <si>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</si>
  <si>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</si>
  <si>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</si>
  <si>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</si>
  <si>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</si>
  <si>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</si>
  <si>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</si>
  <si>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</si>
  <si>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</si>
  <si>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</si>
  <si>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</si>
  <si>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</si>
  <si>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</si>
  <si>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</si>
  <si>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</si>
  <si>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</si>
  <si>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</si>
  <si>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</si>
  <si>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</si>
  <si>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</si>
  <si>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</si>
  <si>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</si>
  <si>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</si>
  <si>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</si>
  <si>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</si>
  <si>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</si>
  <si>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</si>
  <si>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</si>
  <si>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</si>
  <si>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</si>
  <si>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</si>
  <si>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</si>
  <si>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</si>
  <si>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</si>
  <si>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</si>
  <si>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</si>
  <si>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</si>
  <si>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</si>
  <si>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</si>
  <si>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</si>
  <si>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</si>
  <si>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</si>
  <si>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</si>
  <si>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</si>
  <si>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</si>
  <si>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</si>
  <si>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</si>
  <si>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</si>
  <si>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</si>
  <si>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</si>
  <si>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</si>
  <si>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</si>
  <si>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</si>
  <si>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</si>
  <si>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</si>
  <si>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</si>
  <si>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</si>
  <si>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</si>
  <si>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</si>
  <si>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</si>
  <si>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</si>
  <si>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</si>
  <si>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</si>
  <si>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</si>
  <si>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</si>
  <si>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</si>
  <si>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</si>
  <si>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</si>
  <si>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</si>
  <si>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</si>
  <si>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</si>
  <si>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</si>
  <si>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</si>
  <si>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</si>
  <si>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</si>
  <si>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</si>
  <si>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</si>
  <si>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</si>
  <si>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</si>
  <si>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</si>
  <si>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</si>
  <si>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</si>
  <si>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</si>
  <si>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</si>
  <si>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</si>
  <si>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</si>
  <si>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</si>
  <si>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</si>
  <si>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</si>
  <si>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</si>
  <si>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</si>
  <si>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</si>
  <si>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</si>
  <si>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</si>
  <si>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</si>
  <si>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</si>
  <si>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</si>
  <si>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</si>
  <si>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</si>
  <si>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</si>
  <si>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</si>
  <si>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</si>
  <si>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</si>
  <si>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</si>
  <si>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</si>
  <si>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</si>
  <si>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</si>
  <si>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</si>
  <si>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</si>
  <si>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</si>
  <si>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</si>
  <si>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</si>
  <si>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</si>
  <si>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</si>
  <si>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</si>
  <si>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</si>
  <si>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</si>
  <si>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</si>
  <si>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</si>
  <si>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</si>
  <si>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</si>
  <si>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</si>
  <si>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</si>
  <si>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</si>
  <si>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</si>
  <si>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</si>
  <si>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</si>
  <si>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</si>
  <si>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</si>
  <si>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</si>
  <si>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</si>
  <si>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</si>
  <si>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</si>
  <si>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</si>
  <si>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</si>
  <si>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</si>
  <si>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</si>
  <si>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</si>
  <si>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</si>
  <si>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</si>
  <si>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</si>
  <si>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</si>
  <si>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</si>
  <si>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</si>
  <si>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</si>
  <si>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</si>
  <si>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</si>
  <si>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</si>
  <si>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</si>
  <si>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</si>
  <si>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</si>
  <si>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</si>
  <si>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</si>
  <si>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</si>
  <si>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</si>
  <si>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</si>
  <si>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</si>
  <si>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</si>
  <si>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</si>
  <si>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</si>
  <si>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</si>
  <si>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</si>
  <si>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</si>
  <si>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</si>
  <si>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</si>
  <si>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</si>
  <si>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</si>
  <si>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</si>
  <si>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</si>
  <si>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</si>
  <si>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</si>
  <si>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</si>
  <si>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</si>
  <si>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</si>
  <si>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</si>
  <si>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</si>
  <si>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</si>
  <si>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</si>
  <si>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</si>
  <si>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</si>
  <si>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</si>
  <si>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</si>
  <si>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</si>
  <si>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</si>
  <si>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</si>
  <si>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</si>
  <si>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</si>
  <si>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</si>
  <si>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</si>
  <si>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</si>
  <si>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</si>
  <si>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</si>
  <si>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</si>
  <si>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</si>
  <si>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</si>
  <si>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</si>
  <si>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</si>
  <si>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</si>
  <si>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</si>
  <si>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</si>
  <si>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</si>
  <si>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</si>
  <si>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</si>
  <si>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</si>
  <si>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</si>
  <si>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</si>
  <si>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</si>
  <si>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</si>
  <si>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</si>
  <si>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</si>
  <si>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</si>
  <si>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</si>
  <si>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</si>
  <si>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</si>
  <si>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</si>
  <si>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</si>
  <si>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</si>
  <si>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</si>
  <si>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</si>
  <si>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</si>
  <si>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</si>
  <si>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</si>
  <si>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</si>
  <si>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</si>
  <si>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</si>
  <si>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</si>
  <si>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</si>
  <si>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</si>
  <si>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</si>
  <si>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</si>
  <si>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</si>
  <si>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</si>
  <si>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</si>
  <si>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</si>
  <si>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</si>
  <si>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</si>
  <si>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</si>
  <si>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</si>
  <si>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</si>
  <si>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</si>
  <si>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</si>
  <si>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</si>
  <si>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</si>
  <si>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</si>
  <si>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</si>
  <si>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</si>
  <si>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</si>
  <si>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</si>
  <si>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</si>
  <si>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</si>
  <si>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</si>
  <si>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</si>
  <si>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</si>
  <si>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</si>
  <si>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</si>
  <si>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</si>
  <si>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</si>
  <si>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</si>
  <si>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</si>
  <si>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</si>
  <si>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</si>
  <si>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</si>
  <si>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</si>
  <si>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</si>
  <si>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</si>
  <si>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</si>
  <si>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</si>
  <si>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</si>
  <si>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</si>
  <si>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</si>
  <si>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</si>
  <si>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</si>
  <si>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</si>
  <si>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</si>
  <si>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</si>
  <si>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</si>
  <si>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</si>
  <si>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</si>
  <si>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</si>
  <si>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</si>
  <si>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</si>
  <si>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</si>
  <si>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</si>
  <si>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</si>
  <si>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</si>
  <si>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</si>
  <si>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</si>
  <si>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</si>
  <si>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</si>
  <si>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</si>
  <si>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</si>
  <si>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</si>
  <si>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</si>
  <si>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</si>
  <si>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</si>
  <si>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</si>
  <si>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</si>
  <si>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</si>
  <si>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</si>
  <si>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</si>
  <si>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</si>
  <si>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</si>
  <si>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</si>
  <si>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</si>
  <si>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</si>
  <si>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</si>
  <si>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</si>
  <si>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</si>
  <si>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</si>
  <si>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</si>
  <si>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</si>
  <si>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</si>
  <si>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</si>
  <si>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</si>
  <si>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</si>
  <si>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</si>
  <si>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</si>
  <si>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</si>
  <si>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</si>
  <si>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</si>
  <si>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</si>
  <si>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</si>
  <si>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</si>
  <si>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</si>
  <si>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</si>
  <si>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</si>
  <si>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</si>
  <si>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</si>
  <si>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</si>
  <si>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</si>
  <si>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</si>
  <si>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</si>
  <si>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</si>
  <si>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</si>
  <si>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</si>
  <si>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</si>
  <si>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</si>
  <si>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</si>
  <si>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</si>
  <si>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</si>
  <si>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</si>
  <si>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</si>
  <si>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</si>
  <si>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</si>
  <si>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</si>
  <si>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</si>
  <si>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</si>
  <si>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</si>
  <si>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</si>
  <si>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</si>
  <si>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</si>
  <si>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</si>
  <si>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</si>
  <si>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</si>
  <si>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</si>
  <si>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</si>
  <si>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</si>
  <si>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</si>
  <si>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</si>
  <si>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</si>
  <si>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</si>
  <si>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</si>
  <si>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</si>
  <si>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</si>
  <si>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</si>
  <si>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</si>
  <si>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</si>
  <si>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</si>
  <si>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</si>
  <si>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</si>
  <si>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</si>
  <si>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</si>
  <si>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</si>
  <si>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</si>
  <si>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</si>
  <si>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</si>
  <si>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</si>
  <si>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</si>
  <si>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</si>
  <si>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</si>
  <si>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</si>
  <si>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</si>
  <si>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</si>
  <si>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</si>
  <si>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</si>
  <si>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</si>
  <si>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</si>
  <si>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</si>
  <si>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</si>
  <si>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</si>
  <si>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</si>
  <si>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</si>
  <si>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</si>
  <si>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</si>
  <si>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</si>
  <si>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</si>
  <si>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</si>
  <si>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</si>
  <si>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</si>
  <si>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</si>
  <si>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</si>
  <si>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</si>
  <si>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PCM-20251006-00000445</t>
  </si>
  <si>
    <t>ETA 50 mins</t>
  </si>
  <si>
    <t>PCM-20251006-00000706</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</si>
  <si>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</si>
  <si>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</si>
  <si>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</si>
  <si>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</si>
  <si>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</si>
  <si>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</si>
  <si>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</si>
  <si>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</si>
  <si>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</si>
  <si>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</si>
  <si>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</si>
  <si>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</si>
  <si>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</si>
  <si>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</si>
  <si>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</si>
  <si>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</si>
  <si>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</si>
  <si>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</si>
  <si>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</si>
  <si>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</si>
  <si>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</si>
  <si>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</si>
  <si>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</si>
  <si>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</si>
  <si>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</si>
  <si>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</si>
  <si>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</si>
  <si>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</si>
  <si>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</si>
  <si>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</si>
  <si>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</si>
  <si>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</si>
  <si>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</si>
  <si>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</si>
  <si>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</si>
  <si>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</si>
  <si>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</si>
  <si>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</si>
  <si>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</si>
  <si>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</si>
  <si>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</si>
  <si>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</si>
  <si>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</si>
  <si>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</si>
  <si>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</si>
  <si>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</si>
  <si>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</si>
  <si>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</si>
  <si>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</si>
  <si>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</si>
  <si>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</si>
  <si>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</si>
  <si>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</si>
  <si>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</si>
  <si>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</si>
  <si>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</si>
  <si>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</si>
  <si>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</si>
  <si>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</si>
  <si>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</si>
  <si>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</si>
  <si>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</si>
  <si>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</si>
  <si>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</si>
  <si>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</si>
  <si>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</si>
  <si>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</si>
  <si>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</si>
  <si>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</si>
  <si>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</si>
  <si>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</si>
  <si>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</si>
  <si>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</si>
  <si>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</si>
  <si>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</si>
  <si>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</si>
  <si>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</si>
  <si>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</si>
  <si>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</si>
  <si>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</si>
  <si>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</si>
  <si>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</si>
  <si>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</si>
  <si>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</si>
  <si>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</si>
  <si>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</si>
  <si>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</si>
  <si>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</si>
  <si>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</si>
  <si>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PCM-20251006-00000622</t>
  </si>
  <si>
    <t xml:space="preserve">Restored by PG </t>
  </si>
  <si>
    <t>PCM-20251006-00000709</t>
  </si>
  <si>
    <t xml:space="preserve"> 2025-10-06 08:51:48</t>
  </si>
  <si>
    <t>ETA 40 min</t>
  </si>
  <si>
    <t xml:space="preserve"> PCM-20250215-00000830 </t>
  </si>
  <si>
    <t>LTE site still down and  site located in aramco area access issue need special permission</t>
  </si>
  <si>
    <t>PCM-20251005-00000990</t>
  </si>
  <si>
    <t xml:space="preserve">Access issue, located inside Airport, need special arrangement </t>
  </si>
  <si>
    <t>PCM-20251006-00000359</t>
  </si>
  <si>
    <t>Access issue, site located in hotel and maintenance office closed</t>
  </si>
  <si>
    <t>PCM-20251006-00000612</t>
  </si>
  <si>
    <t>90 m</t>
  </si>
  <si>
    <t>PCM-20251006-00000611</t>
  </si>
  <si>
    <t>120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</si>
  <si>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</si>
  <si>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</si>
  <si>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</si>
  <si>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</si>
  <si>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PCM-20251006-00000300</t>
  </si>
  <si>
    <t>TE team visited site found access issue as site located at building roof top and owner not available</t>
  </si>
  <si>
    <t>PCM-20251006-00000607</t>
  </si>
  <si>
    <t xml:space="preserve">EM team need 80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</si>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</sst>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0" fillId="2" borderId="8" xfId="0" applyFont="1" applyFill="1" applyBorder="1" applyAlignment="1">
      <alignment horizontal="center" vertical="center" wrapText="1"/>
    </xf>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 totalsRowShown="0" headerRowDxfId="174" dataDxfId="173" headerRowBorderDxfId="171" tableBorderDxfId="172" totalsRowBorderDxfId="170">
  <autoFilter ref="A1:L2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3">
    <sortCondition ref="H1:H2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8" totalsRowShown="0" headerRowDxfId="157" dataDxfId="156" headerRowBorderDxfId="154" tableBorderDxfId="155" totalsRowBorderDxfId="153">
  <autoFilter ref="A1:CJ26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2" totalsRowShown="0" headerRowDxfId="64" dataDxfId="63" headerRowBorderDxfId="61" tableBorderDxfId="62">
  <autoFilter ref="A1:L121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0" totalsRowShown="0" headerRowDxfId="48" dataDxfId="47" headerRowBorderDxfId="45" tableBorderDxfId="46" totalsRowBorderDxfId="44">
  <autoFilter ref="A1:L5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9" totalsRowShown="0" headerRowDxfId="31" dataDxfId="30" headerRowBorderDxfId="28" tableBorderDxfId="29">
  <autoFilter ref="A1:L1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7" totalsRowShown="0" headerRowDxfId="15" dataDxfId="14" headerRowBorderDxfId="12" tableBorderDxfId="13">
  <autoFilter ref="A1:L27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23"/>
  <sheetViews>
    <sheetView tabSelected="1" workbookViewId="0">
      <selection activeCell="K6" sqref="K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273.42714918981801</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93" t="s">
        <v>12538</v>
      </c>
      <c r="E3" s="77" t="s">
        <v>38964</v>
      </c>
      <c r="F3" s="66">
        <v>45936.25949074074</v>
      </c>
      <c r="G3" s="67">
        <f ca="1">IFERROR(NOW()-F3,"")</f>
        <v>0.11608437500399305</v>
      </c>
      <c r="H3" s="90">
        <v>45936.264479166668</v>
      </c>
      <c r="I3" s="73" t="str">
        <f>IFERROR(VLOOKUP(D3,DB!A:F,6,0),"")</f>
        <v>SCECO</v>
      </c>
      <c r="J3" s="73" t="str">
        <f>IFERROR(VLOOKUP(D3,DB!A:G,7,0),"")</f>
        <v>Vandalized</v>
      </c>
      <c r="K3" s="69" t="s">
        <v>38967</v>
      </c>
      <c r="L3" s="70" t="str">
        <f>IFERROR(VLOOKUP(D3,DB!A:I,9,0),"")</f>
        <v>Latis</v>
      </c>
    </row>
    <row r="4" spans="1:12" ht="15" customHeight="1">
      <c r="A4" s="63" t="s">
        <v>38968</v>
      </c>
      <c r="B4" s="73" t="str">
        <f>IFERROR(VLOOKUP(D4,DB!A:K,11,0),"")</f>
        <v>R1</v>
      </c>
      <c r="C4" s="64">
        <v>1</v>
      </c>
      <c r="D4" s="64" t="s">
        <v>13689</v>
      </c>
      <c r="E4" s="65" t="s">
        <v>38964</v>
      </c>
      <c r="F4" s="66">
        <v>45936.374085648145</v>
      </c>
      <c r="G4" s="67">
        <f ca="1">IFERROR(NOW()-F4,"")</f>
        <v>1.4894675987306982E-3</v>
      </c>
      <c r="H4" s="68">
        <v>45936.368530092594</v>
      </c>
      <c r="I4" s="73" t="str">
        <f>IFERROR(VLOOKUP(D4,DB!A:F,6,0),"")</f>
        <v>SCECO</v>
      </c>
      <c r="J4" s="73" t="str">
        <f>IFERROR(VLOOKUP(D4,DB!A:G,7,0),"")</f>
        <v>Vandalized</v>
      </c>
      <c r="K4" s="69" t="s">
        <v>38969</v>
      </c>
      <c r="L4" s="70" t="str">
        <f>IFERROR(VLOOKUP(D4,DB!A:I,9,0),"")</f>
        <v>Latis</v>
      </c>
    </row>
    <row r="5" spans="1:12" ht="15" customHeight="1">
      <c r="A5" s="63"/>
      <c r="B5" s="73" t="str">
        <f>IFERROR(VLOOKUP(D5,DB!A:K,11,0),"")</f>
        <v/>
      </c>
      <c r="C5" s="64"/>
      <c r="D5" s="64"/>
      <c r="E5" s="65"/>
      <c r="F5" s="66"/>
      <c r="G5" s="67">
        <f ca="1">IFERROR(NOW()-F5,"")</f>
        <v>45936.375575115744</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45936.375575115744</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45936.375575115744</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45936.375575115744</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45936.375575115744</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45936.375575115744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45936.375575115744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45936.375575115744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45936.375575115744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45936.375575115744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45936.375575115744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45936.375575115744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45936.375575115744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45936.375575115744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45936.375575115744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45936.375575115744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45936.375575115744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45936.375575115744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45936.375575115744</v>
      </c>
      <c r="H23" s="68"/>
      <c r="I23" s="73" t="str">
        <f>IFERROR(VLOOKUP(D23,DB!A:F,6,0),"")</f>
        <v/>
      </c>
      <c r="J23" s="73" t="str">
        <f>IFERROR(VLOOKUP(D23,DB!A:G,7,0),"")</f>
        <v/>
      </c>
      <c r="K23" s="69"/>
      <c r="L23" s="70" t="str">
        <f>IFERROR(VLOOKUP(D23,DB!A:I,9,0),"")</f>
        <v/>
      </c>
    </row>
  </sheetData>
  <customSheetViews>
    <customSheetView guid="{F6042A99-DD27-4453-835D-0834D95730CC}" filter="1" showAutoFilter="1">
      <pageMargins left="0" right="0" top="0" bottom="0" header="0" footer="0"/>
      <autoFilter ref="B1:M1" xr:uid="{0C386CD4-7E1A-4767-83E2-9CB53021927C}"/>
    </customSheetView>
  </customSheetViews>
  <dataValidations count="2">
    <dataValidation allowBlank="1" showInputMessage="1" showErrorMessage="1" sqref="E1" xr:uid="{5DBA255D-CDD9-49FB-AD3C-AF70AB4EE696}"/>
    <dataValidation type="list" allowBlank="1" showInputMessage="1" showErrorMessage="1" sqref="E2:E2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8"/>
  <sheetViews>
    <sheetView workbookViewId="0">
      <selection activeCell="A7" sqref="A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38970</v>
      </c>
      <c r="N1" s="103" t="s">
        <v>38971</v>
      </c>
      <c r="O1" s="103" t="s">
        <v>38972</v>
      </c>
      <c r="P1" s="103" t="s">
        <v>38973</v>
      </c>
      <c r="Q1" s="103" t="s">
        <v>38974</v>
      </c>
      <c r="R1" s="103" t="s">
        <v>38975</v>
      </c>
      <c r="S1" s="103" t="s">
        <v>38976</v>
      </c>
      <c r="T1" s="103" t="s">
        <v>38977</v>
      </c>
      <c r="U1" s="103" t="s">
        <v>38978</v>
      </c>
      <c r="V1" s="103" t="s">
        <v>38979</v>
      </c>
      <c r="W1" s="103" t="s">
        <v>38980</v>
      </c>
      <c r="X1" s="103" t="s">
        <v>38981</v>
      </c>
      <c r="Y1" s="103" t="s">
        <v>38982</v>
      </c>
      <c r="Z1" s="103" t="s">
        <v>38983</v>
      </c>
      <c r="AA1" s="103" t="s">
        <v>38984</v>
      </c>
      <c r="AB1" s="103" t="s">
        <v>38985</v>
      </c>
      <c r="AC1" s="103" t="s">
        <v>38986</v>
      </c>
      <c r="AD1" s="103" t="s">
        <v>38987</v>
      </c>
      <c r="AE1" s="103" t="s">
        <v>38988</v>
      </c>
      <c r="AF1" s="103" t="s">
        <v>38989</v>
      </c>
      <c r="AG1" s="103" t="s">
        <v>38990</v>
      </c>
      <c r="AH1" s="103" t="s">
        <v>38991</v>
      </c>
      <c r="AI1" s="103" t="s">
        <v>38992</v>
      </c>
      <c r="AJ1" s="103" t="s">
        <v>38993</v>
      </c>
      <c r="AK1" s="103" t="s">
        <v>38994</v>
      </c>
      <c r="AL1" s="103" t="s">
        <v>38995</v>
      </c>
      <c r="AM1" s="103" t="s">
        <v>38996</v>
      </c>
      <c r="AN1" s="103" t="s">
        <v>38997</v>
      </c>
      <c r="AO1" s="103" t="s">
        <v>38998</v>
      </c>
      <c r="AP1" s="103" t="s">
        <v>38999</v>
      </c>
      <c r="AQ1" s="103" t="s">
        <v>39000</v>
      </c>
      <c r="AR1" s="103" t="s">
        <v>39001</v>
      </c>
      <c r="AS1" s="103" t="s">
        <v>39002</v>
      </c>
      <c r="AT1" s="103" t="s">
        <v>39003</v>
      </c>
      <c r="AU1" s="103" t="s">
        <v>39004</v>
      </c>
      <c r="AV1" s="103" t="s">
        <v>39005</v>
      </c>
      <c r="AW1" s="103" t="s">
        <v>39006</v>
      </c>
      <c r="AX1" s="103" t="s">
        <v>39007</v>
      </c>
      <c r="AY1" s="103" t="s">
        <v>39008</v>
      </c>
      <c r="AZ1" s="103" t="s">
        <v>39009</v>
      </c>
      <c r="BA1" s="103" t="s">
        <v>39010</v>
      </c>
      <c r="BB1" s="103" t="s">
        <v>39011</v>
      </c>
      <c r="BC1" s="103" t="s">
        <v>39012</v>
      </c>
      <c r="BD1" s="103" t="s">
        <v>39013</v>
      </c>
      <c r="BE1" s="103" t="s">
        <v>39014</v>
      </c>
      <c r="BF1" s="103" t="s">
        <v>39015</v>
      </c>
      <c r="BG1" s="103" t="s">
        <v>39016</v>
      </c>
      <c r="BH1" s="103" t="s">
        <v>39017</v>
      </c>
      <c r="BI1" s="103" t="s">
        <v>39018</v>
      </c>
      <c r="BJ1" s="103" t="s">
        <v>39019</v>
      </c>
      <c r="BK1" s="103" t="s">
        <v>39020</v>
      </c>
      <c r="BL1" s="103" t="s">
        <v>39021</v>
      </c>
      <c r="BM1" s="103" t="s">
        <v>39022</v>
      </c>
      <c r="BN1" s="103" t="s">
        <v>39023</v>
      </c>
      <c r="BO1" s="103" t="s">
        <v>39024</v>
      </c>
      <c r="BP1" s="103" t="s">
        <v>39025</v>
      </c>
      <c r="BQ1" s="103" t="s">
        <v>39026</v>
      </c>
      <c r="BR1" s="103" t="s">
        <v>39027</v>
      </c>
      <c r="BS1" s="103" t="s">
        <v>39028</v>
      </c>
      <c r="BT1" s="103" t="s">
        <v>39029</v>
      </c>
      <c r="BU1" s="103" t="s">
        <v>39030</v>
      </c>
      <c r="BV1" s="103" t="s">
        <v>39031</v>
      </c>
      <c r="BW1" s="103" t="s">
        <v>39032</v>
      </c>
      <c r="BX1" s="103" t="s">
        <v>39033</v>
      </c>
      <c r="BY1" s="103" t="s">
        <v>39034</v>
      </c>
      <c r="BZ1" s="103" t="s">
        <v>39035</v>
      </c>
      <c r="CA1" s="103" t="s">
        <v>39036</v>
      </c>
      <c r="CB1" s="103" t="s">
        <v>39037</v>
      </c>
      <c r="CC1" s="103" t="s">
        <v>39038</v>
      </c>
      <c r="CD1" s="103" t="s">
        <v>39039</v>
      </c>
      <c r="CE1" s="103" t="s">
        <v>39040</v>
      </c>
      <c r="CF1" s="103" t="s">
        <v>39041</v>
      </c>
      <c r="CG1" s="103" t="s">
        <v>39042</v>
      </c>
      <c r="CH1" s="103" t="s">
        <v>39043</v>
      </c>
      <c r="CI1" s="103" t="s">
        <v>39044</v>
      </c>
      <c r="CJ1" s="103" t="s">
        <v>39045</v>
      </c>
    </row>
    <row r="2" spans="1:88" s="82" customFormat="1" ht="31.5" customHeight="1">
      <c r="A2" s="75" t="s">
        <v>39046</v>
      </c>
      <c r="B2" s="75" t="s">
        <v>27</v>
      </c>
      <c r="C2" s="75">
        <v>1</v>
      </c>
      <c r="D2" s="75" t="s">
        <v>19278</v>
      </c>
      <c r="E2" s="100" t="s">
        <v>39047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39047</v>
      </c>
      <c r="F3" s="88">
        <v>45691.651782407411</v>
      </c>
      <c r="G3" s="89">
        <f ca="1">IFERROR(NOW()-F3,"-")</f>
        <v>244.72379270833335</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129.64849178241275</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111.37573715278268</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39056</v>
      </c>
      <c r="B6" s="18" t="str">
        <f>IFERROR(VLOOKUP(D6,DB!A:K,11,0),"")</f>
        <v>R2</v>
      </c>
      <c r="C6" s="18">
        <v>1</v>
      </c>
      <c r="D6" s="18" t="s">
        <v>23952</v>
      </c>
      <c r="E6" s="131" t="s">
        <v>38964</v>
      </c>
      <c r="F6" s="132">
        <v>45935.432118055556</v>
      </c>
      <c r="G6" s="133">
        <f ca="1">IFERROR(NOW()-F6,"-")</f>
        <v>0.94345706018793862</v>
      </c>
      <c r="H6" s="132">
        <v>45934.877071759256</v>
      </c>
      <c r="I6" s="18" t="str">
        <f>IFERROR(VLOOKUP(D6,DB!A:F,6,0),"")</f>
        <v>SCECO</v>
      </c>
      <c r="J6" s="18" t="str">
        <f>IFERROR(VLOOKUP(D6,DB!A:G,7,0),"")</f>
        <v>Dead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39058</v>
      </c>
      <c r="B7" s="18" t="str">
        <f>IFERROR(VLOOKUP(D7,DB!A:K,11,0),"")</f>
        <v>R2</v>
      </c>
      <c r="C7" s="18">
        <v>6</v>
      </c>
      <c r="D7" s="18" t="s">
        <v>15383</v>
      </c>
      <c r="E7" s="131" t="s">
        <v>39047</v>
      </c>
      <c r="F7" s="132">
        <v>45936.348078703704</v>
      </c>
      <c r="G7" s="133">
        <f ca="1">IFERROR(NOW()-F7,"-")</f>
        <v>2.7496412039909046E-2</v>
      </c>
      <c r="H7" s="132">
        <v>45936.330717592595</v>
      </c>
      <c r="I7" s="18" t="str">
        <f>IFERROR(VLOOKUP(D7,DB!A:F,6,0),"")</f>
        <v>SCECO</v>
      </c>
      <c r="J7" s="18" t="str">
        <f>IFERROR(VLOOKUP(D7,DB!A:G,7,0),"")</f>
        <v>In progress</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45936.375575115744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45936.375575115744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45936.375575115744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45936.375575115744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45936.375575115744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45936.375575115744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45936.375575115744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45936.375575115744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45936.375575115744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45936.375575115744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45936.375575115744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45936.375575115744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45936.375575115744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45936.375575115744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45936.375575115744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45936.375575115744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45936.375575115744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45936.375575115744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45936.375575115744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45936.375575115744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45936.375575115744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45936.375575115744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45936.375575115744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45936.375575115744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45936.375575115744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45936.375575115744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45936.375575115744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45936.375575115744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45936.375575115744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45936.375575115744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45936.375575115744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45936.375575115744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45936.375575115744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45936.375575115744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45936.375575115744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45936.375575115744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45936.375575115744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45936.375575115744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45936.375575115744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45936.375575115744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45936.375575115744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45936.375575115744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45936.375575115744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45936.375575115744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45936.375575115744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45936.375575115744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45936.375575115744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45936.375575115744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45936.375575115744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45936.375575115744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45936.375575115744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45936.375575115744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45936.375575115744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45936.375575115744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45936.375575115744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45936.375575115744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45936.375575115744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45936.375575115744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45936.375575115744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45936.375575115744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45936.375575115744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45936.375575115744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45936.375575115744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45936.375575115744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45936.375575115744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45936.375575115744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45936.375575115744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45936.375575115744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45936.375575115744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45936.375575115744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45936.375575115744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45936.375575115744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45936.375575115744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45936.375575115744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45936.375575115744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45936.375575115744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45936.375575115744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45936.375575115744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45936.375575115744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45936.375575115744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45936.375575115744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45936.375575115744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45936.375575115744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45936.375575115744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45936.375575115744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45936.375575115744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45936.375575115744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45936.375575115744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45936.375575115744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45936.375575115744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45936.375575115744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45936.375575115744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45936.375575115744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45936.375575115744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45936.375575115744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45936.375575115744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45936.375575115744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45936.375575115744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45936.375575115744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45936.375575115744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45936.375575115744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45936.375575115744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45936.375575115744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45936.375575115744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45936.375575115744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45936.375575115744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45936.375575115744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45936.375575115744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45936.375575115744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45936.375575115744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45936.375575115744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45936.375575115744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45936.375575115744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45936.375575115744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45936.375575115744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45936.375575115744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45936.375575115744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45936.375575115744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45936.375575115744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45936.375575115744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45936.375575115744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45936.375575115744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45936.375575115744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45936.375575115744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45936.375575115744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45936.375575115744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45936.375575115744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45936.375575115744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45936.375575115744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45936.375575115744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45936.375575115744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45936.375575115744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45936.375575115744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45936.375575115744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45936.375575115744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45936.375575115744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45936.375575115744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45936.375575115744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45936.375575115744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45936.375575115744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45936.375575115744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45936.375575115744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45936.375575115744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45936.375575115744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45936.375575115744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45936.375575115744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45936.375575115744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45936.375575115744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45936.375575115744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45936.375575115744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45936.375575115744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45936.375575115744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45936.375575115744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45936.375575115744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45936.375575115744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45936.375575115744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45936.375575115744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45936.375575115744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45936.375575115744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45936.375575115744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45936.375575115744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45936.375575115744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45936.375575115744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45936.375575115744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45936.375575115744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45936.375575115744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45936.375575115744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45936.375575115744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45936.375575115744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45936.375575115744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45936.375575115744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45936.375575115744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45936.375575115744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45936.375575115744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45936.375575115744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45936.375575115744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45936.375575115744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45936.375575115744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45936.375575115744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45936.375575115744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45936.375575115744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45936.375575115744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45936.375575115744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45936.375575115744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45936.375575115744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45936.375575115744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45936.375575115744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45936.375575115744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45936.375575115744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45936.375575115744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45936.375575115744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45936.375575115744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45936.375575115744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45936.375575115744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45936.375575115744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45936.375575115744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45936.375575115744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45936.375575115744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45936.375575115744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45936.375575115744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45936.375575115744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45936.375575115744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45936.375575115744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45936.375575115744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45936.375575115744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45936.375575115744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45936.375575115744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45936.375575115744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45936.375575115744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45936.375575115744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45936.375575115744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45936.375575115744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45936.375575115744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45936.375575115744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45936.375575115744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45936.375575115744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45936.375575115744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45936.375575115744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45936.375575115744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45936.375575115744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45936.375575115744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45936.375575115744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45936.375575115744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45936.375575115744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45936.375575115744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45936.375575115744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45936.375575115744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45936.375575115744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45936.375575115744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45936.375575115744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45936.375575115744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45936.375575115744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45936.375575115744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45936.375575115744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45936.375575115744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45936.375575115744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45936.375575115744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45936.375575115744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45936.375575115744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45936.375575115744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45936.375575115744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45936.375575115744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45936.375575115744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45936.375575115744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45936.375575115744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45936.375575115744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45936.375575115744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45936.375575115744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45936.375575115744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45936.375575115744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45936.375575115744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45936.375575115744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45936.375575115744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45936.375575115744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45936.375575115744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45936.375575115744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45936.375575115744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45936.375575115744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45936.375575115744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45936.375575115744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45936.375575115744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sheetData>
  <dataValidations count="2">
    <dataValidation allowBlank="1" showInputMessage="1" showErrorMessage="1" sqref="E1" xr:uid="{4D935161-CDD3-4592-B877-3FB59C99E142}"/>
    <dataValidation type="list" allowBlank="1" showInputMessage="1" showErrorMessage="1" sqref="E3:E26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2"/>
  <sheetViews>
    <sheetView workbookViewId="0">
      <selection activeCell="K11" sqref="K11"/>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39060</v>
      </c>
      <c r="B2" s="75" t="str">
        <f>IFERROR(VLOOKUP(D2,DB!A:K,11,0),"")</f>
        <v>R3</v>
      </c>
      <c r="C2" s="18">
        <v>1</v>
      </c>
      <c r="D2" s="18" t="s">
        <v>13423</v>
      </c>
      <c r="E2" s="18" t="s">
        <v>38964</v>
      </c>
      <c r="F2" s="20">
        <v>45936.374178240738</v>
      </c>
      <c r="G2" s="21">
        <f t="shared" ref="G2:G45" ca="1" si="0">IFERROR(NOW()-F2,"-")</f>
        <v>1.396875006321352E-3</v>
      </c>
      <c r="H2" s="22" t="s">
        <v>39061</v>
      </c>
      <c r="I2" s="19" t="str">
        <f>IFERROR(VLOOKUP(D2,DB!A:F,6,0),"")</f>
        <v>SCECO</v>
      </c>
      <c r="J2" s="18" t="str">
        <f>IFERROR(VLOOKUP(D2,DB!A:G,7,0),"")</f>
        <v>Dead</v>
      </c>
      <c r="K2" s="50" t="s">
        <v>39062</v>
      </c>
      <c r="L2" s="23" t="str">
        <f>IFERROR(VLOOKUP(D2,DB!A:I,9,0),"")</f>
        <v>Latis</v>
      </c>
    </row>
    <row r="3" spans="1:13" ht="15" customHeight="1">
      <c r="A3" s="19"/>
      <c r="B3" s="75" t="str">
        <f>IFERROR(VLOOKUP(D3,DB!A:K,11,0),"")</f>
        <v/>
      </c>
      <c r="C3" s="18"/>
      <c r="D3" s="18"/>
      <c r="E3" s="18"/>
      <c r="F3" s="20"/>
      <c r="G3" s="21">
        <f t="shared" ca="1" si="0"/>
        <v>45936.375575115744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45936.375575115744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45936.375575115744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45936.375575115744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45936.375575115744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45936.375575115744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45936.375575115744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45936.375575115744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45936.375575115744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45936.375575115744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45936.375575115744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45936.375575115744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45936.375575115744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45936.375575115744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45936.375575115744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45936.375575115744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45936.375575115744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45936.375575115744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45936.375575115744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45936.375575115744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45936.375575115744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45936.375575115744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45936.375575115744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45936.375575115744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45936.375575115744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45936.375575115744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45936.375575115744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45936.375575115744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45936.375575115744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45936.375575115744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45936.375575115744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45936.375575115744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45936.375575115744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45936.375575115744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45936.375575115744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45936.375575115744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45936.375575115744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45936.375575115744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45936.375575115744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45936.375575115744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45936.375575115744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45936.375575115744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45936.375575115744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ref="G46:G109" ca="1" si="1">IFERROR(NOW()-F46,"-")</f>
        <v>45936.375575115744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45936.375575115744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45936.375575115744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45936.375575115744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45936.375575115744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45936.375575115744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45936.375575115744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45936.375575115744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45936.375575115744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45936.375575115744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45936.375575115744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45936.375575115744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45936.375575115744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45936.375575115744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45936.375575115744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45936.375575115744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45936.375575115744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45936.375575115744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45936.375575115744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45936.375575115744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45936.375575115744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45936.375575115744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45936.375575115744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45936.375575115744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45936.375575115744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45936.375575115744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45936.375575115744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45936.375575115744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45936.375575115744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45936.375575115744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45936.375575115744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45936.375575115744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45936.375575115744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45936.375575115744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45936.375575115744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45936.375575115744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45936.375575115744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45936.375575115744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45936.375575115744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45936.375575115744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45936.375575115744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45936.375575115744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45936.375575115744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45936.375575115744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45936.375575115744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45936.375575115744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45936.375575115744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45936.375575115744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45936.375575115744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45936.375575115744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45936.375575115744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45936.375575115744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45936.375575115744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45936.375575115744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45936.375575115744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45936.375575115744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45936.375575115744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45936.375575115744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45936.375575115744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45936.375575115744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45936.375575115744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45936.375575115744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45936.375575115744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45936.375575115744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ref="G110:G173" ca="1" si="2">IFERROR(NOW()-F110,"-")</f>
        <v>45936.375575115744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45936.375575115744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45936.375575115744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45936.375575115744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45936.375575115744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45936.375575115744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45936.375575115744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45936.375575115744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45936.375575115744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45936.375575115744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45936.375575115744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45936.375575115744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45936.375575115744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45936.375575115744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45936.375575115744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45936.375575115744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45936.375575115744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45936.375575115744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45936.375575115744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45936.375575115744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45936.375575115744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45936.375575115744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45936.375575115744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45936.375575115744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45936.375575115744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45936.375575115744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45936.375575115744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45936.375575115744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45936.375575115744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45936.375575115744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45936.375575115744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45936.375575115744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45936.375575115744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45936.375575115744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45936.375575115744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45936.375575115744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45936.375575115744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45936.375575115744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45936.375575115744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45936.375575115744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45936.375575115744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45936.375575115744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45936.375575115744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45936.375575115744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45936.375575115744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45936.375575115744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45936.375575115744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45936.375575115744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45936.375575115744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45936.375575115744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45936.375575115744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45936.375575115744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45936.375575115744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45936.375575115744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45936.375575115744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45936.375575115744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45936.375575115744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45936.375575115744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45936.375575115744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45936.375575115744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45936.375575115744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45936.375575115744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45936.375575115744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45936.375575115744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ref="G174:G237" ca="1" si="3">IFERROR(NOW()-F174,"-")</f>
        <v>45936.375575115744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45936.375575115744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45936.375575115744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45936.375575115744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45936.375575115744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45936.375575115744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45936.375575115744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45936.375575115744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45936.375575115744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45936.375575115744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45936.375575115744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45936.375575115744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45936.375575115744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45936.375575115744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45936.375575115744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45936.375575115744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45936.375575115744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45936.375575115744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45936.375575115744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45936.375575115744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45936.375575115744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45936.375575115744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45936.375575115744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45936.375575115744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45936.375575115744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45936.375575115744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45936.375575115744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45936.375575115744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45936.375575115744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45936.375575115744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45936.375575115744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45936.375575115744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45936.375575115744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45936.375575115744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45936.375575115744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45936.375575115744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45936.375575115744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45936.375575115744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45936.375575115744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45936.375575115744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45936.375575115744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45936.375575115744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45936.375575115744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45936.375575115744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45936.375575115744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45936.375575115744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45936.375575115744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45936.375575115744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45936.375575115744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45936.375575115744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45936.375575115744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45936.375575115744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45936.375575115744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45936.375575115744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45936.375575115744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45936.375575115744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45936.375575115744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45936.375575115744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45936.375575115744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45936.375575115744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45936.375575115744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45936.375575115744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45936.375575115744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45936.375575115744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ref="G238:G301" ca="1" si="4">IFERROR(NOW()-F238,"-")</f>
        <v>45936.375575115744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45936.375575115744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45936.375575115744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45936.375575115744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45936.375575115744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45936.375575115744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45936.375575115744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45936.375575115744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45936.375575115744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45936.375575115744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45936.375575115744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45936.375575115744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45936.375575115744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45936.375575115744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45936.375575115744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45936.375575115744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45936.375575115744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45936.375575115744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45936.375575115744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45936.375575115744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45936.375575115744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45936.375575115744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45936.375575115744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45936.375575115744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45936.375575115744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45936.375575115744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45936.375575115744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45936.375575115744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45936.375575115744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45936.375575115744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45936.375575115744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45936.375575115744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45936.375575115744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45936.375575115744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45936.375575115744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45936.375575115744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45936.375575115744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45936.375575115744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45936.375575115744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45936.375575115744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45936.375575115744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45936.375575115744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45936.375575115744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45936.375575115744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45936.375575115744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45936.375575115744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45936.375575115744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45936.375575115744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45936.375575115744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45936.375575115744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45936.375575115744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45936.375575115744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45936.375575115744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45936.375575115744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45936.375575115744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45936.375575115744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45936.375575115744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45936.375575115744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45936.375575115744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45936.375575115744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45936.375575115744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45936.375575115744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45936.375575115744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45936.375575115744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ref="G302:G365" ca="1" si="5">IFERROR(NOW()-F302,"-")</f>
        <v>45936.375575115744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45936.375575115744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45936.375575115744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45936.375575115744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45936.375575115744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45936.375575115744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45936.375575115744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45936.375575115744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45936.375575115744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45936.375575115744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45936.375575115744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45936.375575115744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45936.375575115744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45936.375575115744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45936.375575115744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45936.375575115744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45936.375575115744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45936.375575115744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45936.375575115744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45936.375575115744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45936.375575115744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45936.375575115744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45936.375575115744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45936.375575115744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45936.375575115744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45936.375575115744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45936.375575115744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45936.375575115744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45936.375575115744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45936.375575115744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45936.375575115744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45936.375575115744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45936.375575115744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45936.375575115744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45936.375575115744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45936.375575115744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45936.375575115744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45936.375575115744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45936.375575115744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45936.375575115744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45936.375575115744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45936.375575115744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45936.375575115744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45936.375575115744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45936.375575115744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45936.375575115744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45936.375575115744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45936.375575115744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45936.375575115744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45936.375575115744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45936.375575115744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45936.375575115744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45936.375575115744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45936.375575115744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45936.375575115744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45936.375575115744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45936.375575115744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45936.375575115744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45936.375575115744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45936.375575115744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45936.375575115744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45936.375575115744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45936.375575115744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45936.375575115744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ref="G366:G429" ca="1" si="6">IFERROR(NOW()-F366,"-")</f>
        <v>45936.375575115744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45936.375575115744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45936.375575115744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45936.375575115744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45936.375575115744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45936.375575115744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45936.375575115744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45936.375575115744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45936.375575115744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45936.375575115744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45936.375575115744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45936.375575115744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45936.375575115744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45936.375575115744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45936.375575115744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45936.375575115744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45936.375575115744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45936.375575115744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45936.375575115744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45936.375575115744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45936.375575115744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45936.375575115744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45936.375575115744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45936.375575115744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45936.375575115744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45936.375575115744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45936.375575115744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45936.375575115744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45936.375575115744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45936.375575115744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45936.375575115744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45936.375575115744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45936.375575115744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45936.375575115744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45936.375575115744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45936.375575115744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45936.375575115744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45936.375575115744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45936.375575115744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45936.375575115744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45936.375575115744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45936.375575115744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45936.375575115744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45936.375575115744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45936.375575115744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45936.375575115744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45936.375575115744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45936.375575115744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45936.375575115744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45936.375575115744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45936.375575115744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45936.375575115744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45936.375575115744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45936.375575115744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45936.375575115744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45936.375575115744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45936.375575115744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45936.375575115744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45936.375575115744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45936.375575115744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45936.375575115744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45936.375575115744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45936.375575115744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45936.375575115744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ref="G430:G493" ca="1" si="7">IFERROR(NOW()-F430,"-")</f>
        <v>45936.375575115744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45936.375575115744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45936.375575115744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45936.375575115744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45936.375575115744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45936.375575115744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45936.375575115744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45936.375575115744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45936.375575115744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45936.375575115744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45936.375575115744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45936.375575115744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45936.375575115744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45936.375575115744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45936.375575115744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45936.375575115744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45936.375575115744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45936.375575115744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45936.375575115744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45936.375575115744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45936.375575115744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45936.375575115744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45936.375575115744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45936.375575115744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45936.375575115744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45936.375575115744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45936.375575115744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45936.375575115744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45936.375575115744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45936.375575115744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45936.375575115744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45936.375575115744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45936.375575115744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45936.375575115744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45936.375575115744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45936.375575115744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45936.375575115744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45936.375575115744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45936.375575115744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45936.375575115744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45936.375575115744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45936.375575115744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45936.375575115744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45936.375575115744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45936.375575115744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45936.375575115744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45936.375575115744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45936.375575115744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45936.375575115744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45936.375575115744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45936.375575115744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45936.375575115744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45936.375575115744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45936.375575115744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45936.375575115744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45936.375575115744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45936.375575115744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45936.375575115744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45936.375575115744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45936.375575115744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45936.375575115744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45936.375575115744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45936.375575115744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45936.375575115744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ref="G494:G557" ca="1" si="8">IFERROR(NOW()-F494,"-")</f>
        <v>45936.375575115744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45936.375575115744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45936.375575115744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45936.375575115744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45936.375575115744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45936.375575115744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45936.375575115744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45936.375575115744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45936.375575115744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45936.375575115744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45936.375575115744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45936.375575115744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45936.375575115744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45936.375575115744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45936.375575115744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45936.375575115744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45936.375575115744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45936.375575115744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45936.375575115744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45936.375575115744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45936.375575115744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45936.375575115744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45936.375575115744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45936.375575115744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45936.375575115744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45936.375575115744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45936.375575115744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45936.375575115744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45936.375575115744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45936.375575115744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45936.375575115744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45936.375575115744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45936.375575115744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45936.375575115744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45936.375575115744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45936.375575115744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45936.375575115744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45936.375575115744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45936.375575115744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45936.375575115744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45936.375575115744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45936.375575115744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45936.375575115744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45936.375575115744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45936.375575115744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45936.375575115744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45936.375575115744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45936.375575115744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45936.375575115744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45936.375575115744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45936.375575115744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45936.375575115744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45936.375575115744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45936.375575115744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45936.375575115744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45936.375575115744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45936.375575115744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45936.375575115744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45936.375575115744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45936.375575115744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45936.375575115744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45936.375575115744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45936.375575115744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45936.375575115744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ref="G558:G621" ca="1" si="9">IFERROR(NOW()-F558,"-")</f>
        <v>45936.375575115744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45936.375575115744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45936.375575115744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45936.375575115744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45936.375575115744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45936.375575115744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45936.375575115744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45936.375575115744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45936.375575115744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45936.375575115744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45936.375575115744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45936.375575115744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45936.375575115744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45936.375575115744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45936.375575115744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45936.375575115744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45936.375575115744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45936.375575115744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45936.375575115744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45936.375575115744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45936.375575115744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45936.375575115744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45936.375575115744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45936.375575115744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45936.375575115744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45936.375575115744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45936.375575115744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45936.375575115744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45936.375575115744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45936.375575115744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45936.375575115744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45936.375575115744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45936.375575115744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45936.375575115744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45936.375575115744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45936.375575115744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45936.375575115744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45936.375575115744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45936.375575115744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45936.375575115744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45936.375575115744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45936.375575115744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45936.375575115744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45936.375575115744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45936.375575115744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45936.375575115744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45936.375575115744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45936.375575115744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45936.375575115744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45936.375575115744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45936.375575115744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45936.375575115744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45936.375575115744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45936.375575115744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45936.375575115744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45936.375575115744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45936.375575115744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45936.375575115744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45936.375575115744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45936.375575115744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45936.375575115744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45936.375575115744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45936.375575115744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45936.375575115744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ref="G622:G685" ca="1" si="10">IFERROR(NOW()-F622,"-")</f>
        <v>45936.375575115744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45936.375575115744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45936.375575115744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45936.375575115744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45936.375575115744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45936.375575115744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45936.375575115744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45936.375575115744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45936.375575115744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45936.375575115744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45936.375575115744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45936.375575115744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45936.375575115744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45936.375575115744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45936.375575115744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45936.375575115744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45936.375575115744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45936.375575115744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45936.375575115744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45936.375575115744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45936.375575115744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45936.375575115744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45936.375575115744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45936.375575115744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45936.375575115744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45936.375575115744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45936.375575115744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45936.375575115744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45936.375575115744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45936.375575115744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45936.375575115744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45936.375575115744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45936.375575115744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45936.375575115744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45936.375575115744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45936.375575115744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45936.375575115744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45936.375575115744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45936.375575115744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45936.375575115744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45936.375575115744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45936.375575115744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45936.375575115744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45936.375575115744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45936.375575115744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45936.375575115744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45936.375575115744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45936.375575115744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45936.375575115744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45936.375575115744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45936.375575115744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45936.375575115744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45936.375575115744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45936.375575115744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45936.375575115744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45936.375575115744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45936.375575115744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45936.375575115744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45936.375575115744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45936.375575115744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45936.375575115744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45936.375575115744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45936.375575115744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45936.375575115744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ref="G686:G749" ca="1" si="11">IFERROR(NOW()-F686,"-")</f>
        <v>45936.375575115744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45936.375575115744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45936.375575115744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45936.375575115744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45936.375575115744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45936.375575115744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45936.375575115744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45936.375575115744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45936.375575115744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45936.375575115744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45936.375575115744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45936.375575115744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45936.375575115744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45936.375575115744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45936.375575115744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45936.375575115744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45936.375575115744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45936.375575115744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45936.375575115744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45936.375575115744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45936.375575115744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45936.375575115744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45936.375575115744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45936.375575115744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45936.375575115744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45936.375575115744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45936.375575115744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45936.375575115744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45936.375575115744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45936.375575115744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45936.375575115744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45936.375575115744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45936.375575115744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45936.375575115744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45936.375575115744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45936.375575115744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45936.375575115744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45936.375575115744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45936.375575115744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45936.375575115744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45936.375575115744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45936.375575115744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45936.375575115744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45936.375575115744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45936.375575115744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45936.375575115744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45936.375575115744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45936.375575115744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45936.375575115744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45936.375575115744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45936.375575115744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45936.375575115744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45936.375575115744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45936.375575115744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45936.375575115744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45936.375575115744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45936.375575115744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45936.375575115744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45936.375575115744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45936.375575115744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45936.375575115744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45936.375575115744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45936.375575115744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45936.375575115744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ref="G750:G813" ca="1" si="12">IFERROR(NOW()-F750,"-")</f>
        <v>45936.375575115744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45936.375575115744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45936.375575115744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45936.375575115744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45936.375575115744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45936.375575115744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45936.375575115744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45936.375575115744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45936.375575115744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45936.375575115744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45936.375575115744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45936.375575115744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45936.375575115744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45936.375575115744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45936.375575115744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45936.375575115744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45936.375575115744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45936.375575115744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45936.375575115744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45936.375575115744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45936.375575115744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45936.375575115744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45936.375575115744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45936.375575115744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45936.375575115744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45936.375575115744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45936.375575115744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45936.375575115744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45936.375575115744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45936.375575115744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45936.375575115744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45936.375575115744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45936.375575115744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45936.375575115744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45936.375575115744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45936.375575115744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45936.375575115744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45936.375575115744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45936.375575115744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45936.375575115744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45936.375575115744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45936.375575115744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45936.375575115744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45936.375575115744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45936.375575115744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45936.375575115744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45936.375575115744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45936.375575115744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45936.375575115744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45936.375575115744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45936.375575115744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45936.375575115744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45936.375575115744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45936.375575115744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45936.375575115744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45936.375575115744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45936.375575115744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45936.375575115744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45936.375575115744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45936.375575115744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45936.375575115744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45936.375575115744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45936.375575115744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45936.375575115744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ref="G814:G877" ca="1" si="13">IFERROR(NOW()-F814,"-")</f>
        <v>45936.375575115744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45936.375575115744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45936.375575115744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45936.375575115744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45936.375575115744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45936.375575115744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45936.375575115744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45936.375575115744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45936.375575115744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45936.375575115744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45936.375575115744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45936.375575115744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45936.375575115744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45936.375575115744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45936.375575115744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45936.375575115744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45936.375575115744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45936.375575115744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45936.375575115744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45936.375575115744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45936.375575115744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45936.375575115744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45936.375575115744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45936.375575115744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45936.375575115744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45936.375575115744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45936.375575115744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45936.375575115744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45936.375575115744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45936.375575115744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45936.375575115744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45936.375575115744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45936.375575115744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45936.375575115744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45936.375575115744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45936.375575115744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45936.375575115744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45936.375575115744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45936.375575115744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45936.375575115744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45936.375575115744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45936.375575115744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45936.375575115744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45936.375575115744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45936.375575115744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45936.375575115744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45936.375575115744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45936.375575115744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45936.375575115744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45936.375575115744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45936.375575115744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45936.375575115744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45936.375575115744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45936.375575115744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45936.375575115744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45936.375575115744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45936.375575115744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45936.375575115744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45936.375575115744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45936.375575115744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45936.375575115744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45936.375575115744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45936.375575115744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45936.375575115744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ref="G878:G941" ca="1" si="14">IFERROR(NOW()-F878,"-")</f>
        <v>45936.375575115744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45936.375575115744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45936.375575115744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45936.375575115744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45936.375575115744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45936.375575115744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45936.375575115744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45936.375575115744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45936.375575115744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45936.375575115744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45936.375575115744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45936.375575115744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45936.375575115744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45936.375575115744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45936.375575115744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45936.375575115744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45936.375575115744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45936.375575115744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45936.375575115744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45936.375575115744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45936.375575115744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45936.375575115744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45936.375575115744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45936.375575115744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45936.375575115744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45936.375575115744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45936.375575115744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45936.375575115744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45936.375575115744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45936.375575115744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45936.375575115744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45936.375575115744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45936.375575115744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45936.375575115744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45936.375575115744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45936.375575115744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45936.375575115744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45936.375575115744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45936.375575115744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45936.375575115744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45936.375575115744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45936.375575115744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45936.375575115744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45936.375575115744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45936.375575115744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45936.375575115744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45936.375575115744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45936.375575115744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45936.375575115744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45936.375575115744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45936.375575115744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45936.375575115744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45936.375575115744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45936.375575115744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45936.375575115744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45936.375575115744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45936.375575115744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45936.375575115744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45936.375575115744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45936.375575115744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45936.375575115744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45936.375575115744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45936.375575115744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45936.375575115744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ref="G942:G1005" ca="1" si="15">IFERROR(NOW()-F942,"-")</f>
        <v>45936.375575115744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45936.375575115744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45936.375575115744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45936.375575115744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45936.375575115744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45936.375575115744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45936.375575115744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45936.375575115744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45936.375575115744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45936.375575115744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45936.375575115744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45936.375575115744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45936.375575115744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45936.375575115744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45936.375575115744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45936.375575115744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45936.375575115744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45936.375575115744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45936.375575115744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45936.375575115744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45936.375575115744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45936.375575115744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45936.375575115744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45936.375575115744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45936.375575115744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45936.375575115744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45936.375575115744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45936.375575115744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45936.375575115744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45936.375575115744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45936.375575115744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45936.375575115744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45936.375575115744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45936.375575115744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45936.375575115744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45936.375575115744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45936.375575115744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45936.375575115744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45936.375575115744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45936.375575115744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45936.375575115744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45936.375575115744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45936.375575115744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45936.375575115744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45936.375575115744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45936.375575115744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45936.375575115744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45936.375575115744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45936.375575115744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45936.375575115744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45936.375575115744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45936.375575115744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45936.375575115744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45936.375575115744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45936.375575115744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45936.375575115744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45936.375575115744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45936.375575115744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45936.375575115744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45936.375575115744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45936.375575115744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45936.375575115744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45936.375575115744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45936.375575115744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ref="G1006:G1069" ca="1" si="16">IFERROR(NOW()-F1006,"-")</f>
        <v>45936.375575115744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45936.375575115744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45936.375575115744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45936.375575115744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45936.375575115744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45936.375575115744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45936.375575115744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45936.375575115744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45936.375575115744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45936.375575115744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45936.375575115744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45936.375575115744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45936.375575115744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45936.375575115744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45936.375575115744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45936.375575115744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45936.375575115744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45936.375575115744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45936.375575115744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45936.375575115744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45936.375575115744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45936.375575115744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45936.375575115744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45936.375575115744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45936.375575115744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45936.375575115744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45936.375575115744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45936.375575115744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45936.375575115744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45936.375575115744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45936.375575115744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45936.375575115744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45936.375575115744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45936.375575115744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45936.375575115744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45936.375575115744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45936.375575115744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45936.375575115744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45936.375575115744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45936.375575115744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45936.375575115744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45936.375575115744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45936.375575115744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45936.375575115744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45936.375575115744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45936.375575115744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45936.375575115744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45936.375575115744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45936.375575115744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45936.375575115744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45936.375575115744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45936.375575115744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45936.375575115744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45936.375575115744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45936.375575115744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45936.375575115744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45936.375575115744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45936.375575115744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45936.375575115744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45936.375575115744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45936.375575115744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45936.375575115744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45936.375575115744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45936.375575115744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ref="G1070:G1133" ca="1" si="17">IFERROR(NOW()-F1070,"-")</f>
        <v>45936.375575115744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45936.375575115744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45936.375575115744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45936.375575115744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45936.375575115744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45936.375575115744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45936.375575115744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45936.375575115744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45936.375575115744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45936.375575115744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45936.375575115744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45936.375575115744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45936.375575115744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45936.375575115744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45936.375575115744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45936.375575115744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45936.375575115744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45936.375575115744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45936.375575115744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45936.375575115744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45936.375575115744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45936.375575115744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45936.375575115744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45936.375575115744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45936.375575115744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45936.375575115744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45936.375575115744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45936.375575115744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45936.375575115744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45936.375575115744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45936.375575115744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45936.375575115744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45936.375575115744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45936.375575115744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45936.375575115744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45936.375575115744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45936.375575115744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45936.375575115744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45936.375575115744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45936.375575115744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45936.375575115744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45936.375575115744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45936.375575115744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45936.375575115744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45936.375575115744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45936.375575115744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45936.375575115744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45936.375575115744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45936.375575115744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45936.375575115744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45936.375575115744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45936.375575115744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45936.375575115744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45936.375575115744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45936.375575115744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45936.375575115744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45936.375575115744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45936.375575115744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45936.375575115744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45936.375575115744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45936.375575115744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45936.375575115744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45936.375575115744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45936.375575115744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ref="G1134:G1197" ca="1" si="18">IFERROR(NOW()-F1134,"-")</f>
        <v>45936.375575115744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45936.375575115744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45936.375575115744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45936.375575115744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45936.375575115744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45936.375575115744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45936.375575115744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45936.375575115744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45936.375575115744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45936.375575115744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45936.375575115744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45936.375575115744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45936.375575115744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45936.375575115744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45936.375575115744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45936.375575115744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45936.375575115744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45936.375575115744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45936.375575115744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45936.375575115744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45936.375575115744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45936.375575115744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45936.375575115744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45936.375575115744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45936.375575115744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45936.375575115744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45936.375575115744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45936.375575115744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45936.375575115744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45936.375575115744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45936.375575115744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45936.375575115744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45936.375575115744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45936.375575115744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45936.375575115744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45936.375575115744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45936.375575115744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45936.375575115744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45936.375575115744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45936.375575115744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45936.375575115744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45936.375575115744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45936.375575115744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45936.375575115744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45936.375575115744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45936.375575115744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45936.375575115744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45936.375575115744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45936.375575115744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45936.375575115744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45936.375575115744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45936.375575115744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45936.375575115744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45936.375575115744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45936.375575115744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45936.375575115744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45936.375575115744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45936.375575115744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45936.375575115744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45936.375575115744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45936.375575115744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45936.375575115744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45936.375575115744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45936.375575115744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ref="G1198:G1212" ca="1" si="19">IFERROR(NOW()-F1198,"-")</f>
        <v>45936.375575115744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45936.375575115744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45936.375575115744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45936.375575115744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45936.375575115744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45936.375575115744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45936.375575115744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45936.375575115744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45936.375575115744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45936.375575115744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45936.375575115744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45936.375575115744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45936.375575115744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45936.375575115744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45936.375575115744</v>
      </c>
      <c r="H1212" s="22"/>
      <c r="I1212" s="19" t="str">
        <f>IFERROR(VLOOKUP(D1212,DB!A:F,6,0),"")</f>
        <v/>
      </c>
      <c r="J1212" s="18" t="str">
        <f>IFERROR(VLOOKUP(D1212,DB!A:G,7,0),"")</f>
        <v/>
      </c>
      <c r="K1212" s="50"/>
      <c r="L1212" s="23" t="str">
        <f>IFERROR(VLOOKUP(D1212,DB!A:I,9,0),"")</f>
        <v/>
      </c>
    </row>
  </sheetData>
  <dataValidations count="2">
    <dataValidation allowBlank="1" showInputMessage="1" showErrorMessage="1" sqref="E1" xr:uid="{5914219A-CB83-432D-936A-CC0CB6F3982A}"/>
    <dataValidation type="list" allowBlank="1" showInputMessage="1" showErrorMessage="1" sqref="E2:E121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0"/>
  <sheetViews>
    <sheetView workbookViewId="0">
      <selection activeCell="J11" sqref="J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39063</v>
      </c>
      <c r="B2" s="110" t="str">
        <f>IFERROR(VLOOKUP(D2,DB!A:K,11,0),"")</f>
        <v>R4</v>
      </c>
      <c r="C2" s="111">
        <v>1</v>
      </c>
      <c r="D2" s="107" t="s">
        <v>35082</v>
      </c>
      <c r="E2" s="112" t="s">
        <v>38964</v>
      </c>
      <c r="F2" s="113">
        <v>45703.480717592596</v>
      </c>
      <c r="G2" s="114">
        <f ca="1">IFERROR(NOW()-F2,"")</f>
        <v>232.89485752314795</v>
      </c>
      <c r="H2" s="113">
        <v>45703.474768518521</v>
      </c>
      <c r="I2" s="110" t="str">
        <f>IFERROR(VLOOKUP(D2,DB!A:F,6,0),"")</f>
        <v>SCECO</v>
      </c>
      <c r="J2" s="110" t="str">
        <f>IFERROR(VLOOKUP(D2,DB!A:G,7,0),"")</f>
        <v>Dead</v>
      </c>
      <c r="K2" s="115" t="s">
        <v>39064</v>
      </c>
      <c r="L2" s="107" t="str">
        <f>IFERROR(VLOOKUP(D2,DB!A:I,9,0),"")</f>
        <v>Latis</v>
      </c>
    </row>
    <row r="3" spans="1:16" ht="23.25" customHeight="1">
      <c r="A3" s="110" t="s">
        <v>39065</v>
      </c>
      <c r="B3" s="110" t="str">
        <f>IFERROR(VLOOKUP(D3,DB!A:K,11,0),"")</f>
        <v>R4</v>
      </c>
      <c r="C3" s="111">
        <v>2</v>
      </c>
      <c r="D3" s="107" t="s">
        <v>25891</v>
      </c>
      <c r="E3" s="112" t="s">
        <v>38964</v>
      </c>
      <c r="F3" s="113">
        <v>45935.156944444447</v>
      </c>
      <c r="G3" s="114">
        <f ca="1">IFERROR(NOW()-F3,"")</f>
        <v>1.2186306712974329</v>
      </c>
      <c r="H3" s="113">
        <v>45935.07104166667</v>
      </c>
      <c r="I3" s="110" t="str">
        <f>IFERROR(VLOOKUP(D3,DB!A:F,6,0),"")</f>
        <v>Generator-SG</v>
      </c>
      <c r="J3" s="110" t="str">
        <f>IFERROR(VLOOKUP(D3,DB!A:G,7,0),"")</f>
        <v>Good</v>
      </c>
      <c r="K3" s="115" t="s">
        <v>39066</v>
      </c>
      <c r="L3" s="107" t="str">
        <f>IFERROR(VLOOKUP(D3,DB!A:I,9,0),"")</f>
        <v>Latis</v>
      </c>
    </row>
    <row r="4" spans="1:16" ht="15" customHeight="1">
      <c r="A4" s="141" t="s">
        <v>39067</v>
      </c>
      <c r="B4" s="141" t="str">
        <f>IFERROR(VLOOKUP(D4,DB!A:K,11,0),"")</f>
        <v>R4</v>
      </c>
      <c r="C4" s="142">
        <v>2</v>
      </c>
      <c r="D4" s="143" t="s">
        <v>24086</v>
      </c>
      <c r="E4" s="144" t="s">
        <v>38964</v>
      </c>
      <c r="F4" s="145">
        <v>45936.2</v>
      </c>
      <c r="G4" s="146">
        <f ca="1">IFERROR(NOW()-F4,"")</f>
        <v>0.17557511574705131</v>
      </c>
      <c r="H4" s="145">
        <v>45936.191527777781</v>
      </c>
      <c r="I4" s="141" t="str">
        <f>IFERROR(VLOOKUP(D4,DB!A:F,6,0),"")</f>
        <v>SCECO</v>
      </c>
      <c r="J4" s="141" t="str">
        <f>IFERROR(VLOOKUP(D4,DB!A:G,7,0),"")</f>
        <v>Dead</v>
      </c>
      <c r="K4" s="148" t="s">
        <v>39068</v>
      </c>
      <c r="L4" s="143" t="str">
        <f>IFERROR(VLOOKUP(D4,DB!A:I,9,0),"")</f>
        <v>Latis</v>
      </c>
    </row>
    <row r="5" spans="1:16" ht="15" customHeight="1">
      <c r="A5" s="141" t="s">
        <v>39069</v>
      </c>
      <c r="B5" s="141" t="str">
        <f>IFERROR(VLOOKUP(D5,DB!A:K,11,0),"")</f>
        <v>R4</v>
      </c>
      <c r="C5" s="142">
        <v>1</v>
      </c>
      <c r="D5" s="143" t="s">
        <v>36197</v>
      </c>
      <c r="E5" s="144" t="s">
        <v>38964</v>
      </c>
      <c r="F5" s="145">
        <v>45936.343634259261</v>
      </c>
      <c r="G5" s="146">
        <f ca="1">IFERROR(NOW()-F5,"")</f>
        <v>3.1940856482833624E-2</v>
      </c>
      <c r="H5" s="145">
        <v>45936.33798611111</v>
      </c>
      <c r="I5" s="141" t="str">
        <f>IFERROR(VLOOKUP(D5,DB!A:F,6,0),"")</f>
        <v>Generator-SG</v>
      </c>
      <c r="J5" s="141" t="str">
        <f>IFERROR(VLOOKUP(D5,DB!A:G,7,0),"")</f>
        <v>Dead</v>
      </c>
      <c r="K5" s="148" t="s">
        <v>39070</v>
      </c>
      <c r="L5" s="143" t="str">
        <f>IFERROR(VLOOKUP(D5,DB!A:I,9,0),"")</f>
        <v>Latis</v>
      </c>
    </row>
    <row r="6" spans="1:16" ht="15" customHeight="1">
      <c r="A6" s="141" t="s">
        <v>39071</v>
      </c>
      <c r="B6" s="141" t="str">
        <f>IFERROR(VLOOKUP(D6,DB!A:K,11,0),"")</f>
        <v>R4</v>
      </c>
      <c r="C6" s="142">
        <v>1</v>
      </c>
      <c r="D6" s="143" t="s">
        <v>36976</v>
      </c>
      <c r="E6" s="144" t="s">
        <v>38964</v>
      </c>
      <c r="F6" s="145">
        <v>45936.342303240737</v>
      </c>
      <c r="G6" s="146">
        <f ca="1">IFERROR(NOW()-F6,"")</f>
        <v>3.3271875006903429E-2</v>
      </c>
      <c r="H6" s="145">
        <v>45936.336504629631</v>
      </c>
      <c r="I6" s="141" t="str">
        <f>IFERROR(VLOOKUP(D6,DB!A:F,6,0),"")</f>
        <v>SCECO</v>
      </c>
      <c r="J6" s="141" t="str">
        <f>IFERROR(VLOOKUP(D6,DB!A:G,7,0),"")</f>
        <v>Vandalized</v>
      </c>
      <c r="K6" s="148" t="s">
        <v>39072</v>
      </c>
      <c r="L6" s="143" t="str">
        <f>IFERROR(VLOOKUP(D6,DB!A:I,9,0),"")</f>
        <v>Latis</v>
      </c>
    </row>
    <row r="7" spans="1:16" ht="15" customHeight="1">
      <c r="A7" s="141"/>
      <c r="B7" s="141" t="str">
        <f>IFERROR(VLOOKUP(D7,DB!A:K,11,0),"")</f>
        <v/>
      </c>
      <c r="C7" s="142"/>
      <c r="D7" s="143"/>
      <c r="E7" s="144"/>
      <c r="F7" s="145"/>
      <c r="G7" s="146">
        <f ca="1">IFERROR(NOW()-F7,"")</f>
        <v>45936.375575115744</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45936.375575115744</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45936.375575115744</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45936.375575115744</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45936.375575115744</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45936.375575115744</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45936.375575115744</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45936.375575115744</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45936.375575115744</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45936.375575115744</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45936.375575115744</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45936.375575115744</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45936.375575115744</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45936.375575115744</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45936.375575115744</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45936.375575115744</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45936.375575115744</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45936.375575115744</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45936.375575115744</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45936.375575115744</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45936.375575115744</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45936.375575115744</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45936.375575115744</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45936.375575115744</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45936.375575115744</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45936.375575115744</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45936.375575115744</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45936.375575115744</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45936.375575115744</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45936.375575115744</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6">
        <f ca="1">IFERROR(NOW()-F37,"")</f>
        <v>45936.375575115744</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6">
        <f ca="1">IFERROR(NOW()-F38,"")</f>
        <v>45936.375575115744</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6">
        <f ca="1">IFERROR(NOW()-F39,"")</f>
        <v>45936.375575115744</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6">
        <f ca="1">IFERROR(NOW()-F40,"")</f>
        <v>45936.375575115744</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6">
        <f ca="1">IFERROR(NOW()-F41,"")</f>
        <v>45936.375575115744</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6">
        <f ca="1">IFERROR(NOW()-F42,"")</f>
        <v>45936.375575115744</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6">
        <f ca="1">IFERROR(NOW()-F43,"")</f>
        <v>45936.375575115744</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6">
        <f ca="1">IFERROR(NOW()-F44,"")</f>
        <v>45936.375575115744</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6">
        <f ca="1">IFERROR(NOW()-F45,"")</f>
        <v>45936.375575115744</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6">
        <f ca="1">IFERROR(NOW()-F46,"")</f>
        <v>45936.375575115744</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6">
        <f ca="1">IFERROR(NOW()-F47,"")</f>
        <v>45936.375575115744</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45936.375575115744</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45936.375575115744</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45936.375575115744</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45936.375575115744</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45936.375575115744</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45936.375575115744</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45936.375575115744</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45936.375575115744</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45936.375575115744</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45936.375575115744</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45936.375575115744</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45936.375575115744</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45936.375575115744</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45936.375575115744</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45936.375575115744</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45936.375575115744</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45936.375575115744</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45936.375575115744</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45936.375575115744</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45936.375575115744</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45936.375575115744</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45936.375575115744</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45936.375575115744</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45936.375575115744</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45936.375575115744</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45936.375575115744</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45936.375575115744</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45936.375575115744</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45936.375575115744</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45936.375575115744</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45936.375575115744</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45936.375575115744</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45936.375575115744</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45936.375575115744</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45936.375575115744</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45936.375575115744</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45936.375575115744</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45936.375575115744</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45936.375575115744</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45936.375575115744</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45936.375575115744</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45936.375575115744</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45936.375575115744</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45936.375575115744</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45936.375575115744</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45936.375575115744</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45936.375575115744</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45936.375575115744</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45936.375575115744</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45936.375575115744</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45936.375575115744</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45936.375575115744</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45936.375575115744</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45936.375575115744</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45936.375575115744</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45936.375575115744</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45936.375575115744</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45936.375575115744</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45936.375575115744</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45936.375575115744</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45936.375575115744</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45936.375575115744</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45936.375575115744</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45936.375575115744</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45936.375575115744</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45936.375575115744</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45936.375575115744</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45936.375575115744</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45936.375575115744</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45936.375575115744</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45936.375575115744</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45936.375575115744</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45936.375575115744</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45936.375575115744</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45936.375575115744</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45936.375575115744</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45936.375575115744</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45936.375575115744</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45936.375575115744</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45936.375575115744</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45936.375575115744</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45936.375575115744</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45936.375575115744</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45936.375575115744</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45936.375575115744</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45936.375575115744</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45936.375575115744</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45936.375575115744</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45936.375575115744</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45936.375575115744</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45936.375575115744</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45936.375575115744</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45936.375575115744</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45936.375575115744</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45936.375575115744</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45936.375575115744</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45936.375575115744</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45936.375575115744</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45936.375575115744</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45936.375575115744</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45936.375575115744</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45936.375575115744</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45936.375575115744</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45936.375575115744</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45936.375575115744</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45936.375575115744</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45936.375575115744</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45936.375575115744</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45936.375575115744</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45936.375575115744</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45936.375575115744</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45936.375575115744</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45936.375575115744</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45936.375575115744</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45936.375575115744</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45936.375575115744</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45936.375575115744</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45936.375575115744</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45936.375575115744</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45936.375575115744</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45936.375575115744</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45936.375575115744</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45936.375575115744</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45936.375575115744</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45936.375575115744</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45936.375575115744</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45936.375575115744</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45936.375575115744</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45936.375575115744</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45936.375575115744</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45936.375575115744</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45936.375575115744</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45936.375575115744</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45936.375575115744</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45936.375575115744</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45936.375575115744</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45936.375575115744</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45936.375575115744</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45936.375575115744</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45936.375575115744</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45936.375575115744</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45936.375575115744</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45936.375575115744</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45936.375575115744</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45936.375575115744</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45936.375575115744</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45936.375575115744</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45936.375575115744</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45936.375575115744</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45936.375575115744</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45936.375575115744</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45936.375575115744</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45936.375575115744</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45936.375575115744</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45936.375575115744</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45936.375575115744</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45936.375575115744</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45936.375575115744</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45936.375575115744</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45936.375575115744</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45936.375575115744</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45936.375575115744</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45936.375575115744</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45936.375575115744</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45936.375575115744</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45936.375575115744</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45936.375575115744</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45936.375575115744</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45936.375575115744</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45936.375575115744</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45936.375575115744</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45936.375575115744</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45936.375575115744</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45936.375575115744</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45936.375575115744</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45936.375575115744</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45936.375575115744</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45936.375575115744</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45936.375575115744</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45936.375575115744</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45936.375575115744</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45936.375575115744</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45936.375575115744</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45936.375575115744</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45936.375575115744</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45936.375575115744</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45936.375575115744</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45936.375575115744</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45936.375575115744</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45936.375575115744</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45936.375575115744</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45936.375575115744</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45936.375575115744</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45936.375575115744</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45936.375575115744</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45936.375575115744</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45936.375575115744</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45936.375575115744</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45936.375575115744</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45936.375575115744</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45936.375575115744</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45936.375575115744</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45936.375575115744</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45936.375575115744</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45936.375575115744</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45936.375575115744</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45936.375575115744</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45936.375575115744</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45936.375575115744</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45936.375575115744</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45936.375575115744</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45936.375575115744</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45936.375575115744</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45936.375575115744</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45936.375575115744</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45936.375575115744</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45936.375575115744</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45936.375575115744</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45936.375575115744</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45936.375575115744</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45936.375575115744</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45936.375575115744</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45936.375575115744</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45936.375575115744</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45936.375575115744</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45936.375575115744</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45936.375575115744</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45936.375575115744</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45936.375575115744</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45936.375575115744</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45936.375575115744</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45936.375575115744</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45936.375575115744</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45936.375575115744</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45936.375575115744</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45936.375575115744</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45936.375575115744</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45936.375575115744</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45936.375575115744</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45936.375575115744</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45936.375575115744</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45936.375575115744</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45936.375575115744</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45936.375575115744</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45936.375575115744</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45936.375575115744</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45936.375575115744</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45936.375575115744</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45936.375575115744</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45936.375575115744</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45936.375575115744</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45936.375575115744</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45936.375575115744</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45936.375575115744</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45936.375575115744</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45936.375575115744</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45936.375575115744</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45936.375575115744</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45936.375575115744</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45936.375575115744</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45936.375575115744</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45936.375575115744</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45936.375575115744</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45936.375575115744</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45936.375575115744</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45936.375575115744</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45936.375575115744</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45936.375575115744</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45936.375575115744</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45936.375575115744</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45936.375575115744</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45936.375575115744</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45936.375575115744</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45936.375575115744</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45936.375575115744</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45936.375575115744</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45936.375575115744</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45936.375575115744</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45936.375575115744</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45936.375575115744</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45936.375575115744</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45936.375575115744</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45936.375575115744</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45936.375575115744</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45936.375575115744</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45936.375575115744</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45936.375575115744</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45936.375575115744</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45936.375575115744</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45936.375575115744</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45936.375575115744</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45936.375575115744</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45936.375575115744</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45936.375575115744</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45936.375575115744</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45936.375575115744</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45936.375575115744</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45936.375575115744</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45936.375575115744</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45936.375575115744</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45936.375575115744</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45936.375575115744</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45936.375575115744</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45936.375575115744</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45936.375575115744</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45936.375575115744</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45936.375575115744</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45936.375575115744</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45936.375575115744</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45936.375575115744</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45936.375575115744</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45936.375575115744</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45936.375575115744</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45936.375575115744</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45936.375575115744</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45936.375575115744</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45936.375575115744</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45936.375575115744</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45936.375575115744</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45936.375575115744</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45936.375575115744</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45936.375575115744</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45936.375575115744</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45936.375575115744</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45936.375575115744</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45936.375575115744</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45936.375575115744</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45936.375575115744</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45936.375575115744</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45936.375575115744</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45936.375575115744</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45936.375575115744</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45936.375575115744</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45936.375575115744</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45936.375575115744</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45936.375575115744</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45936.375575115744</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45936.375575115744</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45936.375575115744</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45936.375575115744</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45936.375575115744</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45936.375575115744</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45936.375575115744</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45936.375575115744</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45936.375575115744</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45936.375575115744</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45936.375575115744</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45936.375575115744</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45936.375575115744</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45936.375575115744</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45936.375575115744</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45936.375575115744</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45936.375575115744</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45936.375575115744</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45936.375575115744</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45936.375575115744</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45936.375575115744</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45936.375575115744</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45936.375575115744</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45936.375575115744</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45936.375575115744</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45936.375575115744</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45936.375575115744</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45936.375575115744</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45936.375575115744</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45936.375575115744</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45936.375575115744</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45936.375575115744</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45936.375575115744</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45936.375575115744</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45936.375575115744</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45936.375575115744</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45936.375575115744</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45936.375575115744</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45936.375575115744</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45936.375575115744</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45936.375575115744</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45936.375575115744</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45936.375575115744</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45936.375575115744</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45936.375575115744</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45936.375575115744</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45936.375575115744</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45936.375575115744</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45936.375575115744</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45936.375575115744</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45936.375575115744</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45936.375575115744</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45936.375575115744</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45936.375575115744</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45936.375575115744</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45936.375575115744</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45936.375575115744</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45936.375575115744</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45936.375575115744</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45936.375575115744</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45936.375575115744</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45936.375575115744</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45936.375575115744</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45936.375575115744</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45936.375575115744</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45936.375575115744</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45936.375575115744</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45936.375575115744</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45936.375575115744</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45936.375575115744</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45936.375575115744</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45936.375575115744</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45936.375575115744</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45936.375575115744</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45936.375575115744</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45936.375575115744</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45936.375575115744</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45936.375575115744</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45936.375575115744</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45936.375575115744</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45936.375575115744</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45936.375575115744</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45936.375575115744</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45936.375575115744</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45936.375575115744</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45936.375575115744</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45936.375575115744</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45936.375575115744</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45936.375575115744</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45936.375575115744</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45936.375575115744</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45936.375575115744</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45936.375575115744</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45936.375575115744</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45936.375575115744</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45936.375575115744</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45936.375575115744</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45936.375575115744</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45936.375575115744</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45936.375575115744</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45936.375575115744</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45936.375575115744</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45936.375575115744</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45936.375575115744</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45936.375575115744</v>
      </c>
      <c r="H488" s="145"/>
      <c r="I488" s="141" t="str">
        <f>IFERROR(VLOOKUP(D488,DB!A:F,6,0),"")</f>
        <v/>
      </c>
      <c r="J488" s="141" t="str">
        <f>IFERROR(VLOOKUP(D488,DB!A:G,7,0),"")</f>
        <v/>
      </c>
      <c r="K488" s="148"/>
      <c r="L488" s="143" t="str">
        <f>IFERROR(VLOOKUP(D488,DB!A:I,9,0),"")</f>
        <v/>
      </c>
    </row>
    <row r="489" spans="1:12" ht="15" customHeight="1">
      <c r="A489" s="141"/>
      <c r="B489" s="141" t="str">
        <f>IFERROR(VLOOKUP(D489,DB!A:K,11,0),"")</f>
        <v/>
      </c>
      <c r="C489" s="142"/>
      <c r="D489" s="143"/>
      <c r="E489" s="144"/>
      <c r="F489" s="145"/>
      <c r="G489" s="147">
        <f ca="1">IFERROR(NOW()-F489,"")</f>
        <v>45936.375575115744</v>
      </c>
      <c r="H489" s="145"/>
      <c r="I489" s="141" t="str">
        <f>IFERROR(VLOOKUP(D489,DB!A:F,6,0),"")</f>
        <v/>
      </c>
      <c r="J489" s="141" t="str">
        <f>IFERROR(VLOOKUP(D489,DB!A:G,7,0),"")</f>
        <v/>
      </c>
      <c r="K489" s="148"/>
      <c r="L489" s="143" t="str">
        <f>IFERROR(VLOOKUP(D489,DB!A:I,9,0),"")</f>
        <v/>
      </c>
    </row>
    <row r="490" spans="1:12" ht="15" customHeight="1">
      <c r="A490" s="141"/>
      <c r="B490" s="141" t="str">
        <f>IFERROR(VLOOKUP(D490,DB!A:K,11,0),"")</f>
        <v/>
      </c>
      <c r="C490" s="142"/>
      <c r="D490" s="143"/>
      <c r="E490" s="144"/>
      <c r="F490" s="145"/>
      <c r="G490" s="147">
        <f ca="1">IFERROR(NOW()-F490,"")</f>
        <v>45936.375575115744</v>
      </c>
      <c r="H490" s="145"/>
      <c r="I490" s="141" t="str">
        <f>IFERROR(VLOOKUP(D490,DB!A:F,6,0),"")</f>
        <v/>
      </c>
      <c r="J490" s="141" t="str">
        <f>IFERROR(VLOOKUP(D490,DB!A:G,7,0),"")</f>
        <v/>
      </c>
      <c r="K490" s="148"/>
      <c r="L490" s="143" t="str">
        <f>IFERROR(VLOOKUP(D490,DB!A:I,9,0),"")</f>
        <v/>
      </c>
    </row>
    <row r="491" spans="1:12" ht="15" customHeight="1">
      <c r="A491" s="141"/>
      <c r="B491" s="141" t="str">
        <f>IFERROR(VLOOKUP(D491,DB!A:K,11,0),"")</f>
        <v/>
      </c>
      <c r="C491" s="142"/>
      <c r="D491" s="143"/>
      <c r="E491" s="144"/>
      <c r="F491" s="145"/>
      <c r="G491" s="147">
        <f ca="1">IFERROR(NOW()-F491,"")</f>
        <v>45936.375575115744</v>
      </c>
      <c r="H491" s="145"/>
      <c r="I491" s="141" t="str">
        <f>IFERROR(VLOOKUP(D491,DB!A:F,6,0),"")</f>
        <v/>
      </c>
      <c r="J491" s="141" t="str">
        <f>IFERROR(VLOOKUP(D491,DB!A:G,7,0),"")</f>
        <v/>
      </c>
      <c r="K491" s="148"/>
      <c r="L491" s="143" t="str">
        <f>IFERROR(VLOOKUP(D491,DB!A:I,9,0),"")</f>
        <v/>
      </c>
    </row>
    <row r="492" spans="1:12" ht="15" customHeight="1">
      <c r="A492" s="141"/>
      <c r="B492" s="141" t="str">
        <f>IFERROR(VLOOKUP(D492,DB!A:K,11,0),"")</f>
        <v/>
      </c>
      <c r="C492" s="142"/>
      <c r="D492" s="143"/>
      <c r="E492" s="144"/>
      <c r="F492" s="145"/>
      <c r="G492" s="147">
        <f ca="1">IFERROR(NOW()-F492,"")</f>
        <v>45936.375575115744</v>
      </c>
      <c r="H492" s="145"/>
      <c r="I492" s="141" t="str">
        <f>IFERROR(VLOOKUP(D492,DB!A:F,6,0),"")</f>
        <v/>
      </c>
      <c r="J492" s="141" t="str">
        <f>IFERROR(VLOOKUP(D492,DB!A:G,7,0),"")</f>
        <v/>
      </c>
      <c r="K492" s="148"/>
      <c r="L492" s="143" t="str">
        <f>IFERROR(VLOOKUP(D492,DB!A:I,9,0),"")</f>
        <v/>
      </c>
    </row>
    <row r="493" spans="1:12" ht="15" customHeight="1">
      <c r="A493" s="141"/>
      <c r="B493" s="141" t="str">
        <f>IFERROR(VLOOKUP(D493,DB!A:K,11,0),"")</f>
        <v/>
      </c>
      <c r="C493" s="142"/>
      <c r="D493" s="143"/>
      <c r="E493" s="144"/>
      <c r="F493" s="145"/>
      <c r="G493" s="147">
        <f ca="1">IFERROR(NOW()-F493,"")</f>
        <v>45936.375575115744</v>
      </c>
      <c r="H493" s="145"/>
      <c r="I493" s="141" t="str">
        <f>IFERROR(VLOOKUP(D493,DB!A:F,6,0),"")</f>
        <v/>
      </c>
      <c r="J493" s="141" t="str">
        <f>IFERROR(VLOOKUP(D493,DB!A:G,7,0),"")</f>
        <v/>
      </c>
      <c r="K493" s="148"/>
      <c r="L493" s="143" t="str">
        <f>IFERROR(VLOOKUP(D493,DB!A:I,9,0),"")</f>
        <v/>
      </c>
    </row>
    <row r="494" spans="1:12" ht="15" customHeight="1">
      <c r="A494" s="141"/>
      <c r="B494" s="141" t="str">
        <f>IFERROR(VLOOKUP(D494,DB!A:K,11,0),"")</f>
        <v/>
      </c>
      <c r="C494" s="142"/>
      <c r="D494" s="143"/>
      <c r="E494" s="144"/>
      <c r="F494" s="145"/>
      <c r="G494" s="147">
        <f ca="1">IFERROR(NOW()-F494,"")</f>
        <v>45936.375575115744</v>
      </c>
      <c r="H494" s="145"/>
      <c r="I494" s="141" t="str">
        <f>IFERROR(VLOOKUP(D494,DB!A:F,6,0),"")</f>
        <v/>
      </c>
      <c r="J494" s="141" t="str">
        <f>IFERROR(VLOOKUP(D494,DB!A:G,7,0),"")</f>
        <v/>
      </c>
      <c r="K494" s="148"/>
      <c r="L494" s="143" t="str">
        <f>IFERROR(VLOOKUP(D494,DB!A:I,9,0),"")</f>
        <v/>
      </c>
    </row>
    <row r="495" spans="1:12" ht="15" customHeight="1">
      <c r="A495" s="141"/>
      <c r="B495" s="141" t="str">
        <f>IFERROR(VLOOKUP(D495,DB!A:K,11,0),"")</f>
        <v/>
      </c>
      <c r="C495" s="142"/>
      <c r="D495" s="143"/>
      <c r="E495" s="144"/>
      <c r="F495" s="145"/>
      <c r="G495" s="147">
        <f ca="1">IFERROR(NOW()-F495,"")</f>
        <v>45936.375575115744</v>
      </c>
      <c r="H495" s="145"/>
      <c r="I495" s="141" t="str">
        <f>IFERROR(VLOOKUP(D495,DB!A:F,6,0),"")</f>
        <v/>
      </c>
      <c r="J495" s="141" t="str">
        <f>IFERROR(VLOOKUP(D495,DB!A:G,7,0),"")</f>
        <v/>
      </c>
      <c r="K495" s="148"/>
      <c r="L495" s="143" t="str">
        <f>IFERROR(VLOOKUP(D495,DB!A:I,9,0),"")</f>
        <v/>
      </c>
    </row>
    <row r="496" spans="1:12" ht="15" customHeight="1">
      <c r="A496" s="141"/>
      <c r="B496" s="141" t="str">
        <f>IFERROR(VLOOKUP(D496,DB!A:K,11,0),"")</f>
        <v/>
      </c>
      <c r="C496" s="142"/>
      <c r="D496" s="143"/>
      <c r="E496" s="144"/>
      <c r="F496" s="145"/>
      <c r="G496" s="147">
        <f ca="1">IFERROR(NOW()-F496,"")</f>
        <v>45936.375575115744</v>
      </c>
      <c r="H496" s="145"/>
      <c r="I496" s="141" t="str">
        <f>IFERROR(VLOOKUP(D496,DB!A:F,6,0),"")</f>
        <v/>
      </c>
      <c r="J496" s="141" t="str">
        <f>IFERROR(VLOOKUP(D496,DB!A:G,7,0),"")</f>
        <v/>
      </c>
      <c r="K496" s="148"/>
      <c r="L496" s="143" t="str">
        <f>IFERROR(VLOOKUP(D496,DB!A:I,9,0),"")</f>
        <v/>
      </c>
    </row>
    <row r="497" spans="1:12" ht="15" customHeight="1">
      <c r="A497" s="141"/>
      <c r="B497" s="141" t="str">
        <f>IFERROR(VLOOKUP(D497,DB!A:K,11,0),"")</f>
        <v/>
      </c>
      <c r="C497" s="142"/>
      <c r="D497" s="143"/>
      <c r="E497" s="144"/>
      <c r="F497" s="145"/>
      <c r="G497" s="147">
        <f ca="1">IFERROR(NOW()-F497,"")</f>
        <v>45936.375575115744</v>
      </c>
      <c r="H497" s="145"/>
      <c r="I497" s="141" t="str">
        <f>IFERROR(VLOOKUP(D497,DB!A:F,6,0),"")</f>
        <v/>
      </c>
      <c r="J497" s="141" t="str">
        <f>IFERROR(VLOOKUP(D497,DB!A:G,7,0),"")</f>
        <v/>
      </c>
      <c r="K497" s="148"/>
      <c r="L497" s="143" t="str">
        <f>IFERROR(VLOOKUP(D497,DB!A:I,9,0),"")</f>
        <v/>
      </c>
    </row>
    <row r="498" spans="1:12" ht="15" customHeight="1">
      <c r="A498" s="141"/>
      <c r="B498" s="141" t="str">
        <f>IFERROR(VLOOKUP(D498,DB!A:K,11,0),"")</f>
        <v/>
      </c>
      <c r="C498" s="142"/>
      <c r="D498" s="143"/>
      <c r="E498" s="144"/>
      <c r="F498" s="145"/>
      <c r="G498" s="147">
        <f ca="1">IFERROR(NOW()-F498,"")</f>
        <v>45936.375575115744</v>
      </c>
      <c r="H498" s="145"/>
      <c r="I498" s="141" t="str">
        <f>IFERROR(VLOOKUP(D498,DB!A:F,6,0),"")</f>
        <v/>
      </c>
      <c r="J498" s="141" t="str">
        <f>IFERROR(VLOOKUP(D498,DB!A:G,7,0),"")</f>
        <v/>
      </c>
      <c r="K498" s="148"/>
      <c r="L498" s="143" t="str">
        <f>IFERROR(VLOOKUP(D498,DB!A:I,9,0),"")</f>
        <v/>
      </c>
    </row>
    <row r="499" spans="1:12" ht="15" customHeight="1">
      <c r="A499" s="141"/>
      <c r="B499" s="141" t="str">
        <f>IFERROR(VLOOKUP(D499,DB!A:K,11,0),"")</f>
        <v/>
      </c>
      <c r="C499" s="142"/>
      <c r="D499" s="143"/>
      <c r="E499" s="144"/>
      <c r="F499" s="145"/>
      <c r="G499" s="147">
        <f ca="1">IFERROR(NOW()-F499,"")</f>
        <v>45936.375575115744</v>
      </c>
      <c r="H499" s="145"/>
      <c r="I499" s="141" t="str">
        <f>IFERROR(VLOOKUP(D499,DB!A:F,6,0),"")</f>
        <v/>
      </c>
      <c r="J499" s="141" t="str">
        <f>IFERROR(VLOOKUP(D499,DB!A:G,7,0),"")</f>
        <v/>
      </c>
      <c r="K499" s="148"/>
      <c r="L499" s="143" t="str">
        <f>IFERROR(VLOOKUP(D499,DB!A:I,9,0),"")</f>
        <v/>
      </c>
    </row>
    <row r="500" spans="1:12" ht="15" customHeight="1">
      <c r="A500" s="149"/>
      <c r="B500" s="149" t="str">
        <f>IFERROR(VLOOKUP(D500,DB!A:K,11,0),"")</f>
        <v/>
      </c>
      <c r="C500" s="150"/>
      <c r="D500" s="151"/>
      <c r="E500" s="152"/>
      <c r="F500" s="153"/>
      <c r="G500" s="154">
        <f ca="1">IFERROR(NOW()-F500,"")</f>
        <v>45936.375575115744</v>
      </c>
      <c r="H500" s="153"/>
      <c r="I500" s="149" t="str">
        <f>IFERROR(VLOOKUP(D500,DB!A:F,6,0),"")</f>
        <v/>
      </c>
      <c r="J500" s="149" t="str">
        <f>IFERROR(VLOOKUP(D500,DB!A:G,7,0),"")</f>
        <v/>
      </c>
      <c r="K500" s="155"/>
      <c r="L500" s="151" t="str">
        <f>IFERROR(VLOOKUP(D500,DB!A:I,9,0),"")</f>
        <v/>
      </c>
    </row>
  </sheetData>
  <dataValidations count="2">
    <dataValidation allowBlank="1" showInputMessage="1" showErrorMessage="1" sqref="E1" xr:uid="{A4F81451-56CC-4543-9497-104C4E44EE4B}"/>
    <dataValidation type="list" allowBlank="1" showInputMessage="1" showErrorMessage="1" sqref="E2:E4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K14" sqref="K1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39073</v>
      </c>
      <c r="B2" s="37" t="str">
        <f>IFERROR(VLOOKUP(D2,DB!A:K,11,0),"")</f>
        <v>R5</v>
      </c>
      <c r="C2" s="37">
        <v>3</v>
      </c>
      <c r="D2" s="37" t="s">
        <v>36000</v>
      </c>
      <c r="E2" s="37" t="s">
        <v>38964</v>
      </c>
      <c r="F2" s="38">
        <v>45891.832060185188</v>
      </c>
      <c r="G2" s="39">
        <f t="shared" ref="G2" ca="1" si="0">IFERROR(NOW()-F2,"-")</f>
        <v>44.54351493055583</v>
      </c>
      <c r="H2" s="38">
        <v>45891.790393518517</v>
      </c>
      <c r="I2" s="37" t="str">
        <f>IFERROR(VLOOKUP(D2,DB!A:F,6,0),"")</f>
        <v>Generator-SG</v>
      </c>
      <c r="J2" s="37" t="str">
        <f>IFERROR(VLOOKUP(D2,DB!A:G,7,0),"")</f>
        <v>Vandalized</v>
      </c>
      <c r="K2" s="37" t="s">
        <v>39074</v>
      </c>
      <c r="L2" s="37" t="str">
        <f>IFERROR(VLOOKUP(D2,DB!A:I,9,0),"")</f>
        <v>Latis</v>
      </c>
      <c r="M2" s="136"/>
    </row>
    <row r="3" spans="1:13" ht="30.75">
      <c r="A3" s="37" t="s">
        <v>39075</v>
      </c>
      <c r="B3" s="37" t="str">
        <f>IFERROR(VLOOKUP(D3,DB!A:K,11,0),"")</f>
        <v>R5</v>
      </c>
      <c r="C3" s="37">
        <v>1</v>
      </c>
      <c r="D3" s="37" t="s">
        <v>31295</v>
      </c>
      <c r="E3" s="37" t="s">
        <v>39047</v>
      </c>
      <c r="F3" s="38">
        <v>45926.188877314817</v>
      </c>
      <c r="G3" s="39">
        <f ca="1">IFERROR(NOW()-F3,"-")</f>
        <v>10.186697800927504</v>
      </c>
      <c r="H3" s="38">
        <v>45926.158159722225</v>
      </c>
      <c r="I3" s="37" t="str">
        <f>IFERROR(VLOOKUP(D3,DB!A:F,6,0),"")</f>
        <v>SCECO</v>
      </c>
      <c r="J3" s="37" t="str">
        <f>IFERROR(VLOOKUP(D3,DB!A:G,7,0),"")</f>
        <v>Good</v>
      </c>
      <c r="K3" s="37" t="s">
        <v>39076</v>
      </c>
      <c r="L3" s="37" t="str">
        <f>IFERROR(VLOOKUP(D3,DB!A:I,9,0),"")</f>
        <v>Latis</v>
      </c>
      <c r="M3" s="136"/>
    </row>
    <row r="4" spans="1:13" ht="30.75">
      <c r="A4" s="37" t="s">
        <v>39077</v>
      </c>
      <c r="B4" s="37" t="str">
        <f>IFERROR(VLOOKUP(D4,DB!A:K,11,0),"")</f>
        <v>R5</v>
      </c>
      <c r="C4" s="37">
        <v>1</v>
      </c>
      <c r="D4" s="37" t="s">
        <v>35624</v>
      </c>
      <c r="E4" s="37" t="s">
        <v>38964</v>
      </c>
      <c r="F4" s="38">
        <v>45936.163530092592</v>
      </c>
      <c r="G4" s="39">
        <f ca="1">IFERROR(NOW()-F4,"-")</f>
        <v>0.21204502315231366</v>
      </c>
      <c r="H4" s="38">
        <v>45936.070914351854</v>
      </c>
      <c r="I4" s="37" t="str">
        <f>IFERROR(VLOOKUP(D4,DB!A:F,6,0),"")</f>
        <v>SCECO</v>
      </c>
      <c r="J4" s="37" t="str">
        <f>IFERROR(VLOOKUP(D4,DB!A:G,7,0),"")</f>
        <v>Dead</v>
      </c>
      <c r="K4" s="37" t="s">
        <v>39078</v>
      </c>
      <c r="L4" s="37" t="str">
        <f>IFERROR(VLOOKUP(D4,DB!A:I,9,0),"")</f>
        <v>Latis</v>
      </c>
      <c r="M4" s="136"/>
    </row>
    <row r="5" spans="1:13" ht="15">
      <c r="A5" s="37" t="s">
        <v>39079</v>
      </c>
      <c r="B5" s="37" t="str">
        <f>IFERROR(VLOOKUP(D5,DB!A:K,11,0),"")</f>
        <v>R5</v>
      </c>
      <c r="C5" s="37">
        <v>1</v>
      </c>
      <c r="D5" s="140" t="s">
        <v>36130</v>
      </c>
      <c r="E5" s="37" t="s">
        <v>38964</v>
      </c>
      <c r="F5" s="38">
        <v>45936.342175925929</v>
      </c>
      <c r="G5" s="39">
        <f ca="1">IFERROR(NOW()-F5,"-")</f>
        <v>3.3399189815099817E-2</v>
      </c>
      <c r="H5" s="38">
        <v>45936.336550925924</v>
      </c>
      <c r="I5" s="37" t="str">
        <f>IFERROR(VLOOKUP(D5,DB!A:F,6,0),"")</f>
        <v>SCECO</v>
      </c>
      <c r="J5" s="37" t="str">
        <f>IFERROR(VLOOKUP(D5,DB!A:G,7,0),"")</f>
        <v>Dead</v>
      </c>
      <c r="K5" s="37" t="s">
        <v>39080</v>
      </c>
      <c r="L5" s="37" t="str">
        <f>IFERROR(VLOOKUP(D5,DB!A:I,9,0),"")</f>
        <v>Latis</v>
      </c>
      <c r="M5" s="136"/>
    </row>
    <row r="6" spans="1:13" ht="15">
      <c r="A6" s="37"/>
      <c r="B6" s="37" t="str">
        <f>IFERROR(VLOOKUP(D6,DB!A:K,11,0),"")</f>
        <v/>
      </c>
      <c r="C6" s="37"/>
      <c r="D6" s="37"/>
      <c r="E6" s="37"/>
      <c r="F6" s="38"/>
      <c r="G6" s="39">
        <f ca="1">IFERROR(NOW()-F6,"-")</f>
        <v>45936.375575115744</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45936.375575115744</v>
      </c>
      <c r="H7" s="38"/>
      <c r="I7" s="37" t="str">
        <f>IFERROR(VLOOKUP(D7,DB!A:F,6,0),"")</f>
        <v/>
      </c>
      <c r="J7" s="37" t="str">
        <f>IFERROR(VLOOKUP(D7,DB!A:G,7,0),"")</f>
        <v/>
      </c>
      <c r="K7" s="37"/>
      <c r="L7" s="37" t="str">
        <f>IFERROR(VLOOKUP(D7,DB!A:I,9,0),"")</f>
        <v/>
      </c>
      <c r="M7" s="136"/>
    </row>
    <row r="8" spans="1:13" ht="15">
      <c r="A8" s="37"/>
      <c r="B8" s="37" t="str">
        <f>IFERROR(VLOOKUP(D8,DB!A:K,11,0),"")</f>
        <v>R5</v>
      </c>
      <c r="C8" s="37"/>
      <c r="D8" s="37" t="s">
        <v>30808</v>
      </c>
      <c r="E8" s="37"/>
      <c r="F8" s="38"/>
      <c r="G8" s="39">
        <f ca="1">IFERROR(NOW()-F8,"-")</f>
        <v>45936.375575115744</v>
      </c>
      <c r="H8" s="38"/>
      <c r="I8" s="37" t="str">
        <f>IFERROR(VLOOKUP(D8,DB!A:F,6,0),"")</f>
        <v>SCECO</v>
      </c>
      <c r="J8" s="37" t="str">
        <f>IFERROR(VLOOKUP(D8,DB!A:G,7,0),"")</f>
        <v>Vandalized</v>
      </c>
      <c r="K8" s="37"/>
      <c r="L8" s="37" t="str">
        <f>IFERROR(VLOOKUP(D8,DB!A:I,9,0),"")</f>
        <v>Latis</v>
      </c>
      <c r="M8" s="136"/>
    </row>
    <row r="9" spans="1:13" ht="15">
      <c r="A9" s="37"/>
      <c r="B9" s="37" t="str">
        <f>IFERROR(VLOOKUP(D9,DB!A:K,11,0),"")</f>
        <v/>
      </c>
      <c r="C9" s="37"/>
      <c r="D9" s="37"/>
      <c r="E9" s="37"/>
      <c r="F9" s="38"/>
      <c r="G9" s="39">
        <f ca="1">IFERROR(NOW()-F9,"-")</f>
        <v>45936.375575115744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45936.375575115744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45936.375575115744</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45936.375575115744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45936.375575115744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45936.375575115744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45936.375575115744</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45936.375575115744</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45936.375575115744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45936.375575115744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45936.375575115744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45936.375575115744</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45936.375575115744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45936.375575115744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45936.375575115744</v>
      </c>
      <c r="H23" s="38"/>
      <c r="I23" s="37" t="str">
        <f>IFERROR(VLOOKUP(D23,DB!A:F,6,0),"")</f>
        <v/>
      </c>
      <c r="J23" s="37" t="str">
        <f>IFERROR(VLOOKUP(D23,DB!A:G,7,0),"")</f>
        <v/>
      </c>
      <c r="K23" s="37"/>
      <c r="L23" s="37" t="str">
        <f>IFERROR(VLOOKUP(D23,DB!A:I,9,0),"")</f>
        <v/>
      </c>
      <c r="M23" s="136"/>
    </row>
    <row r="24" spans="1:13" ht="15">
      <c r="A24" s="37"/>
      <c r="B24" s="37" t="str">
        <f>IFERROR(VLOOKUP(D24,DB!A:K,11,0),"")</f>
        <v/>
      </c>
      <c r="C24" s="37"/>
      <c r="D24"/>
      <c r="E24" s="37"/>
      <c r="F24" s="38"/>
      <c r="G24" s="39">
        <f ca="1">IFERROR(NOW()-F24,"-")</f>
        <v>45936.375575115744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45936.375575115744</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45936.375575115744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45936.375575115744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45936.375575115744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45936.375575115744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45936.375575115744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45936.375575115744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45936.375575115744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45936.375575115744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45936.375575115744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45936.375575115744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45936.375575115744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45936.375575115744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45936.375575115744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45936.375575115744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45936.375575115744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45936.375575115744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45936.375575115744</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45936.375575115744</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45936.375575115744</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45936.375575115744</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45936.375575115744</v>
      </c>
      <c r="H46" s="38"/>
      <c r="I46" s="37" t="str">
        <f>IFERROR(VLOOKUP(D46,DB!A:F,6,0),"")</f>
        <v/>
      </c>
      <c r="J46" s="37" t="str">
        <f>IFERROR(VLOOKUP(D46,DB!A:G,7,0),"")</f>
        <v/>
      </c>
      <c r="K46" s="37"/>
      <c r="L46" s="37" t="str">
        <f>IFERROR(VLOOKUP(D46,DB!A:I,9,0),"")</f>
        <v/>
      </c>
      <c r="M46" s="136"/>
    </row>
    <row r="47" spans="1:13" ht="15">
      <c r="A47" s="92"/>
      <c r="B47" s="92" t="str">
        <f>IFERROR(VLOOKUP(D47,DB!A:K,11,0),"")</f>
        <v/>
      </c>
      <c r="C47" s="92"/>
      <c r="D47" s="92"/>
      <c r="E47" s="92"/>
      <c r="F47" s="134"/>
      <c r="G47" s="135">
        <f ca="1">IFERROR(NOW()-F47,"-")</f>
        <v>45936.375575115744</v>
      </c>
      <c r="H47" s="134"/>
      <c r="I47" s="92" t="str">
        <f>IFERROR(VLOOKUP(D47,DB!A:F,6,0),"")</f>
        <v/>
      </c>
      <c r="J47" s="92" t="str">
        <f>IFERROR(VLOOKUP(D47,DB!A:G,7,0),"")</f>
        <v/>
      </c>
      <c r="K47" s="92"/>
      <c r="L47" s="92" t="str">
        <f>IFERROR(VLOOKUP(D47,DB!A:I,9,0),"")</f>
        <v/>
      </c>
      <c r="M47" s="136"/>
    </row>
    <row r="48" spans="1:13" ht="15">
      <c r="A48" s="92"/>
      <c r="B48" s="92" t="str">
        <f>IFERROR(VLOOKUP(D48,DB!A:K,11,0),"")</f>
        <v/>
      </c>
      <c r="C48" s="92"/>
      <c r="D48" s="92"/>
      <c r="E48" s="92"/>
      <c r="F48" s="134"/>
      <c r="G48" s="135">
        <f ca="1">IFERROR(NOW()-F48,"-")</f>
        <v>45936.375575115744</v>
      </c>
      <c r="H48" s="134"/>
      <c r="I48" s="92" t="str">
        <f>IFERROR(VLOOKUP(D48,DB!A:F,6,0),"")</f>
        <v/>
      </c>
      <c r="J48" s="92" t="str">
        <f>IFERROR(VLOOKUP(D48,DB!A:G,7,0),"")</f>
        <v/>
      </c>
      <c r="K48" s="92"/>
      <c r="L48" s="92" t="str">
        <f>IFERROR(VLOOKUP(D48,DB!A:I,9,0),"")</f>
        <v/>
      </c>
    </row>
    <row r="49" spans="1:12" ht="15">
      <c r="A49" s="37"/>
      <c r="B49" s="37" t="str">
        <f>IFERROR(VLOOKUP(D49,DB!A:K,11,0),"")</f>
        <v/>
      </c>
      <c r="C49" s="37"/>
      <c r="D49" s="37"/>
      <c r="E49" s="37"/>
      <c r="F49" s="38"/>
      <c r="G49" s="39">
        <f ca="1">IFERROR(NOW()-F49,"-")</f>
        <v>45936.375575115744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45936.375575115744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45936.375575115744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45936.375575115744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45936.375575115744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45936.375575115744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45936.375575115744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45936.375575115744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45936.375575115744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45936.375575115744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45936.375575115744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45936.375575115744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45936.375575115744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45936.375575115744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45936.375575115744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45936.375575115744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45936.375575115744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45936.375575115744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45936.375575115744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45936.375575115744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45936.375575115744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45936.375575115744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45936.375575115744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45936.375575115744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45936.375575115744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45936.375575115744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45936.375575115744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45936.375575115744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45936.375575115744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45936.375575115744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45936.375575115744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45936.375575115744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45936.375575115744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45936.375575115744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45936.375575115744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45936.375575115744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45936.375575115744</v>
      </c>
      <c r="H85" s="38"/>
      <c r="I85" s="37" t="str">
        <f>IFERROR(VLOOKUP(D85,DB!A:F,6,0),"")</f>
        <v/>
      </c>
      <c r="J85" s="37" t="str">
        <f>IFERROR(VLOOKUP(D85,DB!A:G,7,0),"")</f>
        <v/>
      </c>
      <c r="K85" s="37"/>
      <c r="L85" s="37" t="str">
        <f>IFERROR(VLOOKUP(D85,DB!A:I,9,0),"")</f>
        <v/>
      </c>
    </row>
    <row r="86" spans="1:12" ht="15">
      <c r="A86" s="92"/>
      <c r="B86" s="92" t="str">
        <f>IFERROR(VLOOKUP(D86,DB!A:K,11,0),"")</f>
        <v/>
      </c>
      <c r="C86" s="92"/>
      <c r="D86" s="92"/>
      <c r="E86" s="92"/>
      <c r="F86" s="134"/>
      <c r="G86" s="135">
        <f ca="1">IFERROR(NOW()-F86,"-")</f>
        <v>45936.375575115744</v>
      </c>
      <c r="H86" s="134"/>
      <c r="I86" s="92" t="str">
        <f>IFERROR(VLOOKUP(D86,DB!A:F,6,0),"")</f>
        <v/>
      </c>
      <c r="J86" s="92" t="str">
        <f>IFERROR(VLOOKUP(D86,DB!A:G,7,0),"")</f>
        <v/>
      </c>
      <c r="K86" s="92"/>
      <c r="L86" s="92" t="str">
        <f>IFERROR(VLOOKUP(D86,DB!A:I,9,0),"")</f>
        <v/>
      </c>
    </row>
    <row r="87" spans="1:12" ht="15">
      <c r="A87" s="37"/>
      <c r="B87" s="37" t="str">
        <f>IFERROR(VLOOKUP(D87,DB!A:K,11,0),"")</f>
        <v/>
      </c>
      <c r="C87" s="37"/>
      <c r="D87" s="37"/>
      <c r="E87" s="37"/>
      <c r="F87" s="38"/>
      <c r="G87" s="39">
        <f ca="1">IFERROR(NOW()-F87,"-")</f>
        <v>45936.375575115744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45936.375575115744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45936.375575115744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45936.375575115744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45936.375575115744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45936.375575115744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45936.375575115744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45936.375575115744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45936.375575115744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45936.375575115744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45936.375575115744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45936.375575115744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45936.375575115744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45936.375575115744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45936.375575115744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45936.375575115744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45936.375575115744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45936.375575115744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45936.375575115744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45936.375575115744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45936.375575115744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45936.375575115744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45936.375575115744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45936.375575115744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45936.375575115744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45936.375575115744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45936.375575115744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45936.375575115744</v>
      </c>
      <c r="H114" s="38"/>
      <c r="I114" s="37" t="str">
        <f>IFERROR(VLOOKUP(D114,DB!A:F,6,0),"")</f>
        <v/>
      </c>
      <c r="J114" s="37" t="str">
        <f>IFERROR(VLOOKUP(D114,DB!A:G,7,0),"")</f>
        <v/>
      </c>
      <c r="K114" s="37"/>
      <c r="L114" s="37" t="str">
        <f>IFERROR(VLOOKUP(D114,DB!A:I,9,0),"")</f>
        <v/>
      </c>
    </row>
    <row r="115" spans="1:12" ht="15">
      <c r="A115" s="92"/>
      <c r="B115" s="92" t="str">
        <f>IFERROR(VLOOKUP(D115,DB!A:K,11,0),"")</f>
        <v/>
      </c>
      <c r="C115" s="92"/>
      <c r="D115" s="92"/>
      <c r="E115" s="92"/>
      <c r="F115" s="134"/>
      <c r="G115" s="135">
        <f ca="1">IFERROR(NOW()-F115,"-")</f>
        <v>45936.375575115744</v>
      </c>
      <c r="H115" s="134"/>
      <c r="I115" s="92" t="str">
        <f>IFERROR(VLOOKUP(D115,DB!A:F,6,0),"")</f>
        <v/>
      </c>
      <c r="J115" s="92" t="str">
        <f>IFERROR(VLOOKUP(D115,DB!A:G,7,0),"")</f>
        <v/>
      </c>
      <c r="K115" s="92"/>
      <c r="L115" s="92" t="str">
        <f>IFERROR(VLOOKUP(D115,DB!A:I,9,0),"")</f>
        <v/>
      </c>
    </row>
    <row r="116" spans="1:12" ht="15">
      <c r="A116" s="37"/>
      <c r="B116" s="37" t="str">
        <f>IFERROR(VLOOKUP(D116,DB!A:K,11,0),"")</f>
        <v/>
      </c>
      <c r="C116" s="37"/>
      <c r="D116" s="37"/>
      <c r="E116" s="37"/>
      <c r="F116" s="38"/>
      <c r="G116" s="39">
        <f ca="1">IFERROR(NOW()-F116,"-")</f>
        <v>45936.375575115744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45936.375575115744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45936.375575115744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45936.375575115744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45936.375575115744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45936.375575115744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45936.375575115744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45936.375575115744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45936.375575115744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45936.375575115744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45936.375575115744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45936.375575115744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45936.375575115744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45936.375575115744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45936.375575115744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45936.375575115744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45936.375575115744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45936.375575115744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45936.375575115744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45936.375575115744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45936.375575115744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45936.375575115744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45936.375575115744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45936.375575115744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45936.375575115744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45936.375575115744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45936.375575115744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45936.375575115744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45936.375575115744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45936.375575115744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45936.375575115744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45936.375575115744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45936.375575115744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45936.375575115744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45936.375575115744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45936.375575115744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45936.375575115744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45936.375575115744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45936.375575115744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45936.375575115744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45936.375575115744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45936.375575115744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45936.375575115744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45936.375575115744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45936.375575115744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45936.375575115744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45936.375575115744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45936.375575115744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45936.375575115744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45936.375575115744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45936.375575115744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45936.375575115744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45936.375575115744</v>
      </c>
      <c r="H168" s="38"/>
      <c r="I168" s="37" t="str">
        <f>IFERROR(VLOOKUP(D168,DB!A:F,6,0),"")</f>
        <v/>
      </c>
      <c r="J168" s="37" t="str">
        <f>IFERROR(VLOOKUP(D168,DB!A:G,7,0),"")</f>
        <v/>
      </c>
      <c r="K168" s="37"/>
      <c r="L168" s="37" t="str">
        <f>IFERROR(VLOOKUP(D168,DB!A:I,9,0),"")</f>
        <v/>
      </c>
    </row>
    <row r="169" spans="1:12" ht="15">
      <c r="A169" s="92"/>
      <c r="B169" s="92" t="str">
        <f>IFERROR(VLOOKUP(D169,DB!A:K,11,0),"")</f>
        <v/>
      </c>
      <c r="C169" s="92"/>
      <c r="D169" s="92"/>
      <c r="E169" s="92"/>
      <c r="F169" s="134"/>
      <c r="G169" s="135">
        <f ca="1">IFERROR(NOW()-F169,"-")</f>
        <v>45936.375575115744</v>
      </c>
      <c r="H169" s="134"/>
      <c r="I169" s="92" t="str">
        <f>IFERROR(VLOOKUP(D169,DB!A:F,6,0),"")</f>
        <v/>
      </c>
      <c r="J169" s="92" t="str">
        <f>IFERROR(VLOOKUP(D169,DB!A:G,7,0),"")</f>
        <v/>
      </c>
      <c r="K169" s="92"/>
      <c r="L169" s="92" t="str">
        <f>IFERROR(VLOOKUP(D169,DB!A:I,9,0),"")</f>
        <v/>
      </c>
    </row>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4" ht="15"/>
    <row r="425" ht="15"/>
    <row r="426" ht="15"/>
    <row r="427" ht="15"/>
    <row r="428" ht="15"/>
    <row r="429" ht="15"/>
    <row r="430" ht="15"/>
    <row r="431" ht="15"/>
    <row r="432" ht="15"/>
    <row r="433" ht="15"/>
    <row r="434" ht="15"/>
    <row r="435" ht="15"/>
    <row r="436" ht="15"/>
    <row r="437" ht="15"/>
    <row r="439" ht="15"/>
    <row r="440" ht="15"/>
    <row r="441" ht="15"/>
    <row r="442" ht="15"/>
    <row r="443" ht="15"/>
    <row r="444" ht="15"/>
    <row r="446" ht="15"/>
    <row r="447" ht="15"/>
    <row r="448" ht="15"/>
    <row r="449" ht="15"/>
    <row r="450" ht="15"/>
    <row r="451" ht="15"/>
    <row r="452" ht="15"/>
    <row r="453"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8" ht="15"/>
    <row r="489" ht="15"/>
    <row r="490" ht="15"/>
    <row r="491" ht="15"/>
    <row r="492" ht="15"/>
    <row r="493" ht="15"/>
    <row r="494" ht="15"/>
    <row r="495" ht="15"/>
    <row r="496" ht="15"/>
    <row r="497" ht="15"/>
    <row r="499" ht="15"/>
    <row r="500" ht="15"/>
    <row r="501" ht="15"/>
    <row r="504" ht="15"/>
    <row r="505" ht="15"/>
    <row r="506" ht="15"/>
    <row r="507"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9" ht="15"/>
    <row r="820" ht="15"/>
    <row r="821" ht="15"/>
    <row r="822" ht="15"/>
    <row r="823" ht="15"/>
    <row r="824" ht="15"/>
    <row r="828" ht="15"/>
    <row r="829" ht="15"/>
    <row r="839" ht="15"/>
    <row r="844" ht="15"/>
    <row r="855" ht="15"/>
    <row r="856" ht="15"/>
    <row r="863" ht="15"/>
    <row r="864" ht="15"/>
    <row r="868" ht="15"/>
    <row r="869" ht="15"/>
    <row r="870" ht="15"/>
    <row r="877" ht="15"/>
    <row r="878" ht="15"/>
    <row r="879" ht="15"/>
    <row r="880" ht="15"/>
    <row r="882" ht="15"/>
    <row r="883" ht="15"/>
    <row r="884" ht="15"/>
    <row r="887" ht="15"/>
    <row r="888" ht="15"/>
    <row r="889" ht="15"/>
    <row r="890" ht="15"/>
    <row r="892" ht="15"/>
    <row r="893" ht="15"/>
    <row r="894" ht="15"/>
    <row r="895" ht="15"/>
    <row r="896" ht="15"/>
    <row r="897" ht="15"/>
    <row r="899" ht="15"/>
    <row r="900" ht="15"/>
    <row r="902" ht="15"/>
    <row r="903" ht="15"/>
    <row r="905" ht="15"/>
    <row r="906" ht="15"/>
    <row r="907" ht="15"/>
    <row r="909" ht="15"/>
    <row r="910" ht="15"/>
    <row r="911" ht="15"/>
    <row r="912" ht="15"/>
    <row r="913" ht="15"/>
    <row r="917" ht="15"/>
    <row r="918" ht="15"/>
    <row r="919" ht="15"/>
    <row r="920" ht="15"/>
    <row r="923" ht="15"/>
    <row r="924" ht="15"/>
    <row r="927" ht="15"/>
    <row r="968" ht="15"/>
    <row r="969" ht="15"/>
    <row r="972" ht="15"/>
    <row r="973" ht="15"/>
    <row r="980" ht="15"/>
    <row r="981" ht="15"/>
    <row r="984" ht="15"/>
    <row r="986" ht="15"/>
    <row r="988" ht="15"/>
    <row r="989" ht="15"/>
    <row r="990" ht="15"/>
    <row r="993" ht="15"/>
    <row r="994" ht="15"/>
    <row r="996" ht="15"/>
    <row r="999" ht="15"/>
    <row r="1000" ht="15"/>
    <row r="1002" ht="15"/>
    <row r="1003" ht="15"/>
    <row r="1004" ht="15"/>
    <row r="1005" ht="15"/>
    <row r="1006" ht="15"/>
    <row r="1009" ht="15"/>
    <row r="1010" ht="15"/>
    <row r="1011" ht="15"/>
    <row r="1012" ht="15"/>
    <row r="1013" ht="15"/>
    <row r="1014" ht="15"/>
    <row r="1016" ht="15"/>
    <row r="1018" ht="15"/>
    <row r="1020" ht="15"/>
    <row r="1021" ht="15"/>
    <row r="1022" ht="15"/>
    <row r="1024" ht="15"/>
    <row r="1025" ht="15"/>
    <row r="1026" ht="15"/>
    <row r="1027" ht="15"/>
    <row r="1028" ht="15"/>
    <row r="1029" ht="15"/>
    <row r="1030" ht="15"/>
    <row r="1032" ht="15"/>
    <row r="1033" ht="15"/>
    <row r="1034" ht="15"/>
    <row r="1039" ht="15"/>
    <row r="1040" ht="15"/>
    <row r="1044" ht="15"/>
    <row r="1045" ht="15"/>
    <row r="1046" ht="15"/>
    <row r="1049" ht="15"/>
    <row r="1051" ht="15"/>
    <row r="1055" ht="15"/>
    <row r="1059" ht="15"/>
    <row r="1065" ht="15"/>
    <row r="1066" ht="15"/>
    <row r="1068" ht="15"/>
    <row r="1069" ht="15"/>
    <row r="1071" ht="15"/>
    <row r="1074" ht="15"/>
    <row r="1075" ht="15"/>
    <row r="1077" ht="15"/>
    <row r="1079" ht="15"/>
    <row r="1081" ht="15"/>
    <row r="1083" ht="15"/>
    <row r="1084" ht="15"/>
    <row r="1085" ht="15"/>
    <row r="1087" ht="15"/>
    <row r="1088" ht="15"/>
    <row r="1089" ht="15"/>
    <row r="1090" ht="15"/>
    <row r="1093" ht="15"/>
    <row r="1267" ht="15"/>
    <row r="1268" ht="15"/>
    <row r="1278" ht="15"/>
    <row r="1279" ht="15"/>
    <row r="1280" ht="15"/>
    <row r="1286" ht="15"/>
    <row r="1287" ht="15"/>
    <row r="1288" ht="15"/>
    <row r="1289" ht="15"/>
    <row r="1291" ht="15"/>
    <row r="1294" ht="15"/>
    <row r="1295" ht="15"/>
    <row r="1296" ht="15"/>
    <row r="1297" ht="15"/>
    <row r="1299" ht="15"/>
    <row r="1300" ht="15"/>
    <row r="1302" ht="15"/>
    <row r="1303" ht="15"/>
    <row r="1304" ht="15"/>
    <row r="1305" ht="15"/>
    <row r="1307" ht="15"/>
    <row r="1308" ht="15"/>
    <row r="1309" ht="15"/>
    <row r="1312" ht="15"/>
    <row r="1313" ht="15"/>
    <row r="1316" ht="15"/>
    <row r="1317" ht="15"/>
    <row r="1318" ht="15"/>
    <row r="1319" ht="15"/>
    <row r="1320" ht="15"/>
    <row r="1321" ht="15"/>
    <row r="1322" ht="15"/>
    <row r="1323" ht="15"/>
    <row r="1325" ht="15"/>
    <row r="1327" ht="15"/>
    <row r="1328" ht="15"/>
    <row r="1329" ht="15"/>
    <row r="1332" ht="15"/>
    <row r="1342" ht="15"/>
    <row r="1345" ht="15"/>
    <row r="1346" ht="15"/>
    <row r="1350" ht="15"/>
    <row r="1354" ht="15"/>
    <row r="1357" ht="15"/>
    <row r="1359" ht="15"/>
    <row r="1360" ht="15"/>
    <row r="1363" ht="15"/>
    <row r="1365" ht="15"/>
    <row r="1368" ht="15"/>
    <row r="1369" ht="15"/>
    <row r="1370" ht="15"/>
    <row r="1372" ht="15"/>
    <row r="1374" ht="15"/>
    <row r="1375" ht="15"/>
    <row r="1376" ht="15"/>
    <row r="1377" ht="15"/>
    <row r="1380" ht="15"/>
    <row r="1381" ht="15"/>
  </sheetData>
  <dataValidations count="2">
    <dataValidation allowBlank="1" showInputMessage="1" showErrorMessage="1" sqref="E1" xr:uid="{920C6338-E771-4DAE-8C89-92A9093EA4DE}"/>
    <dataValidation type="list" allowBlank="1" showInputMessage="1" showErrorMessage="1" sqref="E2:E1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7"/>
  <sheetViews>
    <sheetView workbookViewId="0">
      <selection activeCell="D9" sqref="D9"/>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39081</v>
      </c>
      <c r="B2" s="120" t="s">
        <v>5398</v>
      </c>
      <c r="C2" s="137">
        <v>1</v>
      </c>
      <c r="D2" s="120" t="s">
        <v>34463</v>
      </c>
      <c r="E2" s="137" t="s">
        <v>39082</v>
      </c>
      <c r="F2" s="138">
        <v>45926.772847222222</v>
      </c>
      <c r="G2" s="89">
        <f ca="1">IFERROR(NOW()-F2,"-")</f>
        <v>9.60272789352166</v>
      </c>
      <c r="H2" s="139">
        <v>45927.449074074102</v>
      </c>
      <c r="I2" s="120" t="str">
        <f>IFERROR(VLOOKUP(D2,DB!A:F,6,0),"")</f>
        <v>SCECO</v>
      </c>
      <c r="J2" s="120" t="str">
        <f>IFERROR(VLOOKUP(D2,DB!A:G,7,0),"")</f>
        <v>Weak</v>
      </c>
      <c r="K2" s="137" t="s">
        <v>39083</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45936.375575115744</v>
      </c>
      <c r="H3" s="139">
        <v>45927.987534722219</v>
      </c>
      <c r="I3" s="120" t="str">
        <f>IFERROR(VLOOKUP(D3,DB!A:F,6,0),"")</f>
        <v>SCECO</v>
      </c>
      <c r="J3" s="120" t="str">
        <f>IFERROR(VLOOKUP(D3,DB!A:G,7,0),"")</f>
        <v>Vandalized</v>
      </c>
      <c r="K3" s="137" t="s">
        <v>39084</v>
      </c>
      <c r="L3" s="126" t="str">
        <f>IFERROR(VLOOKUP(D3,DB!A:I,9,0),"")</f>
        <v>Latis</v>
      </c>
    </row>
    <row r="4" spans="1:16383" ht="31.5" customHeight="1">
      <c r="A4" s="137" t="s">
        <v>39085</v>
      </c>
      <c r="B4" s="120" t="s">
        <v>5398</v>
      </c>
      <c r="C4" s="137">
        <v>1</v>
      </c>
      <c r="D4" s="120" t="s">
        <v>32861</v>
      </c>
      <c r="E4" s="137" t="s">
        <v>39082</v>
      </c>
      <c r="F4" s="138">
        <v>45933.880972222221</v>
      </c>
      <c r="G4" s="89">
        <f ca="1">IFERROR(NOW()-F4,"-")</f>
        <v>2.4946028935228242</v>
      </c>
      <c r="H4" s="139">
        <v>45929.455266203702</v>
      </c>
      <c r="I4" s="120" t="str">
        <f>IFERROR(VLOOKUP(D4,DB!A:F,6,0),"")</f>
        <v>SCECO</v>
      </c>
      <c r="J4" s="120" t="str">
        <f>IFERROR(VLOOKUP(D4,DB!A:G,7,0),"")</f>
        <v>In progress</v>
      </c>
      <c r="K4" s="137" t="s">
        <v>39083</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39086</v>
      </c>
      <c r="B5" s="120" t="s">
        <v>5398</v>
      </c>
      <c r="C5" s="137">
        <v>1</v>
      </c>
      <c r="D5" s="120" t="s">
        <v>33408</v>
      </c>
      <c r="E5" s="137" t="s">
        <v>38964</v>
      </c>
      <c r="F5" s="138">
        <v>45934.942245370374</v>
      </c>
      <c r="G5" s="89">
        <f ca="1">IFERROR(NOW()-F5,"-")</f>
        <v>1.433329745370429</v>
      </c>
      <c r="H5" s="139">
        <v>45934.470231481479</v>
      </c>
      <c r="I5" s="120" t="str">
        <f>IFERROR(VLOOKUP(D5,DB!A:F,6,0),"")</f>
        <v>SCECO</v>
      </c>
      <c r="J5" s="120" t="str">
        <f>IFERROR(VLOOKUP(D5,DB!A:G,7,0),"")</f>
        <v>Dead</v>
      </c>
      <c r="K5" s="137" t="s">
        <v>39083</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45936.375575115744</v>
      </c>
      <c r="H6" s="124"/>
      <c r="I6" s="120" t="str">
        <f>IFERROR(VLOOKUP(D6,DB!A:F,6,0),"")</f>
        <v/>
      </c>
      <c r="J6" s="119" t="str">
        <f>IFERROR(VLOOKUP(D6,DB!A:G,7,0),"")</f>
        <v/>
      </c>
      <c r="K6" s="125"/>
      <c r="L6" s="126" t="str">
        <f>IFERROR(VLOOKUP(D6,DB!A:I,9,0),"")</f>
        <v/>
      </c>
    </row>
    <row r="7" spans="1:16383" ht="31.5" customHeight="1">
      <c r="A7" s="121"/>
      <c r="B7" s="120" t="str">
        <f>IFERROR(VLOOKUP(D7,DB!A:K,11,0),"")</f>
        <v/>
      </c>
      <c r="C7" s="122"/>
      <c r="D7" s="120"/>
      <c r="E7" s="123"/>
      <c r="F7" s="124"/>
      <c r="G7" s="89">
        <f ca="1">IFERROR(NOW()-F7,"-")</f>
        <v>45936.375575115744</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45936.375575115744</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45936.375575115744</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45936.375575115744</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45936.375575115744</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45936.375575115744</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45936.375575115744</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45936.375575115744</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45936.375575115744</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45936.375575115744</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45936.375575115744</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45936.375575115744</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45936.375575115744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45936.375575115744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45936.375575115744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45936.375575115744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45936.375575115744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45936.375575115744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45936.375575115744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45936.375575115744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45936.375575115744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45936.375575115744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45936.375575115744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45936.375575115744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45936.375575115744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45936.375575115744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45936.375575115744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45936.375575115744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45936.375575115744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45936.375575115744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45936.375575115744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45936.375575115744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45936.375575115744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45936.375575115744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45936.375575115744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45936.375575115744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45936.375575115744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45936.375575115744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45936.375575115744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45936.375575115744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45936.375575115744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45936.375575115744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45936.375575115744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45936.375575115744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45936.375575115744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45936.375575115744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45936.375575115744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45936.375575115744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45936.375575115744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45936.375575115744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45936.375575115744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45936.375575115744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45936.375575115744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45936.375575115744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45936.375575115744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45936.375575115744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45936.375575115744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45936.375575115744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45936.375575115744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45936.375575115744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45936.375575115744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45936.375575115744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45936.375575115744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45936.375575115744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45936.375575115744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45936.375575115744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45936.375575115744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45936.375575115744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45936.375575115744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45936.375575115744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45936.375575115744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45936.375575115744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45936.375575115744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45936.375575115744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45936.375575115744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45936.375575115744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45936.375575115744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45936.375575115744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45936.375575115744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45936.375575115744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45936.375575115744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45936.375575115744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45936.375575115744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45936.375575115744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45936.375575115744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45936.375575115744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45936.375575115744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45936.375575115744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45936.375575115744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45936.375575115744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45936.375575115744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45936.375575115744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45936.375575115744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45936.375575115744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45936.375575115744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45936.375575115744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45936.375575115744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45936.375575115744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45936.375575115744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45936.375575115744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45936.375575115744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45936.375575115744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45936.375575115744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45936.375575115744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45936.375575115744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45936.375575115744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45936.375575115744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45936.375575115744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45936.375575115744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45936.375575115744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45936.375575115744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45936.375575115744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45936.375575115744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45936.375575115744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45936.375575115744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45936.375575115744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45936.375575115744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45936.375575115744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45936.375575115744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45936.375575115744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45936.375575115744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45936.375575115744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45936.375575115744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45936.375575115744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45936.375575115744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45936.375575115744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45936.375575115744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45936.375575115744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45936.375575115744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45936.375575115744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45936.375575115744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45936.375575115744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45936.375575115744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45936.375575115744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45936.375575115744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45936.375575115744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45936.375575115744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45936.375575115744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45936.375575115744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45936.375575115744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45936.375575115744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45936.375575115744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45936.375575115744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45936.375575115744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45936.375575115744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45936.375575115744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45936.375575115744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45936.375575115744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45936.375575115744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45936.375575115744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45936.375575115744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45936.375575115744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45936.375575115744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45936.375575115744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45936.375575115744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45936.375575115744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45936.375575115744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45936.375575115744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45936.375575115744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45936.375575115744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45936.375575115744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45936.375575115744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45936.375575115744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45936.375575115744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45936.375575115744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45936.375575115744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45936.375575115744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45936.375575115744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45936.375575115744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45936.375575115744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45936.375575115744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45936.375575115744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45936.375575115744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45936.375575115744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45936.375575115744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45936.375575115744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45936.375575115744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45936.375575115744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45936.375575115744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45936.375575115744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45936.375575115744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45936.375575115744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45936.375575115744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45936.375575115744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45936.375575115744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45936.375575115744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45936.375575115744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45936.375575115744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45936.375575115744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45936.375575115744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45936.375575115744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45936.375575115744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45936.375575115744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45936.375575115744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45936.375575115744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45936.375575115744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45936.375575115744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45936.375575115744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45936.375575115744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45936.375575115744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45936.375575115744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45936.375575115744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45936.375575115744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45936.375575115744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45936.375575115744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45936.375575115744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45936.375575115744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45936.375575115744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45936.375575115744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45936.375575115744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45936.375575115744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45936.375575115744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45936.375575115744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45936.375575115744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45936.375575115744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45936.375575115744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45936.375575115744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45936.375575115744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45936.375575115744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45936.375575115744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45936.375575115744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45936.375575115744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45936.375575115744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45936.375575115744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45936.375575115744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45936.375575115744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45936.375575115744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45936.375575115744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45936.375575115744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45936.375575115744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45936.375575115744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45936.375575115744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45936.375575115744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45936.375575115744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45936.375575115744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45936.375575115744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45936.375575115744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45936.375575115744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45936.375575115744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45936.375575115744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45936.375575115744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45936.375575115744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45936.375575115744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45936.375575115744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45936.375575115744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45936.375575115744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45936.375575115744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45936.375575115744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45936.375575115744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45936.375575115744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45936.375575115744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45936.375575115744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45936.375575115744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45936.375575115744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45936.375575115744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45936.375575115744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45936.375575115744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45936.375575115744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45936.375575115744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45936.375575115744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45936.375575115744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45936.375575115744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45936.375575115744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45936.375575115744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45936.375575115744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45936.375575115744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45936.375575115744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45936.375575115744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45936.375575115744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45936.375575115744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45936.375575115744</v>
      </c>
      <c r="H277" s="124"/>
      <c r="I277" s="120" t="str">
        <f>IFERROR(VLOOKUP(D277,DB!A:F,6,0),"")</f>
        <v/>
      </c>
      <c r="J277" s="119" t="str">
        <f>IFERROR(VLOOKUP(D277,DB!A:G,7,0),"")</f>
        <v/>
      </c>
      <c r="K277" s="125"/>
      <c r="L277" s="126" t="str">
        <f>IFERROR(VLOOKUP(D277,DB!A:I,9,0),"")</f>
        <v/>
      </c>
    </row>
  </sheetData>
  <dataValidations count="2">
    <dataValidation allowBlank="1" showInputMessage="1" showErrorMessage="1" sqref="E1" xr:uid="{380493DB-286A-4683-AF55-C78F04945A49}"/>
    <dataValidation type="list" allowBlank="1" showInputMessage="1" showErrorMessage="1" sqref="E3 E5:E27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2025-10-06T06:01:06Z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