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Edelman\Training\edX Training\Statistics in Excel (DAT222x)\"/>
    </mc:Choice>
  </mc:AlternateContent>
  <bookViews>
    <workbookView xWindow="0" yWindow="0" windowWidth="25200" windowHeight="11160" activeTab="1"/>
  </bookViews>
  <sheets>
    <sheet name="M4L6" sheetId="1" r:id="rId1"/>
    <sheet name="Qui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2" l="1"/>
  <c r="E28" i="2" s="1"/>
  <c r="E118" i="2"/>
  <c r="E122" i="2" s="1"/>
  <c r="F28" i="2"/>
  <c r="E107" i="2" l="1"/>
  <c r="E112" i="2" s="1"/>
  <c r="E100" i="2"/>
  <c r="E102" i="2" s="1"/>
  <c r="E89" i="2"/>
  <c r="E77" i="2"/>
  <c r="E72" i="2"/>
  <c r="E75" i="2" s="1"/>
  <c r="E56" i="2"/>
  <c r="E49" i="2"/>
  <c r="E48" i="2"/>
  <c r="E36" i="2"/>
  <c r="H36" i="2" s="1"/>
  <c r="E74" i="2" l="1"/>
  <c r="E80" i="2"/>
  <c r="E79" i="2"/>
  <c r="H38" i="2"/>
  <c r="E59" i="2"/>
  <c r="E61" i="2" s="1"/>
  <c r="H35" i="2"/>
  <c r="H37" i="2"/>
  <c r="E37" i="2" l="1"/>
  <c r="E38" i="2" s="1"/>
  <c r="E62" i="2"/>
  <c r="E14" i="2" l="1"/>
  <c r="E17" i="2" s="1"/>
  <c r="C7" i="2"/>
  <c r="C29" i="1"/>
  <c r="C28" i="1"/>
  <c r="C24" i="1"/>
  <c r="C23" i="1"/>
  <c r="C26" i="1"/>
  <c r="C15" i="1"/>
  <c r="C17" i="1" s="1"/>
  <c r="C6" i="1"/>
  <c r="C8" i="1" s="1"/>
</calcChain>
</file>

<file path=xl/sharedStrings.xml><?xml version="1.0" encoding="utf-8"?>
<sst xmlns="http://schemas.openxmlformats.org/spreadsheetml/2006/main" count="117" uniqueCount="84">
  <si>
    <t>HW1</t>
  </si>
  <si>
    <t>HW2</t>
  </si>
  <si>
    <t>p</t>
  </si>
  <si>
    <t>q</t>
  </si>
  <si>
    <t>Z</t>
  </si>
  <si>
    <t>E</t>
  </si>
  <si>
    <t>N0 = (p*q)*Z^2/E^2 =</t>
  </si>
  <si>
    <t>N</t>
  </si>
  <si>
    <t>s</t>
  </si>
  <si>
    <t>n0 = (Z*s/E)^2  =</t>
  </si>
  <si>
    <t>HW3</t>
  </si>
  <si>
    <t>xbar</t>
  </si>
  <si>
    <t>n</t>
  </si>
  <si>
    <t>n = (n0*N)/(n0+N-1) =</t>
  </si>
  <si>
    <t>FCF = sqrt( (N-n)/(N-1)) =</t>
  </si>
  <si>
    <t>UB = xbar+(s/sqrt(n))*Z =</t>
  </si>
  <si>
    <t>LB = xbar-(s/sqrt(n))*Z =</t>
  </si>
  <si>
    <t>UCUB = xbar+(s/sqrt(n))*Z =</t>
  </si>
  <si>
    <t>UCLB = xbar-(s/sqrt(n))*Z =</t>
  </si>
  <si>
    <t>FCUB = xbar+(s/sqrt(n))*Z*FCF =</t>
  </si>
  <si>
    <t>FCLB = xbar-(s/sqrt(n))*Z*FCF =</t>
  </si>
  <si>
    <t>Sample size: proportion</t>
  </si>
  <si>
    <t>n = (N0*N)/(N0+N-1) =</t>
  </si>
  <si>
    <t>Adapt 241</t>
  </si>
  <si>
    <t>SE(cart0n of n) = s/sqrt(n) =</t>
  </si>
  <si>
    <t>Mean/SE of population</t>
  </si>
  <si>
    <t>Adapt 244</t>
  </si>
  <si>
    <t>Mean/SE with proportion</t>
  </si>
  <si>
    <t>q = 1-p =</t>
  </si>
  <si>
    <t>SE(p-hat) = sqrt((p*q)/n) =</t>
  </si>
  <si>
    <t>Adapt 247</t>
  </si>
  <si>
    <t>x</t>
  </si>
  <si>
    <t>mu</t>
  </si>
  <si>
    <t>P(xbar &lt;= 395) =</t>
  </si>
  <si>
    <t>Adapt 250</t>
  </si>
  <si>
    <t xml:space="preserve">S{} = </t>
  </si>
  <si>
    <t>{1,3,5,7}</t>
  </si>
  <si>
    <t>s= sqrt(var/n) =</t>
  </si>
  <si>
    <t>delta^2</t>
  </si>
  <si>
    <t>SE of Xbar</t>
  </si>
  <si>
    <t>var = sum(delta^2)*.25 =</t>
  </si>
  <si>
    <t>xbar = average(S{}) =</t>
  </si>
  <si>
    <t>Adapt 256</t>
  </si>
  <si>
    <t>Z = 99% CI =</t>
  </si>
  <si>
    <t>Upper, Lower Bound with value</t>
  </si>
  <si>
    <t>Upper, Lower Bound with proportion</t>
  </si>
  <si>
    <t>S</t>
  </si>
  <si>
    <t>Fails</t>
  </si>
  <si>
    <t>p-hat = Fails/S =</t>
  </si>
  <si>
    <t>SE(p-hat) = sqrt(p-hat*(1-p-hat)/S) =</t>
  </si>
  <si>
    <t xml:space="preserve">Z = 95% = </t>
  </si>
  <si>
    <t>UB = p-hat + SE(p-hat)*Z =</t>
  </si>
  <si>
    <t>LB = p-hat - SE(p-hat)*Z =</t>
  </si>
  <si>
    <t>Adapt 271</t>
  </si>
  <si>
    <t>Upper, Lower Bound with proportion and FCF</t>
  </si>
  <si>
    <t>Confidence Interval with FCF</t>
  </si>
  <si>
    <t>p-hat</t>
  </si>
  <si>
    <t>SE(p-hat) = sqrt(p-hat*(1-p-hat)/n) =</t>
  </si>
  <si>
    <t>UCUB = p-hat + SE(p-hat)*Z =</t>
  </si>
  <si>
    <t>UCLB = p-hat - SE(p-hat)*Z =</t>
  </si>
  <si>
    <t>FCUB = p-hat + SE(p-hat)*Z*FCF =</t>
  </si>
  <si>
    <t>FCUL = p-hat - SE(p-hat)*Z*FCF =</t>
  </si>
  <si>
    <t>FCF = sqrt(N-n / N-1) =</t>
  </si>
  <si>
    <t>Sample size with StdDev</t>
  </si>
  <si>
    <t>Z = 95% =</t>
  </si>
  <si>
    <t>n = (Z*(s/E))^2 =</t>
  </si>
  <si>
    <t>Adapt 283</t>
  </si>
  <si>
    <t>Sample size with StdDev &amp; FCF</t>
  </si>
  <si>
    <t>N0 = (Z*(s/E))^2 =</t>
  </si>
  <si>
    <t>n = (N0 *N)/(N0+N-1) =</t>
  </si>
  <si>
    <t>Adapt 288</t>
  </si>
  <si>
    <t>alpha = 1-CI =</t>
  </si>
  <si>
    <t>CI</t>
  </si>
  <si>
    <t>m</t>
  </si>
  <si>
    <t>LB =</t>
  </si>
  <si>
    <t>UB = 1=(alpha^(1/n)) =</t>
  </si>
  <si>
    <t>Blyth 0 successes</t>
  </si>
  <si>
    <t>Blyth n successes</t>
  </si>
  <si>
    <t>LB = alpha^(1/n) =</t>
  </si>
  <si>
    <t>UB =</t>
  </si>
  <si>
    <t>sigma</t>
  </si>
  <si>
    <t>s = sigma/sqrt(n) =</t>
  </si>
  <si>
    <t>Prob with mu, sigma</t>
  </si>
  <si>
    <t>Sample Size: 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</si>
</sst>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%"/>
    <numFmt numFmtId="165" formatCode="0.000"/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9" fontId="0" fillId="0" borderId="0" xfId="0" applyNumberFormat="1"/>
    <xf numFmtId="164" fontId="0" fillId="0" borderId="0" xfId="1" applyNumberFormat="1" applyFon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>
      <selection activeCell="C30" sqref="C30"/>
    </sheetView>
  </sheetViews>
  <sheetFormatPr defaultRowHeight="15" x14ac:dyDescent="0.25"/>
  <cols>
    <col min="2" max="2" width="21.42578125" style="2" bestFit="1" customWidth="1"/>
    <col min="4" max="4" width="11.5703125" style="2" customWidth="1"/>
    <col min="6" max="6" width="11" style="2" bestFit="1" customWidth="1"/>
    <col min="8" max="8" width="11" bestFit="1" customWidth="1"/>
  </cols>
  <sheetData>
    <row r="1" spans="1:7" x14ac:dyDescent="0.25">
      <c r="A1" s="10" t="s">
        <v>0</v>
      </c>
      <c r="B1" s="10"/>
      <c r="C1" s="10"/>
      <c r="D1" s="10"/>
      <c r="E1" s="10"/>
      <c r="F1" s="3"/>
    </row>
    <row r="2" spans="1:7" x14ac:dyDescent="0.25">
      <c r="C2" s="3"/>
      <c r="D2" s="2" t="s">
        <v>7</v>
      </c>
      <c r="E2">
        <v>5000</v>
      </c>
      <c r="G2" t="s">
        <v>21</v>
      </c>
    </row>
    <row r="3" spans="1:7" x14ac:dyDescent="0.25">
      <c r="D3" s="2" t="s">
        <v>2</v>
      </c>
      <c r="E3">
        <v>0.5</v>
      </c>
    </row>
    <row r="4" spans="1:7" x14ac:dyDescent="0.25">
      <c r="A4" s="3"/>
      <c r="D4" s="2" t="s">
        <v>3</v>
      </c>
      <c r="E4">
        <v>0.5</v>
      </c>
    </row>
    <row r="5" spans="1:7" x14ac:dyDescent="0.25">
      <c r="D5" s="2" t="s">
        <v>4</v>
      </c>
      <c r="E5">
        <v>1.96</v>
      </c>
    </row>
    <row r="6" spans="1:7" x14ac:dyDescent="0.25">
      <c r="B6" s="2" t="s">
        <v>6</v>
      </c>
      <c r="C6">
        <f>(E3*E4)*(E5^2)/(E6^2)</f>
        <v>2400.9999999999995</v>
      </c>
      <c r="D6" s="2" t="s">
        <v>5</v>
      </c>
      <c r="E6" s="4">
        <v>0.02</v>
      </c>
    </row>
    <row r="8" spans="1:7" x14ac:dyDescent="0.25">
      <c r="B8" s="2" t="s">
        <v>22</v>
      </c>
      <c r="C8">
        <f>(C6*E2)/(C6+E2-1)</f>
        <v>1622.2972972972971</v>
      </c>
    </row>
    <row r="11" spans="1:7" x14ac:dyDescent="0.25">
      <c r="A11" s="10" t="s">
        <v>1</v>
      </c>
      <c r="B11" s="10"/>
      <c r="C11" s="10"/>
      <c r="D11" s="10"/>
      <c r="E11" s="10"/>
    </row>
    <row r="13" spans="1:7" x14ac:dyDescent="0.25">
      <c r="D13" s="2" t="s">
        <v>7</v>
      </c>
      <c r="E13">
        <v>200</v>
      </c>
      <c r="G13" t="s">
        <v>83</v>
      </c>
    </row>
    <row r="14" spans="1:7" x14ac:dyDescent="0.25">
      <c r="D14" s="2" t="s">
        <v>8</v>
      </c>
      <c r="E14">
        <v>0.15</v>
      </c>
    </row>
    <row r="15" spans="1:7" x14ac:dyDescent="0.25">
      <c r="B15" s="2" t="s">
        <v>9</v>
      </c>
      <c r="C15">
        <f>(E16*E14/E15)^2</f>
        <v>96.039999999999978</v>
      </c>
      <c r="D15" s="2" t="s">
        <v>5</v>
      </c>
      <c r="E15">
        <v>0.03</v>
      </c>
    </row>
    <row r="16" spans="1:7" x14ac:dyDescent="0.25">
      <c r="D16" s="2" t="s">
        <v>4</v>
      </c>
      <c r="E16">
        <v>1.96</v>
      </c>
    </row>
    <row r="17" spans="1:7" x14ac:dyDescent="0.25">
      <c r="B17" s="2" t="s">
        <v>13</v>
      </c>
      <c r="C17">
        <f>(C15*E13)/(C15+E13-1)</f>
        <v>65.103036876355745</v>
      </c>
    </row>
    <row r="20" spans="1:7" x14ac:dyDescent="0.25">
      <c r="A20" s="10" t="s">
        <v>10</v>
      </c>
      <c r="B20" s="10"/>
      <c r="C20" s="10"/>
      <c r="D20" s="10"/>
      <c r="E20" s="10"/>
      <c r="G20" t="s">
        <v>55</v>
      </c>
    </row>
    <row r="21" spans="1:7" x14ac:dyDescent="0.25">
      <c r="D21" s="2" t="s">
        <v>12</v>
      </c>
      <c r="E21">
        <v>50</v>
      </c>
    </row>
    <row r="22" spans="1:7" x14ac:dyDescent="0.25">
      <c r="D22" s="2" t="s">
        <v>11</v>
      </c>
      <c r="E22">
        <v>5000</v>
      </c>
    </row>
    <row r="23" spans="1:7" x14ac:dyDescent="0.25">
      <c r="B23" s="2" t="s">
        <v>17</v>
      </c>
      <c r="C23">
        <f>E22+(E24/SQRT(E21))*E25</f>
        <v>5277.185858225127</v>
      </c>
      <c r="D23" s="2" t="s">
        <v>7</v>
      </c>
      <c r="E23">
        <v>200</v>
      </c>
    </row>
    <row r="24" spans="1:7" x14ac:dyDescent="0.25">
      <c r="B24" s="2" t="s">
        <v>18</v>
      </c>
      <c r="C24">
        <f>E22-(E24/SQRT(E21))*E25</f>
        <v>4722.814141774873</v>
      </c>
      <c r="D24" s="2" t="s">
        <v>8</v>
      </c>
      <c r="E24">
        <v>1000</v>
      </c>
    </row>
    <row r="25" spans="1:7" x14ac:dyDescent="0.25">
      <c r="D25" s="2" t="s">
        <v>4</v>
      </c>
      <c r="E25">
        <v>1.96</v>
      </c>
    </row>
    <row r="26" spans="1:7" x14ac:dyDescent="0.25">
      <c r="B26" s="2" t="s">
        <v>14</v>
      </c>
      <c r="C26">
        <f>SQRT((E23-E21)/(E23-1))</f>
        <v>0.86819862025984906</v>
      </c>
    </row>
    <row r="28" spans="1:7" x14ac:dyDescent="0.25">
      <c r="B28" s="2" t="s">
        <v>19</v>
      </c>
      <c r="C28">
        <f>E22+(E24/SQRT(E21)*E25*C26)</f>
        <v>5240.652379666597</v>
      </c>
    </row>
    <row r="29" spans="1:7" x14ac:dyDescent="0.25">
      <c r="B29" s="2" t="s">
        <v>20</v>
      </c>
      <c r="C29">
        <f>E22-(E24/SQRT(E21)*E25*C26)</f>
        <v>4759.347620333403</v>
      </c>
    </row>
  </sheetData>
  <mergeCells count="3">
    <mergeCell ref="A1:E1"/>
    <mergeCell ref="A11:E11"/>
    <mergeCell ref="A20:E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topLeftCell="A73" workbookViewId="0">
      <selection activeCell="A93" sqref="A93:G102"/>
    </sheetView>
  </sheetViews>
  <sheetFormatPr defaultRowHeight="15" x14ac:dyDescent="0.25"/>
  <cols>
    <col min="2" max="2" width="27.42578125" style="2" customWidth="1"/>
    <col min="4" max="4" width="9.140625" style="2"/>
    <col min="5" max="5" width="10.5703125" bestFit="1" customWidth="1"/>
  </cols>
  <sheetData>
    <row r="1" spans="1:7" x14ac:dyDescent="0.25">
      <c r="A1" s="10" t="s">
        <v>23</v>
      </c>
      <c r="B1" s="10"/>
      <c r="C1" s="10"/>
      <c r="D1" s="10"/>
      <c r="E1" s="10"/>
    </row>
    <row r="2" spans="1:7" x14ac:dyDescent="0.25">
      <c r="G2" s="9" t="s">
        <v>25</v>
      </c>
    </row>
    <row r="3" spans="1:7" x14ac:dyDescent="0.25">
      <c r="D3" s="2" t="s">
        <v>11</v>
      </c>
      <c r="E3">
        <v>500</v>
      </c>
    </row>
    <row r="4" spans="1:7" x14ac:dyDescent="0.25">
      <c r="D4" s="2" t="s">
        <v>8</v>
      </c>
      <c r="E4">
        <v>25</v>
      </c>
    </row>
    <row r="5" spans="1:7" x14ac:dyDescent="0.25">
      <c r="D5" s="2" t="s">
        <v>12</v>
      </c>
      <c r="E5">
        <v>30</v>
      </c>
    </row>
    <row r="7" spans="1:7" x14ac:dyDescent="0.25">
      <c r="B7" s="2" t="s">
        <v>24</v>
      </c>
      <c r="C7">
        <f>E4/SQRT(E5)</f>
        <v>4.5643546458763842</v>
      </c>
    </row>
    <row r="10" spans="1:7" x14ac:dyDescent="0.25">
      <c r="A10" s="10" t="s">
        <v>26</v>
      </c>
      <c r="B10" s="10"/>
      <c r="C10" s="10"/>
      <c r="D10" s="10"/>
      <c r="E10" s="10"/>
    </row>
    <row r="11" spans="1:7" x14ac:dyDescent="0.25">
      <c r="G11" s="9" t="s">
        <v>27</v>
      </c>
    </row>
    <row r="13" spans="1:7" x14ac:dyDescent="0.25">
      <c r="D13" s="2" t="s">
        <v>2</v>
      </c>
      <c r="E13">
        <v>0.08</v>
      </c>
    </row>
    <row r="14" spans="1:7" x14ac:dyDescent="0.25">
      <c r="D14" s="2" t="s">
        <v>28</v>
      </c>
      <c r="E14">
        <f>1-E13</f>
        <v>0.92</v>
      </c>
    </row>
    <row r="15" spans="1:7" x14ac:dyDescent="0.25">
      <c r="D15" s="2" t="s">
        <v>12</v>
      </c>
      <c r="E15">
        <v>50</v>
      </c>
    </row>
    <row r="17" spans="1:7" x14ac:dyDescent="0.25">
      <c r="D17" s="2" t="s">
        <v>29</v>
      </c>
      <c r="E17">
        <f>SQRT((E13*E14)/E15)</f>
        <v>3.836665218650176E-2</v>
      </c>
    </row>
    <row r="20" spans="1:7" x14ac:dyDescent="0.25">
      <c r="A20" s="10" t="s">
        <v>30</v>
      </c>
      <c r="B20" s="10"/>
      <c r="C20" s="10"/>
      <c r="D20" s="10"/>
      <c r="E20" s="10"/>
    </row>
    <row r="21" spans="1:7" x14ac:dyDescent="0.25">
      <c r="G21" s="9" t="s">
        <v>82</v>
      </c>
    </row>
    <row r="22" spans="1:7" x14ac:dyDescent="0.25">
      <c r="D22" s="2" t="s">
        <v>32</v>
      </c>
      <c r="E22">
        <v>400</v>
      </c>
    </row>
    <row r="23" spans="1:7" x14ac:dyDescent="0.25">
      <c r="D23" s="2" t="s">
        <v>80</v>
      </c>
      <c r="E23">
        <v>20</v>
      </c>
    </row>
    <row r="24" spans="1:7" x14ac:dyDescent="0.25">
      <c r="D24" s="2" t="s">
        <v>12</v>
      </c>
      <c r="E24">
        <v>25</v>
      </c>
    </row>
    <row r="25" spans="1:7" x14ac:dyDescent="0.25">
      <c r="D25" s="2" t="s">
        <v>81</v>
      </c>
      <c r="E25">
        <f>E23/SQRT(E24)</f>
        <v>4</v>
      </c>
    </row>
    <row r="26" spans="1:7" x14ac:dyDescent="0.25">
      <c r="D26" s="2" t="s">
        <v>31</v>
      </c>
      <c r="E26">
        <v>395</v>
      </c>
    </row>
    <row r="28" spans="1:7" x14ac:dyDescent="0.25">
      <c r="D28" s="2" t="s">
        <v>33</v>
      </c>
      <c r="E28">
        <f>_xlfn.NORM.DIST(E26,E22,E25, TRUE)</f>
        <v>0.10564977366685525</v>
      </c>
      <c r="F28" t="str">
        <f ca="1">_xlfn.FORMULATEXT(E28)</f>
        <v>=NORM.DIST(E26,E22,E25, TRUE)</v>
      </c>
    </row>
    <row r="32" spans="1:7" x14ac:dyDescent="0.25">
      <c r="A32" s="10" t="s">
        <v>34</v>
      </c>
      <c r="B32" s="10"/>
      <c r="C32" s="10"/>
      <c r="D32" s="10"/>
      <c r="E32" s="10"/>
    </row>
    <row r="33" spans="1:8" x14ac:dyDescent="0.25">
      <c r="A33" s="1"/>
      <c r="B33" s="1"/>
      <c r="C33" s="1"/>
      <c r="D33" s="1"/>
      <c r="E33" s="1"/>
      <c r="G33" s="9" t="s">
        <v>39</v>
      </c>
    </row>
    <row r="34" spans="1:8" x14ac:dyDescent="0.25">
      <c r="D34" s="2" t="s">
        <v>35</v>
      </c>
      <c r="E34" t="s">
        <v>36</v>
      </c>
      <c r="H34" t="s">
        <v>38</v>
      </c>
    </row>
    <row r="35" spans="1:8" x14ac:dyDescent="0.25">
      <c r="D35" s="2" t="s">
        <v>12</v>
      </c>
      <c r="E35">
        <v>2</v>
      </c>
      <c r="G35">
        <v>1</v>
      </c>
      <c r="H35">
        <f>(G35-$E$36)^2</f>
        <v>9</v>
      </c>
    </row>
    <row r="36" spans="1:8" x14ac:dyDescent="0.25">
      <c r="D36" s="2" t="s">
        <v>41</v>
      </c>
      <c r="E36">
        <f>AVERAGE(G35:G38)</f>
        <v>4</v>
      </c>
      <c r="G36">
        <v>3</v>
      </c>
      <c r="H36">
        <f t="shared" ref="H36:H38" si="0">(G36-$E$36)^2</f>
        <v>1</v>
      </c>
    </row>
    <row r="37" spans="1:8" x14ac:dyDescent="0.25">
      <c r="D37" s="2" t="s">
        <v>40</v>
      </c>
      <c r="E37">
        <f>SUM(H35:H38)/4</f>
        <v>5</v>
      </c>
      <c r="G37">
        <v>5</v>
      </c>
      <c r="H37">
        <f t="shared" si="0"/>
        <v>1</v>
      </c>
    </row>
    <row r="38" spans="1:8" x14ac:dyDescent="0.25">
      <c r="D38" s="2" t="s">
        <v>37</v>
      </c>
      <c r="E38">
        <f>SQRT(E37/E35)</f>
        <v>1.5811388300841898</v>
      </c>
      <c r="G38">
        <v>7</v>
      </c>
      <c r="H38">
        <f t="shared" si="0"/>
        <v>9</v>
      </c>
    </row>
    <row r="41" spans="1:8" x14ac:dyDescent="0.25">
      <c r="A41" s="10" t="s">
        <v>42</v>
      </c>
      <c r="B41" s="10"/>
      <c r="C41" s="10"/>
      <c r="D41" s="10"/>
      <c r="E41" s="10"/>
    </row>
    <row r="42" spans="1:8" x14ac:dyDescent="0.25">
      <c r="G42" s="9" t="s">
        <v>44</v>
      </c>
    </row>
    <row r="43" spans="1:8" x14ac:dyDescent="0.25">
      <c r="D43" s="2" t="s">
        <v>11</v>
      </c>
      <c r="E43">
        <v>300</v>
      </c>
    </row>
    <row r="44" spans="1:8" x14ac:dyDescent="0.25">
      <c r="D44" s="2" t="s">
        <v>8</v>
      </c>
      <c r="E44">
        <v>40</v>
      </c>
    </row>
    <row r="45" spans="1:8" x14ac:dyDescent="0.25">
      <c r="D45" s="2" t="s">
        <v>12</v>
      </c>
      <c r="E45">
        <v>64</v>
      </c>
    </row>
    <row r="46" spans="1:8" x14ac:dyDescent="0.25">
      <c r="D46" s="2" t="s">
        <v>43</v>
      </c>
      <c r="E46">
        <v>2.5760000000000001</v>
      </c>
    </row>
    <row r="48" spans="1:8" x14ac:dyDescent="0.25">
      <c r="D48" s="2" t="s">
        <v>15</v>
      </c>
      <c r="E48">
        <f>E43+(E44/SQRT(E45))*E46</f>
        <v>312.88</v>
      </c>
    </row>
    <row r="49" spans="1:7" x14ac:dyDescent="0.25">
      <c r="D49" s="2" t="s">
        <v>16</v>
      </c>
      <c r="E49">
        <f>E43-(E44/SQRT(E45))*E46</f>
        <v>287.12</v>
      </c>
    </row>
    <row r="52" spans="1:7" x14ac:dyDescent="0.25">
      <c r="A52" s="10" t="s">
        <v>42</v>
      </c>
      <c r="B52" s="10"/>
      <c r="C52" s="10"/>
      <c r="D52" s="10"/>
      <c r="E52" s="10"/>
    </row>
    <row r="53" spans="1:7" x14ac:dyDescent="0.25">
      <c r="G53" s="9" t="s">
        <v>45</v>
      </c>
    </row>
    <row r="54" spans="1:7" x14ac:dyDescent="0.25">
      <c r="D54" s="2" t="s">
        <v>46</v>
      </c>
      <c r="E54">
        <v>100</v>
      </c>
    </row>
    <row r="55" spans="1:7" x14ac:dyDescent="0.25">
      <c r="D55" s="2" t="s">
        <v>47</v>
      </c>
      <c r="E55">
        <v>4</v>
      </c>
    </row>
    <row r="56" spans="1:7" x14ac:dyDescent="0.25">
      <c r="D56" s="2" t="s">
        <v>48</v>
      </c>
      <c r="E56">
        <f>E55/E54</f>
        <v>0.04</v>
      </c>
    </row>
    <row r="57" spans="1:7" x14ac:dyDescent="0.25">
      <c r="D57" s="2" t="s">
        <v>50</v>
      </c>
      <c r="E57">
        <v>1.96</v>
      </c>
    </row>
    <row r="59" spans="1:7" x14ac:dyDescent="0.25">
      <c r="D59" s="2" t="s">
        <v>49</v>
      </c>
      <c r="E59">
        <f>SQRT(E56*(1-E56)/E54)</f>
        <v>1.9595917942265423E-2</v>
      </c>
    </row>
    <row r="61" spans="1:7" x14ac:dyDescent="0.25">
      <c r="D61" s="2" t="s">
        <v>51</v>
      </c>
      <c r="E61">
        <f>E56+(E59*E57)</f>
        <v>7.8407999166840228E-2</v>
      </c>
    </row>
    <row r="62" spans="1:7" x14ac:dyDescent="0.25">
      <c r="D62" s="2" t="s">
        <v>52</v>
      </c>
      <c r="E62">
        <f>E56-(E59*E57)</f>
        <v>1.5920008331597735E-3</v>
      </c>
    </row>
    <row r="65" spans="1:7" x14ac:dyDescent="0.25">
      <c r="A65" s="10" t="s">
        <v>53</v>
      </c>
      <c r="B65" s="10"/>
      <c r="C65" s="10"/>
      <c r="D65" s="10"/>
      <c r="E65" s="10"/>
    </row>
    <row r="66" spans="1:7" x14ac:dyDescent="0.25">
      <c r="G66" s="9" t="s">
        <v>54</v>
      </c>
    </row>
    <row r="67" spans="1:7" x14ac:dyDescent="0.25">
      <c r="D67" s="2" t="s">
        <v>12</v>
      </c>
      <c r="E67">
        <v>200</v>
      </c>
    </row>
    <row r="68" spans="1:7" x14ac:dyDescent="0.25">
      <c r="D68" s="2" t="s">
        <v>56</v>
      </c>
      <c r="E68">
        <v>0.6</v>
      </c>
    </row>
    <row r="69" spans="1:7" x14ac:dyDescent="0.25">
      <c r="D69" s="2" t="s">
        <v>7</v>
      </c>
      <c r="E69">
        <v>500</v>
      </c>
    </row>
    <row r="70" spans="1:7" x14ac:dyDescent="0.25">
      <c r="D70" s="2" t="s">
        <v>4</v>
      </c>
      <c r="E70">
        <v>1.96</v>
      </c>
    </row>
    <row r="72" spans="1:7" x14ac:dyDescent="0.25">
      <c r="D72" s="2" t="s">
        <v>57</v>
      </c>
      <c r="E72">
        <f>SQRT(E68*(1-E68)/E67)</f>
        <v>3.4641016151377546E-2</v>
      </c>
    </row>
    <row r="74" spans="1:7" x14ac:dyDescent="0.25">
      <c r="D74" s="2" t="s">
        <v>58</v>
      </c>
      <c r="E74">
        <f>E68+(E72*E70)</f>
        <v>0.66789639165670001</v>
      </c>
    </row>
    <row r="75" spans="1:7" x14ac:dyDescent="0.25">
      <c r="D75" s="2" t="s">
        <v>59</v>
      </c>
      <c r="E75">
        <f>E68-(E72*E70)</f>
        <v>0.53210360834329995</v>
      </c>
    </row>
    <row r="77" spans="1:7" x14ac:dyDescent="0.25">
      <c r="D77" s="2" t="s">
        <v>62</v>
      </c>
      <c r="E77">
        <f>SQRT((E69-E67)/(E69-1))</f>
        <v>0.77537242974561538</v>
      </c>
    </row>
    <row r="79" spans="1:7" x14ac:dyDescent="0.25">
      <c r="D79" s="2" t="s">
        <v>60</v>
      </c>
      <c r="E79" s="5">
        <f>E68+(E72*E70)*E77</f>
        <v>0.65264499016981536</v>
      </c>
    </row>
    <row r="80" spans="1:7" x14ac:dyDescent="0.25">
      <c r="D80" s="2" t="s">
        <v>61</v>
      </c>
      <c r="E80" s="5">
        <f>E68-(E72*E70)*E77</f>
        <v>0.54735500983018459</v>
      </c>
    </row>
    <row r="83" spans="1:7" x14ac:dyDescent="0.25">
      <c r="A83" s="10" t="s">
        <v>53</v>
      </c>
      <c r="B83" s="10"/>
      <c r="C83" s="10"/>
      <c r="D83" s="10"/>
      <c r="E83" s="10"/>
    </row>
    <row r="84" spans="1:7" x14ac:dyDescent="0.25">
      <c r="G84" s="9" t="s">
        <v>63</v>
      </c>
    </row>
    <row r="85" spans="1:7" x14ac:dyDescent="0.25">
      <c r="D85" s="2" t="s">
        <v>8</v>
      </c>
      <c r="E85">
        <v>20000</v>
      </c>
    </row>
    <row r="86" spans="1:7" x14ac:dyDescent="0.25">
      <c r="D86" s="2" t="s">
        <v>64</v>
      </c>
      <c r="E86">
        <v>1.96</v>
      </c>
    </row>
    <row r="87" spans="1:7" x14ac:dyDescent="0.25">
      <c r="D87" s="2" t="s">
        <v>5</v>
      </c>
      <c r="E87">
        <v>3000</v>
      </c>
    </row>
    <row r="89" spans="1:7" x14ac:dyDescent="0.25">
      <c r="D89" s="2" t="s">
        <v>65</v>
      </c>
      <c r="E89">
        <f>(E86*E85/E87)^2</f>
        <v>170.73777777777778</v>
      </c>
    </row>
    <row r="93" spans="1:7" x14ac:dyDescent="0.25">
      <c r="A93" s="10" t="s">
        <v>66</v>
      </c>
      <c r="B93" s="10"/>
      <c r="C93" s="10"/>
      <c r="D93" s="10"/>
      <c r="E93" s="10"/>
    </row>
    <row r="94" spans="1:7" x14ac:dyDescent="0.25">
      <c r="G94" s="9" t="s">
        <v>67</v>
      </c>
    </row>
    <row r="95" spans="1:7" x14ac:dyDescent="0.25">
      <c r="D95" s="2" t="s">
        <v>8</v>
      </c>
      <c r="E95">
        <v>10</v>
      </c>
    </row>
    <row r="96" spans="1:7" x14ac:dyDescent="0.25">
      <c r="D96" s="2" t="s">
        <v>64</v>
      </c>
      <c r="E96">
        <v>1.96</v>
      </c>
    </row>
    <row r="97" spans="1:7" x14ac:dyDescent="0.25">
      <c r="D97" s="2" t="s">
        <v>5</v>
      </c>
      <c r="E97">
        <v>5</v>
      </c>
    </row>
    <row r="98" spans="1:7" x14ac:dyDescent="0.25">
      <c r="D98" s="2" t="s">
        <v>7</v>
      </c>
      <c r="E98">
        <v>400</v>
      </c>
    </row>
    <row r="100" spans="1:7" x14ac:dyDescent="0.25">
      <c r="D100" s="2" t="s">
        <v>68</v>
      </c>
      <c r="E100">
        <f>(E96*E95/E97)^2</f>
        <v>15.366400000000002</v>
      </c>
    </row>
    <row r="102" spans="1:7" x14ac:dyDescent="0.25">
      <c r="D102" s="2" t="s">
        <v>69</v>
      </c>
      <c r="E102">
        <f>(E100*E98)/(E100+E98-1)</f>
        <v>14.833635159607539</v>
      </c>
    </row>
    <row r="104" spans="1:7" x14ac:dyDescent="0.25">
      <c r="A104" s="10" t="s">
        <v>70</v>
      </c>
      <c r="B104" s="10"/>
      <c r="C104" s="10"/>
      <c r="D104" s="10"/>
      <c r="E104" s="10"/>
    </row>
    <row r="105" spans="1:7" x14ac:dyDescent="0.25">
      <c r="G105" s="9" t="s">
        <v>76</v>
      </c>
    </row>
    <row r="106" spans="1:7" x14ac:dyDescent="0.25">
      <c r="D106" s="2" t="s">
        <v>72</v>
      </c>
      <c r="E106">
        <v>0.95</v>
      </c>
    </row>
    <row r="107" spans="1:7" x14ac:dyDescent="0.25">
      <c r="D107" s="2" t="s">
        <v>71</v>
      </c>
      <c r="E107">
        <f>1-E106</f>
        <v>5.0000000000000044E-2</v>
      </c>
    </row>
    <row r="108" spans="1:7" x14ac:dyDescent="0.25">
      <c r="D108" s="2" t="s">
        <v>73</v>
      </c>
      <c r="E108">
        <v>0</v>
      </c>
    </row>
    <row r="109" spans="1:7" x14ac:dyDescent="0.25">
      <c r="D109" s="2" t="s">
        <v>12</v>
      </c>
      <c r="E109">
        <v>10000</v>
      </c>
    </row>
    <row r="111" spans="1:7" x14ac:dyDescent="0.25">
      <c r="D111" s="2" t="s">
        <v>74</v>
      </c>
      <c r="E111">
        <v>0</v>
      </c>
    </row>
    <row r="112" spans="1:7" x14ac:dyDescent="0.25">
      <c r="D112" s="2" t="s">
        <v>75</v>
      </c>
      <c r="E112" s="8">
        <f>1-(E107^(1/E109))</f>
        <v>2.9952835977664627E-4</v>
      </c>
    </row>
    <row r="115" spans="1:7" x14ac:dyDescent="0.25">
      <c r="A115" s="10" t="s">
        <v>70</v>
      </c>
      <c r="B115" s="10"/>
      <c r="C115" s="10"/>
      <c r="D115" s="10"/>
      <c r="E115" s="10"/>
    </row>
    <row r="116" spans="1:7" x14ac:dyDescent="0.25">
      <c r="G116" s="9" t="s">
        <v>77</v>
      </c>
    </row>
    <row r="117" spans="1:7" x14ac:dyDescent="0.25">
      <c r="D117" s="2" t="s">
        <v>72</v>
      </c>
      <c r="E117">
        <v>0.95</v>
      </c>
    </row>
    <row r="118" spans="1:7" x14ac:dyDescent="0.25">
      <c r="D118" s="2" t="s">
        <v>71</v>
      </c>
      <c r="E118">
        <f>1-E117</f>
        <v>5.0000000000000044E-2</v>
      </c>
    </row>
    <row r="119" spans="1:7" x14ac:dyDescent="0.25">
      <c r="D119" s="2" t="s">
        <v>73</v>
      </c>
      <c r="E119">
        <v>50</v>
      </c>
    </row>
    <row r="120" spans="1:7" x14ac:dyDescent="0.25">
      <c r="D120" s="2" t="s">
        <v>12</v>
      </c>
      <c r="E120">
        <v>50</v>
      </c>
    </row>
    <row r="122" spans="1:7" x14ac:dyDescent="0.25">
      <c r="D122" s="2" t="s">
        <v>78</v>
      </c>
      <c r="E122" s="7">
        <f>E118^(1/E120)</f>
        <v>0.94184492088302774</v>
      </c>
    </row>
    <row r="123" spans="1:7" x14ac:dyDescent="0.25">
      <c r="D123" s="2" t="s">
        <v>79</v>
      </c>
      <c r="E123" s="6">
        <v>1</v>
      </c>
    </row>
  </sheetData>
  <mergeCells count="11">
    <mergeCell ref="A52:E52"/>
    <mergeCell ref="A1:E1"/>
    <mergeCell ref="A10:E10"/>
    <mergeCell ref="A20:E20"/>
    <mergeCell ref="A32:E32"/>
    <mergeCell ref="A41:E41"/>
    <mergeCell ref="A65:E65"/>
    <mergeCell ref="A83:E83"/>
    <mergeCell ref="A93:E93"/>
    <mergeCell ref="A104:E104"/>
    <mergeCell ref="A115:E1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M4L6</vt:lpstr>
      <vt:lpstr>Quiz</vt:lpstr>
    </vt:vector>
  </TitlesOfParts>
  <Company>Cameron LNG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Edelman</dc:creator>
  <cp:lastModifiedBy>David Edelman</cp:lastModifiedBy>
  <dcterms:created xsi:type="dcterms:W3CDTF">2017-11-14T18:43:13Z</dcterms:created>
  <dcterms:modified xsi:type="dcterms:W3CDTF">2017-11-27T22:35:03Z</dcterms:modified>
</cp:coreProperties>
</file>