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ml.chartshapes+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5.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drawings/drawing6.xml" ContentType="application/vnd.openxmlformats-officedocument.drawing+xml"/>
  <Override PartName="/xl/drawings/drawing7.xml" ContentType="application/vnd.openxmlformats-officedocument.drawing+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drawings/drawing8.xml" ContentType="application/vnd.openxmlformats-officedocument.drawing+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9.xml" ContentType="application/vnd.openxmlformats-officedocument.drawingml.chartshapes+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0.xml" ContentType="application/vnd.openxmlformats-officedocument.drawingml.chartshapes+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4.xml" ContentType="application/vnd.openxmlformats-officedocument.drawingml.chartshapes+xml"/>
  <Override PartName="/xl/drawings/drawing15.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6.xml" ContentType="application/vnd.openxmlformats-officedocument.drawingml.chartshapes+xml"/>
  <Override PartName="/xl/drawings/drawing17.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8.xml" ContentType="application/vnd.openxmlformats-officedocument.drawingml.chartshapes+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9.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8625"/>
  <workbookPr defaultThemeVersion="166925"/>
  <mc:AlternateContent xmlns:mc="http://schemas.openxmlformats.org/markup-compatibility/2006">
    <mc:Choice Requires="x15">
      <x15ac:absPath xmlns:x15ac="http://schemas.microsoft.com/office/spreadsheetml/2010/11/ac" url="C:\LVA_test\_project\_excel_template\"/>
    </mc:Choice>
  </mc:AlternateContent>
  <bookViews>
    <workbookView xWindow="0" yWindow="0" windowWidth="28800" windowHeight="12210" tabRatio="859" activeTab="1"/>
  </bookViews>
  <sheets>
    <sheet name="Resume" sheetId="15" r:id="rId1"/>
    <sheet name="Rayonnement" sheetId="33" r:id="rId2"/>
    <sheet name="Resume_02" sheetId="32" r:id="rId3"/>
    <sheet name="Resultat_liste" sheetId="29" r:id="rId4"/>
    <sheet name="Analyse_psychologique_present" sheetId="6" r:id="rId5"/>
    <sheet name="Memoires" sheetId="23" r:id="rId6"/>
    <sheet name="Analyse_psychologique_futur" sheetId="8" r:id="rId7"/>
    <sheet name="Par_couleur" sheetId="10" r:id="rId8"/>
    <sheet name="Aura" sheetId="24" r:id="rId9"/>
    <sheet name="Couleur_corporelle" sheetId="17" r:id="rId10"/>
    <sheet name="Mot_cle" sheetId="2" r:id="rId11"/>
    <sheet name="Organes_Calme_Reactivite" sheetId="14" r:id="rId12"/>
    <sheet name="Organes_Besoin_limitation" sheetId="13" r:id="rId13"/>
    <sheet name="Param_generaux" sheetId="12" r:id="rId14"/>
    <sheet name="Recherche_resonance" sheetId="31" r:id="rId15"/>
    <sheet name="Professionnel" sheetId="26" r:id="rId16"/>
    <sheet name="Meridiens" sheetId="19" r:id="rId17"/>
    <sheet name="Mer_pts_spec" sheetId="20" r:id="rId18"/>
    <sheet name="Analyse_psychologique_passé" sheetId="7" r:id="rId19"/>
    <sheet name="Signature vibratoire" sheetId="16" r:id="rId20"/>
    <sheet name="Donnee_source" sheetId="1" r:id="rId21"/>
    <sheet name="Mot_cle_freq" sheetId="4" r:id="rId22"/>
    <sheet name="annexe_02" sheetId="18" r:id="rId23"/>
    <sheet name="annexe_01" sheetId="5" r:id="rId24"/>
    <sheet name="Donnee_interpretation" sheetId="3" r:id="rId25"/>
    <sheet name="Par_couleur_court" sheetId="9" r:id="rId26"/>
    <sheet name="Couleur_phrase" sheetId="11" r:id="rId27"/>
    <sheet name="Donnee_managment" sheetId="25" r:id="rId28"/>
    <sheet name="Donnee_memoire" sheetId="21" r:id="rId29"/>
    <sheet name="Interpretation_professionnel" sheetId="27" r:id="rId30"/>
    <sheet name="Interpretation_memoire" sheetId="22" r:id="rId31"/>
    <sheet name="Resonnance_liste" sheetId="30" r:id="rId32"/>
    <sheet name="Explication" sheetId="28" r:id="rId33"/>
  </sheets>
  <definedNames>
    <definedName name="_xlnm._FilterDatabase" localSheetId="6" hidden="1">Analyse_psychologique_futur!$D$25:$E$157</definedName>
    <definedName name="_xlnm._FilterDatabase" localSheetId="18" hidden="1">Analyse_psychologique_passé!$D$25:$E$168</definedName>
    <definedName name="_xlnm._FilterDatabase" localSheetId="4" hidden="1">Analyse_psychologique_present!$D$25:$E$168</definedName>
    <definedName name="_xlnm._FilterDatabase" localSheetId="5" hidden="1">Memoires!$M$16:$N$60</definedName>
    <definedName name="_xlnm._FilterDatabase" localSheetId="21" hidden="1">Mot_cle_freq!$A$1:$J$669</definedName>
    <definedName name="_xlnm._FilterDatabase" localSheetId="12" hidden="1">Organes_Besoin_limitation!$T$54:$T$96</definedName>
    <definedName name="_xlnm._FilterDatabase" localSheetId="15" hidden="1">Professionnel!$M$16:$N$60</definedName>
    <definedName name="_xlnm._FilterDatabase" localSheetId="3" hidden="1">Resultat_liste!$E$3:$Z$218</definedName>
  </definedNames>
  <calcPr calcId="162913" concurrentCalc="0"/>
  <fileRecoveryPr autoRecover="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49" i="12" l="1"/>
  <c r="D33" i="32"/>
  <c r="E33" i="32"/>
  <c r="F33" i="32"/>
  <c r="G33" i="32"/>
  <c r="H33" i="32"/>
  <c r="I33" i="32"/>
  <c r="J33" i="32"/>
  <c r="K33" i="32"/>
  <c r="L33" i="32"/>
  <c r="M33" i="32"/>
  <c r="N33" i="32"/>
  <c r="O33" i="32"/>
  <c r="P33" i="32"/>
  <c r="Q33" i="32"/>
  <c r="R33" i="32"/>
  <c r="S33" i="32"/>
  <c r="T33" i="32"/>
  <c r="U33" i="32"/>
  <c r="V33" i="32"/>
  <c r="W33" i="32"/>
  <c r="X33" i="32"/>
  <c r="Y33" i="32"/>
  <c r="Z33" i="32"/>
  <c r="AA33" i="32"/>
  <c r="AB33" i="32"/>
  <c r="D34" i="32"/>
  <c r="E34" i="32"/>
  <c r="F34" i="32"/>
  <c r="G34" i="32"/>
  <c r="H34" i="32"/>
  <c r="I34" i="32"/>
  <c r="J34" i="32"/>
  <c r="K34" i="32"/>
  <c r="L34" i="32"/>
  <c r="M34" i="32"/>
  <c r="N34" i="32"/>
  <c r="O34" i="32"/>
  <c r="P34" i="32"/>
  <c r="Q34" i="32"/>
  <c r="R34" i="32"/>
  <c r="S34" i="32"/>
  <c r="T34" i="32"/>
  <c r="U34" i="32"/>
  <c r="V34" i="32"/>
  <c r="W34" i="32"/>
  <c r="X34" i="32"/>
  <c r="Y34" i="32"/>
  <c r="Z34" i="32"/>
  <c r="AA34" i="32"/>
  <c r="AB34" i="32"/>
  <c r="D35" i="32"/>
  <c r="E35" i="32"/>
  <c r="F35" i="32"/>
  <c r="G35" i="32"/>
  <c r="H35" i="32"/>
  <c r="I35" i="32"/>
  <c r="J35" i="32"/>
  <c r="K35" i="32"/>
  <c r="L35" i="32"/>
  <c r="M35" i="32"/>
  <c r="N35" i="32"/>
  <c r="O35" i="32"/>
  <c r="P35" i="32"/>
  <c r="Q35" i="32"/>
  <c r="R35" i="32"/>
  <c r="S35" i="32"/>
  <c r="T35" i="32"/>
  <c r="U35" i="32"/>
  <c r="V35" i="32"/>
  <c r="W35" i="32"/>
  <c r="X35" i="32"/>
  <c r="Y35" i="32"/>
  <c r="Z35" i="32"/>
  <c r="AA35" i="32"/>
  <c r="AB35" i="32"/>
  <c r="D36" i="32"/>
  <c r="E36" i="32"/>
  <c r="F36" i="32"/>
  <c r="G36" i="32"/>
  <c r="H36" i="32"/>
  <c r="I36" i="32"/>
  <c r="J36" i="32"/>
  <c r="K36" i="32"/>
  <c r="L36" i="32"/>
  <c r="M36" i="32"/>
  <c r="N36" i="32"/>
  <c r="O36" i="32"/>
  <c r="P36" i="32"/>
  <c r="Q36" i="32"/>
  <c r="R36" i="32"/>
  <c r="S36" i="32"/>
  <c r="T36" i="32"/>
  <c r="U36" i="32"/>
  <c r="V36" i="32"/>
  <c r="W36" i="32"/>
  <c r="X36" i="32"/>
  <c r="Y36" i="32"/>
  <c r="Z36" i="32"/>
  <c r="AA36" i="32"/>
  <c r="AB36" i="32"/>
  <c r="D37" i="32"/>
  <c r="E37" i="32"/>
  <c r="F37" i="32"/>
  <c r="G37" i="32"/>
  <c r="H37" i="32"/>
  <c r="I37" i="32"/>
  <c r="J37" i="32"/>
  <c r="K37" i="32"/>
  <c r="L37" i="32"/>
  <c r="M37" i="32"/>
  <c r="N37" i="32"/>
  <c r="O37" i="32"/>
  <c r="P37" i="32"/>
  <c r="Q37" i="32"/>
  <c r="R37" i="32"/>
  <c r="S37" i="32"/>
  <c r="T37" i="32"/>
  <c r="U37" i="32"/>
  <c r="V37" i="32"/>
  <c r="W37" i="32"/>
  <c r="X37" i="32"/>
  <c r="Y37" i="32"/>
  <c r="Z37" i="32"/>
  <c r="AA37" i="32"/>
  <c r="AB37" i="32"/>
  <c r="D38" i="32"/>
  <c r="E38" i="32"/>
  <c r="F38" i="32"/>
  <c r="G38" i="32"/>
  <c r="H38" i="32"/>
  <c r="I38" i="32"/>
  <c r="J38" i="32"/>
  <c r="K38" i="32"/>
  <c r="L38" i="32"/>
  <c r="M38" i="32"/>
  <c r="N38" i="32"/>
  <c r="O38" i="32"/>
  <c r="P38" i="32"/>
  <c r="Q38" i="32"/>
  <c r="R38" i="32"/>
  <c r="S38" i="32"/>
  <c r="T38" i="32"/>
  <c r="U38" i="32"/>
  <c r="V38" i="32"/>
  <c r="W38" i="32"/>
  <c r="X38" i="32"/>
  <c r="Y38" i="32"/>
  <c r="Z38" i="32"/>
  <c r="AA38" i="32"/>
  <c r="AB38" i="32"/>
  <c r="D39" i="32"/>
  <c r="E39" i="32"/>
  <c r="F39" i="32"/>
  <c r="G39" i="32"/>
  <c r="H39" i="32"/>
  <c r="I39" i="32"/>
  <c r="J39" i="32"/>
  <c r="K39" i="32"/>
  <c r="L39" i="32"/>
  <c r="M39" i="32"/>
  <c r="N39" i="32"/>
  <c r="O39" i="32"/>
  <c r="P39" i="32"/>
  <c r="Q39" i="32"/>
  <c r="R39" i="32"/>
  <c r="S39" i="32"/>
  <c r="T39" i="32"/>
  <c r="U39" i="32"/>
  <c r="V39" i="32"/>
  <c r="W39" i="32"/>
  <c r="X39" i="32"/>
  <c r="Y39" i="32"/>
  <c r="Z39" i="32"/>
  <c r="AA39" i="32"/>
  <c r="AB39" i="32"/>
  <c r="D40" i="32"/>
  <c r="E40" i="32"/>
  <c r="F40" i="32"/>
  <c r="G40" i="32"/>
  <c r="H40" i="32"/>
  <c r="I40" i="32"/>
  <c r="J40" i="32"/>
  <c r="K40" i="32"/>
  <c r="L40" i="32"/>
  <c r="M40" i="32"/>
  <c r="N40" i="32"/>
  <c r="O40" i="32"/>
  <c r="P40" i="32"/>
  <c r="Q40" i="32"/>
  <c r="R40" i="32"/>
  <c r="S40" i="32"/>
  <c r="T40" i="32"/>
  <c r="U40" i="32"/>
  <c r="V40" i="32"/>
  <c r="W40" i="32"/>
  <c r="X40" i="32"/>
  <c r="Y40" i="32"/>
  <c r="Z40" i="32"/>
  <c r="AA40" i="32"/>
  <c r="AB40" i="32"/>
  <c r="D41" i="32"/>
  <c r="E41" i="32"/>
  <c r="F41" i="32"/>
  <c r="G41" i="32"/>
  <c r="H41" i="32"/>
  <c r="I41" i="32"/>
  <c r="J41" i="32"/>
  <c r="K41" i="32"/>
  <c r="L41" i="32"/>
  <c r="M41" i="32"/>
  <c r="N41" i="32"/>
  <c r="O41" i="32"/>
  <c r="P41" i="32"/>
  <c r="Q41" i="32"/>
  <c r="R41" i="32"/>
  <c r="S41" i="32"/>
  <c r="T41" i="32"/>
  <c r="U41" i="32"/>
  <c r="V41" i="32"/>
  <c r="W41" i="32"/>
  <c r="X41" i="32"/>
  <c r="Y41" i="32"/>
  <c r="Z41" i="32"/>
  <c r="AA41" i="32"/>
  <c r="AB41" i="32"/>
  <c r="C34" i="32"/>
  <c r="C35" i="32"/>
  <c r="C36" i="32"/>
  <c r="C37" i="32"/>
  <c r="C38" i="32"/>
  <c r="C41" i="32"/>
  <c r="C33" i="32"/>
  <c r="C10" i="31"/>
  <c r="D10" i="31"/>
  <c r="G10" i="31"/>
  <c r="V10" i="31"/>
  <c r="H10" i="31"/>
  <c r="C11" i="31"/>
  <c r="D11" i="31"/>
  <c r="G11" i="31"/>
  <c r="V11" i="31"/>
  <c r="U11" i="31"/>
  <c r="H11" i="31"/>
  <c r="C12" i="31"/>
  <c r="D12" i="31"/>
  <c r="G12" i="31"/>
  <c r="V12" i="31"/>
  <c r="H12" i="31"/>
  <c r="C13" i="31"/>
  <c r="D13" i="31"/>
  <c r="G13" i="31"/>
  <c r="V13" i="31"/>
  <c r="H13" i="31"/>
  <c r="C14" i="31"/>
  <c r="D14" i="31"/>
  <c r="G14" i="31"/>
  <c r="V14" i="31"/>
  <c r="U14" i="31"/>
  <c r="H14" i="31"/>
  <c r="C15" i="31"/>
  <c r="D15" i="31"/>
  <c r="G15" i="31"/>
  <c r="V15" i="31"/>
  <c r="H15" i="31"/>
  <c r="C16" i="31"/>
  <c r="D16" i="31"/>
  <c r="G16" i="31"/>
  <c r="H16" i="31"/>
  <c r="C28" i="31"/>
  <c r="D28" i="31"/>
  <c r="M28" i="31"/>
  <c r="N28" i="31"/>
  <c r="C27" i="31"/>
  <c r="D27" i="31"/>
  <c r="M27" i="31"/>
  <c r="U27" i="31"/>
  <c r="N27" i="31"/>
  <c r="C26" i="31"/>
  <c r="D26" i="31"/>
  <c r="M26" i="31"/>
  <c r="N26" i="31"/>
  <c r="C25" i="31"/>
  <c r="D25" i="31"/>
  <c r="M25" i="31"/>
  <c r="N25" i="31"/>
  <c r="C24" i="31"/>
  <c r="D24" i="31"/>
  <c r="M24" i="31"/>
  <c r="V24" i="31"/>
  <c r="N24" i="31"/>
  <c r="C23" i="31"/>
  <c r="D23" i="31"/>
  <c r="M23" i="31"/>
  <c r="V23" i="31"/>
  <c r="N23" i="31"/>
  <c r="C22" i="31"/>
  <c r="D22" i="31"/>
  <c r="M22" i="31"/>
  <c r="V22" i="31"/>
  <c r="N22" i="31"/>
  <c r="G28" i="31"/>
  <c r="H28" i="31"/>
  <c r="G27" i="31"/>
  <c r="V27" i="31"/>
  <c r="H27" i="31"/>
  <c r="G26" i="31"/>
  <c r="H26" i="31"/>
  <c r="G25" i="31"/>
  <c r="H25" i="31"/>
  <c r="G24" i="31"/>
  <c r="H24" i="31"/>
  <c r="G23" i="31"/>
  <c r="H23" i="31"/>
  <c r="G22" i="31"/>
  <c r="H22" i="31"/>
  <c r="M16" i="31"/>
  <c r="N16" i="31"/>
  <c r="M15" i="31"/>
  <c r="N15" i="31"/>
  <c r="M14" i="31"/>
  <c r="N14" i="31"/>
  <c r="M13" i="31"/>
  <c r="N13" i="31"/>
  <c r="M12" i="31"/>
  <c r="N12" i="31"/>
  <c r="M11" i="31"/>
  <c r="N11" i="31"/>
  <c r="M10" i="31"/>
  <c r="N10" i="31"/>
  <c r="C9" i="31"/>
  <c r="D9" i="31"/>
  <c r="M9" i="31"/>
  <c r="V9" i="31"/>
  <c r="N9" i="31"/>
  <c r="G9" i="31"/>
  <c r="H9" i="31"/>
  <c r="U23" i="31"/>
  <c r="U24" i="31"/>
  <c r="U25" i="31"/>
  <c r="V25" i="31"/>
  <c r="U26" i="31"/>
  <c r="V26" i="31"/>
  <c r="U28" i="31"/>
  <c r="V28" i="31"/>
  <c r="C29" i="31"/>
  <c r="D29" i="31"/>
  <c r="U29" i="31"/>
  <c r="V29" i="31"/>
  <c r="U10" i="31"/>
  <c r="U12" i="31"/>
  <c r="U13" i="31"/>
  <c r="U15" i="31"/>
  <c r="U16" i="31"/>
  <c r="V16" i="31"/>
  <c r="M29" i="31"/>
  <c r="G29" i="31"/>
  <c r="F29" i="31"/>
  <c r="E29" i="31"/>
  <c r="F28" i="31"/>
  <c r="E28" i="31"/>
  <c r="F27" i="31"/>
  <c r="E27" i="31"/>
  <c r="F26" i="31"/>
  <c r="E26" i="31"/>
  <c r="F25" i="31"/>
  <c r="E25" i="31"/>
  <c r="F24" i="31"/>
  <c r="E24" i="31"/>
  <c r="F23" i="31"/>
  <c r="E23" i="31"/>
  <c r="F22" i="31"/>
  <c r="E22" i="31"/>
  <c r="E9" i="31"/>
  <c r="U22" i="31"/>
  <c r="U9" i="31"/>
  <c r="F10" i="31"/>
  <c r="F11" i="31"/>
  <c r="F12" i="31"/>
  <c r="F13" i="31"/>
  <c r="F14" i="31"/>
  <c r="F15" i="31"/>
  <c r="F16" i="31"/>
  <c r="F9" i="31"/>
  <c r="E10" i="31"/>
  <c r="E11" i="31"/>
  <c r="E12" i="31"/>
  <c r="E13" i="31"/>
  <c r="E14" i="31"/>
  <c r="E15" i="31"/>
  <c r="E16" i="31"/>
  <c r="O3" i="30"/>
  <c r="P3" i="30"/>
  <c r="Q3" i="30"/>
  <c r="R3" i="30"/>
  <c r="O4" i="30"/>
  <c r="P4" i="30"/>
  <c r="Q4" i="30"/>
  <c r="R4" i="30"/>
  <c r="O5" i="30"/>
  <c r="P5" i="30"/>
  <c r="Q5" i="30"/>
  <c r="R5" i="30"/>
  <c r="O6" i="30"/>
  <c r="P6" i="30"/>
  <c r="Q6" i="30"/>
  <c r="R6" i="30"/>
  <c r="O7" i="30"/>
  <c r="P7" i="30"/>
  <c r="Q7" i="30"/>
  <c r="R7" i="30"/>
  <c r="O8" i="30"/>
  <c r="P8" i="30"/>
  <c r="Q8" i="30"/>
  <c r="R8" i="30"/>
  <c r="O9" i="30"/>
  <c r="P9" i="30"/>
  <c r="Q9" i="30"/>
  <c r="R9" i="30"/>
  <c r="O10" i="30"/>
  <c r="P10" i="30"/>
  <c r="Q10" i="30"/>
  <c r="R10" i="30"/>
  <c r="O11" i="30"/>
  <c r="P11" i="30"/>
  <c r="Q11" i="30"/>
  <c r="R11" i="30"/>
  <c r="O12" i="30"/>
  <c r="P12" i="30"/>
  <c r="Q12" i="30"/>
  <c r="R12" i="30"/>
  <c r="O13" i="30"/>
  <c r="P13" i="30"/>
  <c r="Q13" i="30"/>
  <c r="R13" i="30"/>
  <c r="O14" i="30"/>
  <c r="P14" i="30"/>
  <c r="Q14" i="30"/>
  <c r="R14" i="30"/>
  <c r="O15" i="30"/>
  <c r="P15" i="30"/>
  <c r="Q15" i="30"/>
  <c r="R15" i="30"/>
  <c r="O16" i="30"/>
  <c r="P16" i="30"/>
  <c r="Q16" i="30"/>
  <c r="R16" i="30"/>
  <c r="O17" i="30"/>
  <c r="P17" i="30"/>
  <c r="Q17" i="30"/>
  <c r="R17" i="30"/>
  <c r="O18" i="30"/>
  <c r="P18" i="30"/>
  <c r="Q18" i="30"/>
  <c r="R18" i="30"/>
  <c r="O19" i="30"/>
  <c r="P19" i="30"/>
  <c r="Q19" i="30"/>
  <c r="R19" i="30"/>
  <c r="O20" i="30"/>
  <c r="P20" i="30"/>
  <c r="Q20" i="30"/>
  <c r="R20" i="30"/>
  <c r="O21" i="30"/>
  <c r="P21" i="30"/>
  <c r="Q21" i="30"/>
  <c r="R21" i="30"/>
  <c r="O22" i="30"/>
  <c r="P22" i="30"/>
  <c r="Q22" i="30"/>
  <c r="R22" i="30"/>
  <c r="O23" i="30"/>
  <c r="P23" i="30"/>
  <c r="Q23" i="30"/>
  <c r="R23" i="30"/>
  <c r="O24" i="30"/>
  <c r="P24" i="30"/>
  <c r="Q24" i="30"/>
  <c r="R24" i="30"/>
  <c r="O25" i="30"/>
  <c r="P25" i="30"/>
  <c r="Q25" i="30"/>
  <c r="R25" i="30"/>
  <c r="O26" i="30"/>
  <c r="P26" i="30"/>
  <c r="Q26" i="30"/>
  <c r="R26" i="30"/>
  <c r="O27" i="30"/>
  <c r="P27" i="30"/>
  <c r="Q27" i="30"/>
  <c r="R27" i="30"/>
  <c r="O28" i="30"/>
  <c r="P28" i="30"/>
  <c r="Q28" i="30"/>
  <c r="R28" i="30"/>
  <c r="O29" i="30"/>
  <c r="P29" i="30"/>
  <c r="Q29" i="30"/>
  <c r="R29" i="30"/>
  <c r="O30" i="30"/>
  <c r="P30" i="30"/>
  <c r="Q30" i="30"/>
  <c r="R30" i="30"/>
  <c r="O31" i="30"/>
  <c r="P31" i="30"/>
  <c r="Q31" i="30"/>
  <c r="R31" i="30"/>
  <c r="O32" i="30"/>
  <c r="P32" i="30"/>
  <c r="Q32" i="30"/>
  <c r="R32" i="30"/>
  <c r="O33" i="30"/>
  <c r="P33" i="30"/>
  <c r="Q33" i="30"/>
  <c r="R33" i="30"/>
  <c r="O34" i="30"/>
  <c r="P34" i="30"/>
  <c r="Q34" i="30"/>
  <c r="R34" i="30"/>
  <c r="O35" i="30"/>
  <c r="P35" i="30"/>
  <c r="Q35" i="30"/>
  <c r="R35" i="30"/>
  <c r="O36" i="30"/>
  <c r="P36" i="30"/>
  <c r="Q36" i="30"/>
  <c r="R36" i="30"/>
  <c r="O37" i="30"/>
  <c r="P37" i="30"/>
  <c r="Q37" i="30"/>
  <c r="R37" i="30"/>
  <c r="O38" i="30"/>
  <c r="P38" i="30"/>
  <c r="Q38" i="30"/>
  <c r="R38" i="30"/>
  <c r="O39" i="30"/>
  <c r="P39" i="30"/>
  <c r="Q39" i="30"/>
  <c r="R39" i="30"/>
  <c r="O40" i="30"/>
  <c r="P40" i="30"/>
  <c r="Q40" i="30"/>
  <c r="R40" i="30"/>
  <c r="O41" i="30"/>
  <c r="P41" i="30"/>
  <c r="Q41" i="30"/>
  <c r="R41" i="30"/>
  <c r="O42" i="30"/>
  <c r="P42" i="30"/>
  <c r="Q42" i="30"/>
  <c r="R42" i="30"/>
  <c r="O43" i="30"/>
  <c r="P43" i="30"/>
  <c r="Q43" i="30"/>
  <c r="R43" i="30"/>
  <c r="O44" i="30"/>
  <c r="P44" i="30"/>
  <c r="Q44" i="30"/>
  <c r="R44" i="30"/>
  <c r="O45" i="30"/>
  <c r="P45" i="30"/>
  <c r="Q45" i="30"/>
  <c r="R45" i="30"/>
  <c r="O46" i="30"/>
  <c r="P46" i="30"/>
  <c r="Q46" i="30"/>
  <c r="R46" i="30"/>
  <c r="O47" i="30"/>
  <c r="P47" i="30"/>
  <c r="Q47" i="30"/>
  <c r="R47" i="30"/>
  <c r="O48" i="30"/>
  <c r="P48" i="30"/>
  <c r="Q48" i="30"/>
  <c r="R48" i="30"/>
  <c r="O49" i="30"/>
  <c r="P49" i="30"/>
  <c r="Q49" i="30"/>
  <c r="R49" i="30"/>
  <c r="O50" i="30"/>
  <c r="P50" i="30"/>
  <c r="Q50" i="30"/>
  <c r="R50" i="30"/>
  <c r="O51" i="30"/>
  <c r="P51" i="30"/>
  <c r="Q51" i="30"/>
  <c r="R51" i="30"/>
  <c r="O52" i="30"/>
  <c r="P52" i="30"/>
  <c r="Q52" i="30"/>
  <c r="R52" i="30"/>
  <c r="O53" i="30"/>
  <c r="P53" i="30"/>
  <c r="Q53" i="30"/>
  <c r="R53" i="30"/>
  <c r="O54" i="30"/>
  <c r="P54" i="30"/>
  <c r="Q54" i="30"/>
  <c r="R54" i="30"/>
  <c r="O55" i="30"/>
  <c r="P55" i="30"/>
  <c r="Q55" i="30"/>
  <c r="R55" i="30"/>
  <c r="O56" i="30"/>
  <c r="P56" i="30"/>
  <c r="Q56" i="30"/>
  <c r="R56" i="30"/>
  <c r="O57" i="30"/>
  <c r="P57" i="30"/>
  <c r="Q57" i="30"/>
  <c r="R57" i="30"/>
  <c r="O58" i="30"/>
  <c r="P58" i="30"/>
  <c r="Q58" i="30"/>
  <c r="R58" i="30"/>
  <c r="O59" i="30"/>
  <c r="P59" i="30"/>
  <c r="Q59" i="30"/>
  <c r="R59" i="30"/>
  <c r="O60" i="30"/>
  <c r="P60" i="30"/>
  <c r="Q60" i="30"/>
  <c r="R60" i="30"/>
  <c r="O61" i="30"/>
  <c r="P61" i="30"/>
  <c r="Q61" i="30"/>
  <c r="R61" i="30"/>
  <c r="O62" i="30"/>
  <c r="P62" i="30"/>
  <c r="Q62" i="30"/>
  <c r="R62" i="30"/>
  <c r="O63" i="30"/>
  <c r="P63" i="30"/>
  <c r="Q63" i="30"/>
  <c r="R63" i="30"/>
  <c r="O64" i="30"/>
  <c r="P64" i="30"/>
  <c r="Q64" i="30"/>
  <c r="R64" i="30"/>
  <c r="O65" i="30"/>
  <c r="P65" i="30"/>
  <c r="Q65" i="30"/>
  <c r="R65" i="30"/>
  <c r="O66" i="30"/>
  <c r="P66" i="30"/>
  <c r="Q66" i="30"/>
  <c r="R66" i="30"/>
  <c r="O67" i="30"/>
  <c r="P67" i="30"/>
  <c r="Q67" i="30"/>
  <c r="R67" i="30"/>
  <c r="O68" i="30"/>
  <c r="P68" i="30"/>
  <c r="Q68" i="30"/>
  <c r="R68" i="30"/>
  <c r="O69" i="30"/>
  <c r="P69" i="30"/>
  <c r="Q69" i="30"/>
  <c r="R69" i="30"/>
  <c r="O70" i="30"/>
  <c r="P70" i="30"/>
  <c r="Q70" i="30"/>
  <c r="R70" i="30"/>
  <c r="O71" i="30"/>
  <c r="P71" i="30"/>
  <c r="Q71" i="30"/>
  <c r="R71" i="30"/>
  <c r="O72" i="30"/>
  <c r="P72" i="30"/>
  <c r="Q72" i="30"/>
  <c r="R72" i="30"/>
  <c r="O73" i="30"/>
  <c r="P73" i="30"/>
  <c r="Q73" i="30"/>
  <c r="R73" i="30"/>
  <c r="O74" i="30"/>
  <c r="P74" i="30"/>
  <c r="Q74" i="30"/>
  <c r="R74" i="30"/>
  <c r="O75" i="30"/>
  <c r="P75" i="30"/>
  <c r="Q75" i="30"/>
  <c r="R75" i="30"/>
  <c r="O76" i="30"/>
  <c r="P76" i="30"/>
  <c r="Q76" i="30"/>
  <c r="R76" i="30"/>
  <c r="O77" i="30"/>
  <c r="P77" i="30"/>
  <c r="Q77" i="30"/>
  <c r="R77" i="30"/>
  <c r="O78" i="30"/>
  <c r="P78" i="30"/>
  <c r="Q78" i="30"/>
  <c r="R78" i="30"/>
  <c r="O79" i="30"/>
  <c r="P79" i="30"/>
  <c r="Q79" i="30"/>
  <c r="R79" i="30"/>
  <c r="O80" i="30"/>
  <c r="P80" i="30"/>
  <c r="Q80" i="30"/>
  <c r="R80" i="30"/>
  <c r="O81" i="30"/>
  <c r="P81" i="30"/>
  <c r="Q81" i="30"/>
  <c r="R81" i="30"/>
  <c r="O82" i="30"/>
  <c r="P82" i="30"/>
  <c r="Q82" i="30"/>
  <c r="R82" i="30"/>
  <c r="O83" i="30"/>
  <c r="P83" i="30"/>
  <c r="Q83" i="30"/>
  <c r="R83" i="30"/>
  <c r="O84" i="30"/>
  <c r="P84" i="30"/>
  <c r="Q84" i="30"/>
  <c r="R84" i="30"/>
  <c r="O85" i="30"/>
  <c r="P85" i="30"/>
  <c r="Q85" i="30"/>
  <c r="R85" i="30"/>
  <c r="O86" i="30"/>
  <c r="P86" i="30"/>
  <c r="Q86" i="30"/>
  <c r="R86" i="30"/>
  <c r="O87" i="30"/>
  <c r="P87" i="30"/>
  <c r="Q87" i="30"/>
  <c r="R87" i="30"/>
  <c r="O88" i="30"/>
  <c r="P88" i="30"/>
  <c r="Q88" i="30"/>
  <c r="R88" i="30"/>
  <c r="O89" i="30"/>
  <c r="P89" i="30"/>
  <c r="Q89" i="30"/>
  <c r="R89" i="30"/>
  <c r="O90" i="30"/>
  <c r="P90" i="30"/>
  <c r="Q90" i="30"/>
  <c r="R90" i="30"/>
  <c r="O91" i="30"/>
  <c r="P91" i="30"/>
  <c r="Q91" i="30"/>
  <c r="R91" i="30"/>
  <c r="O92" i="30"/>
  <c r="P92" i="30"/>
  <c r="Q92" i="30"/>
  <c r="R92" i="30"/>
  <c r="O93" i="30"/>
  <c r="P93" i="30"/>
  <c r="Q93" i="30"/>
  <c r="R93" i="30"/>
  <c r="O94" i="30"/>
  <c r="P94" i="30"/>
  <c r="Q94" i="30"/>
  <c r="R94" i="30"/>
  <c r="O95" i="30"/>
  <c r="P95" i="30"/>
  <c r="Q95" i="30"/>
  <c r="R95" i="30"/>
  <c r="O96" i="30"/>
  <c r="P96" i="30"/>
  <c r="Q96" i="30"/>
  <c r="R96" i="30"/>
  <c r="O97" i="30"/>
  <c r="P97" i="30"/>
  <c r="Q97" i="30"/>
  <c r="R97" i="30"/>
  <c r="O98" i="30"/>
  <c r="P98" i="30"/>
  <c r="Q98" i="30"/>
  <c r="R98" i="30"/>
  <c r="O99" i="30"/>
  <c r="P99" i="30"/>
  <c r="Q99" i="30"/>
  <c r="R99" i="30"/>
  <c r="O100" i="30"/>
  <c r="P100" i="30"/>
  <c r="Q100" i="30"/>
  <c r="R100" i="30"/>
  <c r="O101" i="30"/>
  <c r="P101" i="30"/>
  <c r="Q101" i="30"/>
  <c r="R101" i="30"/>
  <c r="O102" i="30"/>
  <c r="P102" i="30"/>
  <c r="Q102" i="30"/>
  <c r="R102" i="30"/>
  <c r="O103" i="30"/>
  <c r="P103" i="30"/>
  <c r="Q103" i="30"/>
  <c r="R103" i="30"/>
  <c r="O104" i="30"/>
  <c r="P104" i="30"/>
  <c r="Q104" i="30"/>
  <c r="R104" i="30"/>
  <c r="O105" i="30"/>
  <c r="P105" i="30"/>
  <c r="Q105" i="30"/>
  <c r="R105" i="30"/>
  <c r="O106" i="30"/>
  <c r="P106" i="30"/>
  <c r="Q106" i="30"/>
  <c r="R106" i="30"/>
  <c r="O107" i="30"/>
  <c r="P107" i="30"/>
  <c r="Q107" i="30"/>
  <c r="R107" i="30"/>
  <c r="O108" i="30"/>
  <c r="P108" i="30"/>
  <c r="Q108" i="30"/>
  <c r="R108" i="30"/>
  <c r="O109" i="30"/>
  <c r="P109" i="30"/>
  <c r="Q109" i="30"/>
  <c r="R109" i="30"/>
  <c r="O110" i="30"/>
  <c r="P110" i="30"/>
  <c r="Q110" i="30"/>
  <c r="R110" i="30"/>
  <c r="O111" i="30"/>
  <c r="P111" i="30"/>
  <c r="Q111" i="30"/>
  <c r="R111" i="30"/>
  <c r="O112" i="30"/>
  <c r="P112" i="30"/>
  <c r="Q112" i="30"/>
  <c r="R112" i="30"/>
  <c r="O113" i="30"/>
  <c r="P113" i="30"/>
  <c r="Q113" i="30"/>
  <c r="R113" i="30"/>
  <c r="O114" i="30"/>
  <c r="P114" i="30"/>
  <c r="Q114" i="30"/>
  <c r="R114" i="30"/>
  <c r="O115" i="30"/>
  <c r="P115" i="30"/>
  <c r="Q115" i="30"/>
  <c r="R115" i="30"/>
  <c r="O116" i="30"/>
  <c r="P116" i="30"/>
  <c r="Q116" i="30"/>
  <c r="R116" i="30"/>
  <c r="O117" i="30"/>
  <c r="P117" i="30"/>
  <c r="Q117" i="30"/>
  <c r="R117" i="30"/>
  <c r="O118" i="30"/>
  <c r="P118" i="30"/>
  <c r="Q118" i="30"/>
  <c r="R118" i="30"/>
  <c r="O119" i="30"/>
  <c r="P119" i="30"/>
  <c r="Q119" i="30"/>
  <c r="R119" i="30"/>
  <c r="O120" i="30"/>
  <c r="P120" i="30"/>
  <c r="Q120" i="30"/>
  <c r="R120" i="30"/>
  <c r="O121" i="30"/>
  <c r="P121" i="30"/>
  <c r="Q121" i="30"/>
  <c r="R121" i="30"/>
  <c r="O122" i="30"/>
  <c r="P122" i="30"/>
  <c r="Q122" i="30"/>
  <c r="R122" i="30"/>
  <c r="O123" i="30"/>
  <c r="P123" i="30"/>
  <c r="Q123" i="30"/>
  <c r="R123" i="30"/>
  <c r="O124" i="30"/>
  <c r="P124" i="30"/>
  <c r="Q124" i="30"/>
  <c r="R124" i="30"/>
  <c r="O125" i="30"/>
  <c r="P125" i="30"/>
  <c r="Q125" i="30"/>
  <c r="R125" i="30"/>
  <c r="O126" i="30"/>
  <c r="P126" i="30"/>
  <c r="Q126" i="30"/>
  <c r="R126" i="30"/>
  <c r="O127" i="30"/>
  <c r="P127" i="30"/>
  <c r="Q127" i="30"/>
  <c r="R127" i="30"/>
  <c r="O128" i="30"/>
  <c r="P128" i="30"/>
  <c r="Q128" i="30"/>
  <c r="R128" i="30"/>
  <c r="O129" i="30"/>
  <c r="P129" i="30"/>
  <c r="Q129" i="30"/>
  <c r="R129" i="30"/>
  <c r="O130" i="30"/>
  <c r="P130" i="30"/>
  <c r="Q130" i="30"/>
  <c r="R130" i="30"/>
  <c r="O131" i="30"/>
  <c r="P131" i="30"/>
  <c r="Q131" i="30"/>
  <c r="R131" i="30"/>
  <c r="O132" i="30"/>
  <c r="P132" i="30"/>
  <c r="Q132" i="30"/>
  <c r="R132" i="30"/>
  <c r="O133" i="30"/>
  <c r="P133" i="30"/>
  <c r="Q133" i="30"/>
  <c r="R133" i="30"/>
  <c r="O134" i="30"/>
  <c r="P134" i="30"/>
  <c r="Q134" i="30"/>
  <c r="R134" i="30"/>
  <c r="O135" i="30"/>
  <c r="P135" i="30"/>
  <c r="Q135" i="30"/>
  <c r="R135" i="30"/>
  <c r="O136" i="30"/>
  <c r="P136" i="30"/>
  <c r="Q136" i="30"/>
  <c r="R136" i="30"/>
  <c r="O137" i="30"/>
  <c r="P137" i="30"/>
  <c r="Q137" i="30"/>
  <c r="R137" i="30"/>
  <c r="O138" i="30"/>
  <c r="P138" i="30"/>
  <c r="Q138" i="30"/>
  <c r="R138" i="30"/>
  <c r="O139" i="30"/>
  <c r="P139" i="30"/>
  <c r="Q139" i="30"/>
  <c r="R139" i="30"/>
  <c r="O140" i="30"/>
  <c r="P140" i="30"/>
  <c r="Q140" i="30"/>
  <c r="R140" i="30"/>
  <c r="O141" i="30"/>
  <c r="P141" i="30"/>
  <c r="Q141" i="30"/>
  <c r="R141" i="30"/>
  <c r="O142" i="30"/>
  <c r="P142" i="30"/>
  <c r="Q142" i="30"/>
  <c r="R142" i="30"/>
  <c r="O143" i="30"/>
  <c r="P143" i="30"/>
  <c r="Q143" i="30"/>
  <c r="R143" i="30"/>
  <c r="O144" i="30"/>
  <c r="P144" i="30"/>
  <c r="Q144" i="30"/>
  <c r="R144" i="30"/>
  <c r="O145" i="30"/>
  <c r="P145" i="30"/>
  <c r="Q145" i="30"/>
  <c r="R145" i="30"/>
  <c r="O146" i="30"/>
  <c r="P146" i="30"/>
  <c r="Q146" i="30"/>
  <c r="R146" i="30"/>
  <c r="O147" i="30"/>
  <c r="P147" i="30"/>
  <c r="Q147" i="30"/>
  <c r="R147" i="30"/>
  <c r="O148" i="30"/>
  <c r="P148" i="30"/>
  <c r="Q148" i="30"/>
  <c r="R148" i="30"/>
  <c r="O149" i="30"/>
  <c r="P149" i="30"/>
  <c r="Q149" i="30"/>
  <c r="R149" i="30"/>
  <c r="O150" i="30"/>
  <c r="P150" i="30"/>
  <c r="Q150" i="30"/>
  <c r="R150" i="30"/>
  <c r="O151" i="30"/>
  <c r="P151" i="30"/>
  <c r="Q151" i="30"/>
  <c r="R151" i="30"/>
  <c r="O152" i="30"/>
  <c r="P152" i="30"/>
  <c r="Q152" i="30"/>
  <c r="R152" i="30"/>
  <c r="O153" i="30"/>
  <c r="P153" i="30"/>
  <c r="Q153" i="30"/>
  <c r="R153" i="30"/>
  <c r="O154" i="30"/>
  <c r="P154" i="30"/>
  <c r="Q154" i="30"/>
  <c r="R154" i="30"/>
  <c r="O155" i="30"/>
  <c r="P155" i="30"/>
  <c r="Q155" i="30"/>
  <c r="R155" i="30"/>
  <c r="O156" i="30"/>
  <c r="P156" i="30"/>
  <c r="Q156" i="30"/>
  <c r="R156" i="30"/>
  <c r="O157" i="30"/>
  <c r="P157" i="30"/>
  <c r="Q157" i="30"/>
  <c r="R157" i="30"/>
  <c r="O158" i="30"/>
  <c r="P158" i="30"/>
  <c r="Q158" i="30"/>
  <c r="R158" i="30"/>
  <c r="O159" i="30"/>
  <c r="P159" i="30"/>
  <c r="Q159" i="30"/>
  <c r="R159" i="30"/>
  <c r="O160" i="30"/>
  <c r="P160" i="30"/>
  <c r="Q160" i="30"/>
  <c r="R160" i="30"/>
  <c r="O161" i="30"/>
  <c r="P161" i="30"/>
  <c r="Q161" i="30"/>
  <c r="R161" i="30"/>
  <c r="O162" i="30"/>
  <c r="P162" i="30"/>
  <c r="Q162" i="30"/>
  <c r="R162" i="30"/>
  <c r="O163" i="30"/>
  <c r="P163" i="30"/>
  <c r="Q163" i="30"/>
  <c r="R163" i="30"/>
  <c r="O164" i="30"/>
  <c r="P164" i="30"/>
  <c r="Q164" i="30"/>
  <c r="R164" i="30"/>
  <c r="O165" i="30"/>
  <c r="P165" i="30"/>
  <c r="Q165" i="30"/>
  <c r="R165" i="30"/>
  <c r="O166" i="30"/>
  <c r="P166" i="30"/>
  <c r="Q166" i="30"/>
  <c r="R166" i="30"/>
  <c r="O167" i="30"/>
  <c r="P167" i="30"/>
  <c r="Q167" i="30"/>
  <c r="R167" i="30"/>
  <c r="O168" i="30"/>
  <c r="P168" i="30"/>
  <c r="Q168" i="30"/>
  <c r="R168" i="30"/>
  <c r="O169" i="30"/>
  <c r="P169" i="30"/>
  <c r="Q169" i="30"/>
  <c r="R169" i="30"/>
  <c r="O170" i="30"/>
  <c r="P170" i="30"/>
  <c r="Q170" i="30"/>
  <c r="R170" i="30"/>
  <c r="O171" i="30"/>
  <c r="P171" i="30"/>
  <c r="Q171" i="30"/>
  <c r="R171" i="30"/>
  <c r="O172" i="30"/>
  <c r="P172" i="30"/>
  <c r="Q172" i="30"/>
  <c r="R172" i="30"/>
  <c r="O173" i="30"/>
  <c r="P173" i="30"/>
  <c r="Q173" i="30"/>
  <c r="R173" i="30"/>
  <c r="O174" i="30"/>
  <c r="P174" i="30"/>
  <c r="Q174" i="30"/>
  <c r="R174" i="30"/>
  <c r="O175" i="30"/>
  <c r="P175" i="30"/>
  <c r="Q175" i="30"/>
  <c r="R175" i="30"/>
  <c r="O176" i="30"/>
  <c r="P176" i="30"/>
  <c r="Q176" i="30"/>
  <c r="R176" i="30"/>
  <c r="O177" i="30"/>
  <c r="P177" i="30"/>
  <c r="Q177" i="30"/>
  <c r="R177" i="30"/>
  <c r="O178" i="30"/>
  <c r="P178" i="30"/>
  <c r="Q178" i="30"/>
  <c r="R178" i="30"/>
  <c r="O179" i="30"/>
  <c r="P179" i="30"/>
  <c r="Q179" i="30"/>
  <c r="R179" i="30"/>
  <c r="O180" i="30"/>
  <c r="P180" i="30"/>
  <c r="Q180" i="30"/>
  <c r="R180" i="30"/>
  <c r="O181" i="30"/>
  <c r="P181" i="30"/>
  <c r="Q181" i="30"/>
  <c r="R181" i="30"/>
  <c r="O182" i="30"/>
  <c r="P182" i="30"/>
  <c r="Q182" i="30"/>
  <c r="R182" i="30"/>
  <c r="O183" i="30"/>
  <c r="P183" i="30"/>
  <c r="Q183" i="30"/>
  <c r="R183" i="30"/>
  <c r="O184" i="30"/>
  <c r="P184" i="30"/>
  <c r="Q184" i="30"/>
  <c r="R184" i="30"/>
  <c r="O185" i="30"/>
  <c r="P185" i="30"/>
  <c r="Q185" i="30"/>
  <c r="R185" i="30"/>
  <c r="O186" i="30"/>
  <c r="P186" i="30"/>
  <c r="Q186" i="30"/>
  <c r="R186" i="30"/>
  <c r="O187" i="30"/>
  <c r="P187" i="30"/>
  <c r="Q187" i="30"/>
  <c r="R187" i="30"/>
  <c r="O188" i="30"/>
  <c r="P188" i="30"/>
  <c r="Q188" i="30"/>
  <c r="R188" i="30"/>
  <c r="O189" i="30"/>
  <c r="P189" i="30"/>
  <c r="Q189" i="30"/>
  <c r="R189" i="30"/>
  <c r="O190" i="30"/>
  <c r="P190" i="30"/>
  <c r="Q190" i="30"/>
  <c r="R190" i="30"/>
  <c r="O191" i="30"/>
  <c r="P191" i="30"/>
  <c r="Q191" i="30"/>
  <c r="R191" i="30"/>
  <c r="O192" i="30"/>
  <c r="P192" i="30"/>
  <c r="Q192" i="30"/>
  <c r="R192" i="30"/>
  <c r="O193" i="30"/>
  <c r="P193" i="30"/>
  <c r="Q193" i="30"/>
  <c r="R193" i="30"/>
  <c r="O194" i="30"/>
  <c r="P194" i="30"/>
  <c r="Q194" i="30"/>
  <c r="R194" i="30"/>
  <c r="O195" i="30"/>
  <c r="P195" i="30"/>
  <c r="Q195" i="30"/>
  <c r="R195" i="30"/>
  <c r="O196" i="30"/>
  <c r="P196" i="30"/>
  <c r="Q196" i="30"/>
  <c r="R196" i="30"/>
  <c r="O197" i="30"/>
  <c r="P197" i="30"/>
  <c r="Q197" i="30"/>
  <c r="R197" i="30"/>
  <c r="O198" i="30"/>
  <c r="P198" i="30"/>
  <c r="Q198" i="30"/>
  <c r="R198" i="30"/>
  <c r="O199" i="30"/>
  <c r="P199" i="30"/>
  <c r="Q199" i="30"/>
  <c r="R199" i="30"/>
  <c r="O200" i="30"/>
  <c r="P200" i="30"/>
  <c r="Q200" i="30"/>
  <c r="R200" i="30"/>
  <c r="O201" i="30"/>
  <c r="P201" i="30"/>
  <c r="Q201" i="30"/>
  <c r="R201" i="30"/>
  <c r="O202" i="30"/>
  <c r="P202" i="30"/>
  <c r="Q202" i="30"/>
  <c r="R202" i="30"/>
  <c r="O203" i="30"/>
  <c r="P203" i="30"/>
  <c r="Q203" i="30"/>
  <c r="R203" i="30"/>
  <c r="O204" i="30"/>
  <c r="P204" i="30"/>
  <c r="Q204" i="30"/>
  <c r="R204" i="30"/>
  <c r="O205" i="30"/>
  <c r="P205" i="30"/>
  <c r="Q205" i="30"/>
  <c r="R205" i="30"/>
  <c r="O206" i="30"/>
  <c r="P206" i="30"/>
  <c r="Q206" i="30"/>
  <c r="R206" i="30"/>
  <c r="O207" i="30"/>
  <c r="P207" i="30"/>
  <c r="Q207" i="30"/>
  <c r="R207" i="30"/>
  <c r="O208" i="30"/>
  <c r="P208" i="30"/>
  <c r="Q208" i="30"/>
  <c r="R208" i="30"/>
  <c r="O209" i="30"/>
  <c r="P209" i="30"/>
  <c r="Q209" i="30"/>
  <c r="R209" i="30"/>
  <c r="O210" i="30"/>
  <c r="P210" i="30"/>
  <c r="Q210" i="30"/>
  <c r="R210" i="30"/>
  <c r="O211" i="30"/>
  <c r="P211" i="30"/>
  <c r="Q211" i="30"/>
  <c r="R211" i="30"/>
  <c r="O212" i="30"/>
  <c r="P212" i="30"/>
  <c r="Q212" i="30"/>
  <c r="R212" i="30"/>
  <c r="O213" i="30"/>
  <c r="P213" i="30"/>
  <c r="Q213" i="30"/>
  <c r="R213" i="30"/>
  <c r="O214" i="30"/>
  <c r="P214" i="30"/>
  <c r="Q214" i="30"/>
  <c r="R214" i="30"/>
  <c r="O215" i="30"/>
  <c r="P215" i="30"/>
  <c r="Q215" i="30"/>
  <c r="R215" i="30"/>
  <c r="O216" i="30"/>
  <c r="P216" i="30"/>
  <c r="Q216" i="30"/>
  <c r="R216" i="30"/>
  <c r="O217" i="30"/>
  <c r="P217" i="30"/>
  <c r="Q217" i="30"/>
  <c r="R217" i="30"/>
  <c r="O218" i="30"/>
  <c r="P218" i="30"/>
  <c r="Q218" i="30"/>
  <c r="R218" i="30"/>
  <c r="O219" i="30"/>
  <c r="P219" i="30"/>
  <c r="Q219" i="30"/>
  <c r="R219" i="30"/>
  <c r="O220" i="30"/>
  <c r="P220" i="30"/>
  <c r="Q220" i="30"/>
  <c r="R220" i="30"/>
  <c r="O221" i="30"/>
  <c r="P221" i="30"/>
  <c r="Q221" i="30"/>
  <c r="R221" i="30"/>
  <c r="O222" i="30"/>
  <c r="P222" i="30"/>
  <c r="Q222" i="30"/>
  <c r="R222" i="30"/>
  <c r="O223" i="30"/>
  <c r="P223" i="30"/>
  <c r="Q223" i="30"/>
  <c r="R223" i="30"/>
  <c r="O224" i="30"/>
  <c r="P224" i="30"/>
  <c r="Q224" i="30"/>
  <c r="R224" i="30"/>
  <c r="O225" i="30"/>
  <c r="P225" i="30"/>
  <c r="Q225" i="30"/>
  <c r="R225" i="30"/>
  <c r="O226" i="30"/>
  <c r="P226" i="30"/>
  <c r="Q226" i="30"/>
  <c r="R226" i="30"/>
  <c r="O227" i="30"/>
  <c r="P227" i="30"/>
  <c r="Q227" i="30"/>
  <c r="R227" i="30"/>
  <c r="O228" i="30"/>
  <c r="P228" i="30"/>
  <c r="Q228" i="30"/>
  <c r="R228" i="30"/>
  <c r="O229" i="30"/>
  <c r="P229" i="30"/>
  <c r="Q229" i="30"/>
  <c r="R229" i="30"/>
  <c r="O230" i="30"/>
  <c r="P230" i="30"/>
  <c r="Q230" i="30"/>
  <c r="R230" i="30"/>
  <c r="O231" i="30"/>
  <c r="P231" i="30"/>
  <c r="Q231" i="30"/>
  <c r="R231" i="30"/>
  <c r="O232" i="30"/>
  <c r="P232" i="30"/>
  <c r="Q232" i="30"/>
  <c r="R232" i="30"/>
  <c r="O233" i="30"/>
  <c r="P233" i="30"/>
  <c r="Q233" i="30"/>
  <c r="R233" i="30"/>
  <c r="O234" i="30"/>
  <c r="P234" i="30"/>
  <c r="Q234" i="30"/>
  <c r="R234" i="30"/>
  <c r="O235" i="30"/>
  <c r="P235" i="30"/>
  <c r="Q235" i="30"/>
  <c r="R235" i="30"/>
  <c r="O236" i="30"/>
  <c r="P236" i="30"/>
  <c r="Q236" i="30"/>
  <c r="R236" i="30"/>
  <c r="O237" i="30"/>
  <c r="P237" i="30"/>
  <c r="Q237" i="30"/>
  <c r="R237" i="30"/>
  <c r="O238" i="30"/>
  <c r="P238" i="30"/>
  <c r="Q238" i="30"/>
  <c r="R238" i="30"/>
  <c r="O239" i="30"/>
  <c r="P239" i="30"/>
  <c r="Q239" i="30"/>
  <c r="R239" i="30"/>
  <c r="O240" i="30"/>
  <c r="P240" i="30"/>
  <c r="Q240" i="30"/>
  <c r="R240" i="30"/>
  <c r="O241" i="30"/>
  <c r="P241" i="30"/>
  <c r="Q241" i="30"/>
  <c r="R241" i="30"/>
  <c r="O242" i="30"/>
  <c r="P242" i="30"/>
  <c r="Q242" i="30"/>
  <c r="R242" i="30"/>
  <c r="O243" i="30"/>
  <c r="P243" i="30"/>
  <c r="Q243" i="30"/>
  <c r="R243" i="30"/>
  <c r="O244" i="30"/>
  <c r="P244" i="30"/>
  <c r="Q244" i="30"/>
  <c r="R244" i="30"/>
  <c r="O245" i="30"/>
  <c r="P245" i="30"/>
  <c r="Q245" i="30"/>
  <c r="R245" i="30"/>
  <c r="O246" i="30"/>
  <c r="P246" i="30"/>
  <c r="Q246" i="30"/>
  <c r="R246" i="30"/>
  <c r="O247" i="30"/>
  <c r="P247" i="30"/>
  <c r="Q247" i="30"/>
  <c r="R247" i="30"/>
  <c r="O248" i="30"/>
  <c r="P248" i="30"/>
  <c r="Q248" i="30"/>
  <c r="R248" i="30"/>
  <c r="O249" i="30"/>
  <c r="P249" i="30"/>
  <c r="Q249" i="30"/>
  <c r="R249" i="30"/>
  <c r="O250" i="30"/>
  <c r="P250" i="30"/>
  <c r="Q250" i="30"/>
  <c r="R250" i="30"/>
  <c r="O251" i="30"/>
  <c r="P251" i="30"/>
  <c r="Q251" i="30"/>
  <c r="R251" i="30"/>
  <c r="O252" i="30"/>
  <c r="P252" i="30"/>
  <c r="Q252" i="30"/>
  <c r="R252" i="30"/>
  <c r="O253" i="30"/>
  <c r="P253" i="30"/>
  <c r="Q253" i="30"/>
  <c r="R253" i="30"/>
  <c r="O254" i="30"/>
  <c r="P254" i="30"/>
  <c r="Q254" i="30"/>
  <c r="R254" i="30"/>
  <c r="O255" i="30"/>
  <c r="P255" i="30"/>
  <c r="Q255" i="30"/>
  <c r="R255" i="30"/>
  <c r="O256" i="30"/>
  <c r="P256" i="30"/>
  <c r="Q256" i="30"/>
  <c r="R256" i="30"/>
  <c r="O257" i="30"/>
  <c r="P257" i="30"/>
  <c r="Q257" i="30"/>
  <c r="R257" i="30"/>
  <c r="O258" i="30"/>
  <c r="P258" i="30"/>
  <c r="Q258" i="30"/>
  <c r="R258" i="30"/>
  <c r="O259" i="30"/>
  <c r="P259" i="30"/>
  <c r="Q259" i="30"/>
  <c r="R259" i="30"/>
  <c r="O260" i="30"/>
  <c r="P260" i="30"/>
  <c r="Q260" i="30"/>
  <c r="R260" i="30"/>
  <c r="O261" i="30"/>
  <c r="P261" i="30"/>
  <c r="Q261" i="30"/>
  <c r="R261" i="30"/>
  <c r="O262" i="30"/>
  <c r="P262" i="30"/>
  <c r="Q262" i="30"/>
  <c r="R262" i="30"/>
  <c r="O263" i="30"/>
  <c r="P263" i="30"/>
  <c r="Q263" i="30"/>
  <c r="R263" i="30"/>
  <c r="O264" i="30"/>
  <c r="P264" i="30"/>
  <c r="Q264" i="30"/>
  <c r="R264" i="30"/>
  <c r="O265" i="30"/>
  <c r="P265" i="30"/>
  <c r="Q265" i="30"/>
  <c r="R265" i="30"/>
  <c r="O266" i="30"/>
  <c r="P266" i="30"/>
  <c r="Q266" i="30"/>
  <c r="R266" i="30"/>
  <c r="O267" i="30"/>
  <c r="P267" i="30"/>
  <c r="Q267" i="30"/>
  <c r="R267" i="30"/>
  <c r="O268" i="30"/>
  <c r="P268" i="30"/>
  <c r="Q268" i="30"/>
  <c r="R268" i="30"/>
  <c r="O269" i="30"/>
  <c r="P269" i="30"/>
  <c r="Q269" i="30"/>
  <c r="R269" i="30"/>
  <c r="O270" i="30"/>
  <c r="P270" i="30"/>
  <c r="Q270" i="30"/>
  <c r="R270" i="30"/>
  <c r="O271" i="30"/>
  <c r="P271" i="30"/>
  <c r="Q271" i="30"/>
  <c r="R271" i="30"/>
  <c r="O272" i="30"/>
  <c r="P272" i="30"/>
  <c r="Q272" i="30"/>
  <c r="R272" i="30"/>
  <c r="O273" i="30"/>
  <c r="P273" i="30"/>
  <c r="Q273" i="30"/>
  <c r="R273" i="30"/>
  <c r="O274" i="30"/>
  <c r="P274" i="30"/>
  <c r="Q274" i="30"/>
  <c r="R274" i="30"/>
  <c r="O275" i="30"/>
  <c r="P275" i="30"/>
  <c r="Q275" i="30"/>
  <c r="R275" i="30"/>
  <c r="O276" i="30"/>
  <c r="P276" i="30"/>
  <c r="Q276" i="30"/>
  <c r="R276" i="30"/>
  <c r="O277" i="30"/>
  <c r="P277" i="30"/>
  <c r="Q277" i="30"/>
  <c r="R277" i="30"/>
  <c r="O278" i="30"/>
  <c r="P278" i="30"/>
  <c r="Q278" i="30"/>
  <c r="R278" i="30"/>
  <c r="O279" i="30"/>
  <c r="P279" i="30"/>
  <c r="Q279" i="30"/>
  <c r="R279" i="30"/>
  <c r="O280" i="30"/>
  <c r="P280" i="30"/>
  <c r="Q280" i="30"/>
  <c r="R280" i="30"/>
  <c r="O281" i="30"/>
  <c r="P281" i="30"/>
  <c r="Q281" i="30"/>
  <c r="R281" i="30"/>
  <c r="O282" i="30"/>
  <c r="P282" i="30"/>
  <c r="Q282" i="30"/>
  <c r="R282" i="30"/>
  <c r="O283" i="30"/>
  <c r="P283" i="30"/>
  <c r="Q283" i="30"/>
  <c r="R283" i="30"/>
  <c r="O284" i="30"/>
  <c r="P284" i="30"/>
  <c r="Q284" i="30"/>
  <c r="R284" i="30"/>
  <c r="O285" i="30"/>
  <c r="P285" i="30"/>
  <c r="Q285" i="30"/>
  <c r="R285" i="30"/>
  <c r="O286" i="30"/>
  <c r="P286" i="30"/>
  <c r="Q286" i="30"/>
  <c r="R286" i="30"/>
  <c r="O287" i="30"/>
  <c r="P287" i="30"/>
  <c r="Q287" i="30"/>
  <c r="R287" i="30"/>
  <c r="O288" i="30"/>
  <c r="P288" i="30"/>
  <c r="Q288" i="30"/>
  <c r="R288" i="30"/>
  <c r="O289" i="30"/>
  <c r="P289" i="30"/>
  <c r="Q289" i="30"/>
  <c r="R289" i="30"/>
  <c r="O290" i="30"/>
  <c r="P290" i="30"/>
  <c r="Q290" i="30"/>
  <c r="R290" i="30"/>
  <c r="O291" i="30"/>
  <c r="P291" i="30"/>
  <c r="Q291" i="30"/>
  <c r="R291" i="30"/>
  <c r="O292" i="30"/>
  <c r="P292" i="30"/>
  <c r="Q292" i="30"/>
  <c r="R292" i="30"/>
  <c r="O293" i="30"/>
  <c r="P293" i="30"/>
  <c r="Q293" i="30"/>
  <c r="R293" i="30"/>
  <c r="O294" i="30"/>
  <c r="P294" i="30"/>
  <c r="Q294" i="30"/>
  <c r="R294" i="30"/>
  <c r="O295" i="30"/>
  <c r="P295" i="30"/>
  <c r="Q295" i="30"/>
  <c r="R295" i="30"/>
  <c r="O296" i="30"/>
  <c r="P296" i="30"/>
  <c r="Q296" i="30"/>
  <c r="R296" i="30"/>
  <c r="O297" i="30"/>
  <c r="P297" i="30"/>
  <c r="Q297" i="30"/>
  <c r="R297" i="30"/>
  <c r="O298" i="30"/>
  <c r="P298" i="30"/>
  <c r="Q298" i="30"/>
  <c r="R298" i="30"/>
  <c r="O299" i="30"/>
  <c r="P299" i="30"/>
  <c r="Q299" i="30"/>
  <c r="R299" i="30"/>
  <c r="O300" i="30"/>
  <c r="P300" i="30"/>
  <c r="Q300" i="30"/>
  <c r="R300" i="30"/>
  <c r="O301" i="30"/>
  <c r="P301" i="30"/>
  <c r="Q301" i="30"/>
  <c r="R301" i="30"/>
  <c r="O302" i="30"/>
  <c r="P302" i="30"/>
  <c r="Q302" i="30"/>
  <c r="R302" i="30"/>
  <c r="O303" i="30"/>
  <c r="P303" i="30"/>
  <c r="Q303" i="30"/>
  <c r="R303" i="30"/>
  <c r="O304" i="30"/>
  <c r="P304" i="30"/>
  <c r="Q304" i="30"/>
  <c r="R304" i="30"/>
  <c r="O305" i="30"/>
  <c r="P305" i="30"/>
  <c r="Q305" i="30"/>
  <c r="R305" i="30"/>
  <c r="O306" i="30"/>
  <c r="P306" i="30"/>
  <c r="Q306" i="30"/>
  <c r="R306" i="30"/>
  <c r="O307" i="30"/>
  <c r="P307" i="30"/>
  <c r="Q307" i="30"/>
  <c r="R307" i="30"/>
  <c r="O308" i="30"/>
  <c r="P308" i="30"/>
  <c r="Q308" i="30"/>
  <c r="R308" i="30"/>
  <c r="O309" i="30"/>
  <c r="P309" i="30"/>
  <c r="Q309" i="30"/>
  <c r="R309" i="30"/>
  <c r="O310" i="30"/>
  <c r="P310" i="30"/>
  <c r="Q310" i="30"/>
  <c r="R310" i="30"/>
  <c r="O311" i="30"/>
  <c r="P311" i="30"/>
  <c r="Q311" i="30"/>
  <c r="R311" i="30"/>
  <c r="O312" i="30"/>
  <c r="P312" i="30"/>
  <c r="Q312" i="30"/>
  <c r="R312" i="30"/>
  <c r="O313" i="30"/>
  <c r="P313" i="30"/>
  <c r="Q313" i="30"/>
  <c r="R313" i="30"/>
  <c r="O314" i="30"/>
  <c r="P314" i="30"/>
  <c r="Q314" i="30"/>
  <c r="R314" i="30"/>
  <c r="O315" i="30"/>
  <c r="P315" i="30"/>
  <c r="Q315" i="30"/>
  <c r="R315" i="30"/>
  <c r="O316" i="30"/>
  <c r="P316" i="30"/>
  <c r="Q316" i="30"/>
  <c r="R316" i="30"/>
  <c r="O317" i="30"/>
  <c r="P317" i="30"/>
  <c r="Q317" i="30"/>
  <c r="R317" i="30"/>
  <c r="O318" i="30"/>
  <c r="P318" i="30"/>
  <c r="Q318" i="30"/>
  <c r="R318" i="30"/>
  <c r="O319" i="30"/>
  <c r="P319" i="30"/>
  <c r="Q319" i="30"/>
  <c r="R319" i="30"/>
  <c r="O320" i="30"/>
  <c r="P320" i="30"/>
  <c r="Q320" i="30"/>
  <c r="R320" i="30"/>
  <c r="O321" i="30"/>
  <c r="P321" i="30"/>
  <c r="Q321" i="30"/>
  <c r="R321" i="30"/>
  <c r="O322" i="30"/>
  <c r="P322" i="30"/>
  <c r="Q322" i="30"/>
  <c r="R322" i="30"/>
  <c r="O323" i="30"/>
  <c r="P323" i="30"/>
  <c r="Q323" i="30"/>
  <c r="R323" i="30"/>
  <c r="O324" i="30"/>
  <c r="P324" i="30"/>
  <c r="Q324" i="30"/>
  <c r="R324" i="30"/>
  <c r="O325" i="30"/>
  <c r="P325" i="30"/>
  <c r="Q325" i="30"/>
  <c r="R325" i="30"/>
  <c r="O326" i="30"/>
  <c r="P326" i="30"/>
  <c r="Q326" i="30"/>
  <c r="R326" i="30"/>
  <c r="O327" i="30"/>
  <c r="P327" i="30"/>
  <c r="Q327" i="30"/>
  <c r="R327" i="30"/>
  <c r="O328" i="30"/>
  <c r="P328" i="30"/>
  <c r="Q328" i="30"/>
  <c r="R328" i="30"/>
  <c r="O329" i="30"/>
  <c r="P329" i="30"/>
  <c r="Q329" i="30"/>
  <c r="R329" i="30"/>
  <c r="O330" i="30"/>
  <c r="P330" i="30"/>
  <c r="Q330" i="30"/>
  <c r="R330" i="30"/>
  <c r="O331" i="30"/>
  <c r="P331" i="30"/>
  <c r="Q331" i="30"/>
  <c r="R331" i="30"/>
  <c r="O332" i="30"/>
  <c r="P332" i="30"/>
  <c r="Q332" i="30"/>
  <c r="R332" i="30"/>
  <c r="O333" i="30"/>
  <c r="P333" i="30"/>
  <c r="Q333" i="30"/>
  <c r="R333" i="30"/>
  <c r="O334" i="30"/>
  <c r="P334" i="30"/>
  <c r="Q334" i="30"/>
  <c r="R334" i="30"/>
  <c r="O335" i="30"/>
  <c r="P335" i="30"/>
  <c r="Q335" i="30"/>
  <c r="R335" i="30"/>
  <c r="O336" i="30"/>
  <c r="P336" i="30"/>
  <c r="Q336" i="30"/>
  <c r="R336" i="30"/>
  <c r="R2" i="30"/>
  <c r="Q2" i="30"/>
  <c r="P2" i="30"/>
  <c r="O2" i="30"/>
  <c r="AB8" i="10"/>
  <c r="AY8" i="10"/>
  <c r="AB9" i="10"/>
  <c r="AY9" i="10"/>
  <c r="AB10" i="10"/>
  <c r="AY10" i="10"/>
  <c r="AB11" i="10"/>
  <c r="AY11" i="10"/>
  <c r="AB12" i="10"/>
  <c r="AY12" i="10"/>
  <c r="AB13" i="10"/>
  <c r="AY13" i="10"/>
  <c r="AB14" i="10"/>
  <c r="AY14" i="10"/>
  <c r="AB15" i="10"/>
  <c r="AY15" i="10"/>
  <c r="AB16" i="10"/>
  <c r="AY16" i="10"/>
  <c r="AB17" i="10"/>
  <c r="AY17" i="10"/>
  <c r="AB18" i="10"/>
  <c r="AY18" i="10"/>
  <c r="AB19" i="10"/>
  <c r="AY19" i="10"/>
  <c r="AB20" i="10"/>
  <c r="AY20" i="10"/>
  <c r="AB21" i="10"/>
  <c r="AY21" i="10"/>
  <c r="AB22" i="10"/>
  <c r="AY22" i="10"/>
  <c r="AB23" i="10"/>
  <c r="AY23" i="10"/>
  <c r="AB24" i="10"/>
  <c r="AY24" i="10"/>
  <c r="AB25" i="10"/>
  <c r="AY25" i="10"/>
  <c r="AB26" i="10"/>
  <c r="AY26" i="10"/>
  <c r="AB27" i="10"/>
  <c r="AY27" i="10"/>
  <c r="AB28" i="10"/>
  <c r="AY28" i="10"/>
  <c r="AB29" i="10"/>
  <c r="AY29" i="10"/>
  <c r="AB30" i="10"/>
  <c r="AY30" i="10"/>
  <c r="AB31" i="10"/>
  <c r="AY31" i="10"/>
  <c r="AB32" i="10"/>
  <c r="AY32" i="10"/>
  <c r="AB7" i="10"/>
  <c r="AY7" i="10"/>
  <c r="AD7" i="10"/>
  <c r="D8" i="10"/>
  <c r="AP8" i="10"/>
  <c r="D9" i="10"/>
  <c r="AP9" i="10"/>
  <c r="D10" i="10"/>
  <c r="AP10" i="10"/>
  <c r="D11" i="10"/>
  <c r="AP11" i="10"/>
  <c r="D12" i="10"/>
  <c r="AP12" i="10"/>
  <c r="D13" i="10"/>
  <c r="AP13" i="10"/>
  <c r="D14" i="10"/>
  <c r="AP14" i="10"/>
  <c r="D15" i="10"/>
  <c r="AP15" i="10"/>
  <c r="D16" i="10"/>
  <c r="AP16" i="10"/>
  <c r="D17" i="10"/>
  <c r="AP17" i="10"/>
  <c r="D18" i="10"/>
  <c r="AP18" i="10"/>
  <c r="D19" i="10"/>
  <c r="AP19" i="10"/>
  <c r="D20" i="10"/>
  <c r="AP20" i="10"/>
  <c r="D21" i="10"/>
  <c r="AP21" i="10"/>
  <c r="D22" i="10"/>
  <c r="AP22" i="10"/>
  <c r="D23" i="10"/>
  <c r="AP23" i="10"/>
  <c r="D24" i="10"/>
  <c r="AP24" i="10"/>
  <c r="D25" i="10"/>
  <c r="AP25" i="10"/>
  <c r="D26" i="10"/>
  <c r="AP26" i="10"/>
  <c r="D27" i="10"/>
  <c r="AP27" i="10"/>
  <c r="D28" i="10"/>
  <c r="AP28" i="10"/>
  <c r="D29" i="10"/>
  <c r="AP29" i="10"/>
  <c r="D30" i="10"/>
  <c r="AP30" i="10"/>
  <c r="D31" i="10"/>
  <c r="AP31" i="10"/>
  <c r="D32" i="10"/>
  <c r="AP32" i="10"/>
  <c r="D7" i="10"/>
  <c r="AP7" i="10"/>
  <c r="E7" i="10"/>
  <c r="AO61" i="2"/>
  <c r="AO60" i="2"/>
  <c r="AO59" i="2"/>
  <c r="AO58" i="2"/>
  <c r="AO57" i="2"/>
  <c r="AO56" i="2"/>
  <c r="AO55" i="2"/>
  <c r="AO54" i="2"/>
  <c r="AO53" i="2"/>
  <c r="AO52" i="2"/>
  <c r="AH61" i="2"/>
  <c r="AH60" i="2"/>
  <c r="AH59" i="2"/>
  <c r="AH58" i="2"/>
  <c r="AH57" i="2"/>
  <c r="AH56" i="2"/>
  <c r="AH55" i="2"/>
  <c r="AH54" i="2"/>
  <c r="AH53" i="2"/>
  <c r="AH52" i="2"/>
  <c r="Y61" i="2"/>
  <c r="Y60" i="2"/>
  <c r="Y59" i="2"/>
  <c r="Y58" i="2"/>
  <c r="Y57" i="2"/>
  <c r="Y56" i="2"/>
  <c r="Y55" i="2"/>
  <c r="Y54" i="2"/>
  <c r="Y53" i="2"/>
  <c r="Y52" i="2"/>
  <c r="R53" i="2"/>
  <c r="R54" i="2"/>
  <c r="R55" i="2"/>
  <c r="R56" i="2"/>
  <c r="R57" i="2"/>
  <c r="R58" i="2"/>
  <c r="R59" i="2"/>
  <c r="R60" i="2"/>
  <c r="R61" i="2"/>
  <c r="R52" i="2"/>
  <c r="O52" i="2"/>
  <c r="K52" i="2"/>
  <c r="M52" i="2"/>
  <c r="L52" i="2"/>
  <c r="AR5" i="29"/>
  <c r="U5" i="29"/>
  <c r="AR6" i="29"/>
  <c r="U6" i="29"/>
  <c r="AR7" i="29"/>
  <c r="U7" i="29"/>
  <c r="AR8" i="29"/>
  <c r="U8" i="29"/>
  <c r="AR9" i="29"/>
  <c r="U9" i="29"/>
  <c r="AR10" i="29"/>
  <c r="U10" i="29"/>
  <c r="AR11" i="29"/>
  <c r="U11" i="29"/>
  <c r="AR12" i="29"/>
  <c r="U12" i="29"/>
  <c r="AR13" i="29"/>
  <c r="U13" i="29"/>
  <c r="AR14" i="29"/>
  <c r="U14" i="29"/>
  <c r="AR15" i="29"/>
  <c r="U15" i="29"/>
  <c r="AR16" i="29"/>
  <c r="U16" i="29"/>
  <c r="AR17" i="29"/>
  <c r="U17" i="29"/>
  <c r="AR18" i="29"/>
  <c r="U18" i="29"/>
  <c r="AR19" i="29"/>
  <c r="U19" i="29"/>
  <c r="AR20" i="29"/>
  <c r="U20" i="29"/>
  <c r="AR21" i="29"/>
  <c r="U21" i="29"/>
  <c r="AR22" i="29"/>
  <c r="U22" i="29"/>
  <c r="AR23" i="29"/>
  <c r="U23" i="29"/>
  <c r="AR24" i="29"/>
  <c r="U24" i="29"/>
  <c r="AR25" i="29"/>
  <c r="U25" i="29"/>
  <c r="AR26" i="29"/>
  <c r="U26" i="29"/>
  <c r="AR27" i="29"/>
  <c r="U27" i="29"/>
  <c r="AR28" i="29"/>
  <c r="U28" i="29"/>
  <c r="AR29" i="29"/>
  <c r="U29" i="29"/>
  <c r="AR30" i="29"/>
  <c r="U30" i="29"/>
  <c r="AR31" i="29"/>
  <c r="U31" i="29"/>
  <c r="AR32" i="29"/>
  <c r="U32" i="29"/>
  <c r="AR33" i="29"/>
  <c r="U33" i="29"/>
  <c r="AR34" i="29"/>
  <c r="U34" i="29"/>
  <c r="AR35" i="29"/>
  <c r="U35" i="29"/>
  <c r="AR36" i="29"/>
  <c r="U36" i="29"/>
  <c r="AR37" i="29"/>
  <c r="U37" i="29"/>
  <c r="AR38" i="29"/>
  <c r="U38" i="29"/>
  <c r="AR39" i="29"/>
  <c r="U39" i="29"/>
  <c r="AR40" i="29"/>
  <c r="U40" i="29"/>
  <c r="AR41" i="29"/>
  <c r="U41" i="29"/>
  <c r="AR42" i="29"/>
  <c r="U42" i="29"/>
  <c r="AR43" i="29"/>
  <c r="U43" i="29"/>
  <c r="AR44" i="29"/>
  <c r="U44" i="29"/>
  <c r="AR45" i="29"/>
  <c r="U45" i="29"/>
  <c r="AR46" i="29"/>
  <c r="U46" i="29"/>
  <c r="AR47" i="29"/>
  <c r="U47" i="29"/>
  <c r="AR48" i="29"/>
  <c r="U48" i="29"/>
  <c r="AR49" i="29"/>
  <c r="U49" i="29"/>
  <c r="AR50" i="29"/>
  <c r="U50" i="29"/>
  <c r="AR51" i="29"/>
  <c r="U51" i="29"/>
  <c r="AR52" i="29"/>
  <c r="U52" i="29"/>
  <c r="AR53" i="29"/>
  <c r="U53" i="29"/>
  <c r="AR54" i="29"/>
  <c r="U54" i="29"/>
  <c r="AR55" i="29"/>
  <c r="U55" i="29"/>
  <c r="AR56" i="29"/>
  <c r="U56" i="29"/>
  <c r="AR57" i="29"/>
  <c r="U57" i="29"/>
  <c r="AR58" i="29"/>
  <c r="U58" i="29"/>
  <c r="AR59" i="29"/>
  <c r="U59" i="29"/>
  <c r="AR60" i="29"/>
  <c r="U60" i="29"/>
  <c r="AR61" i="29"/>
  <c r="U61" i="29"/>
  <c r="AR62" i="29"/>
  <c r="U62" i="29"/>
  <c r="AR63" i="29"/>
  <c r="U63" i="29"/>
  <c r="AR64" i="29"/>
  <c r="U64" i="29"/>
  <c r="AR65" i="29"/>
  <c r="U65" i="29"/>
  <c r="AR66" i="29"/>
  <c r="U66" i="29"/>
  <c r="AR67" i="29"/>
  <c r="U67" i="29"/>
  <c r="AR68" i="29"/>
  <c r="U68" i="29"/>
  <c r="AR69" i="29"/>
  <c r="U69" i="29"/>
  <c r="AR70" i="29"/>
  <c r="U70" i="29"/>
  <c r="AR71" i="29"/>
  <c r="U71" i="29"/>
  <c r="AR72" i="29"/>
  <c r="U72" i="29"/>
  <c r="AR73" i="29"/>
  <c r="U73" i="29"/>
  <c r="AR74" i="29"/>
  <c r="U74" i="29"/>
  <c r="AR75" i="29"/>
  <c r="U75" i="29"/>
  <c r="AR76" i="29"/>
  <c r="U76" i="29"/>
  <c r="AR77" i="29"/>
  <c r="U77" i="29"/>
  <c r="AR78" i="29"/>
  <c r="U78" i="29"/>
  <c r="AR79" i="29"/>
  <c r="U79" i="29"/>
  <c r="AR80" i="29"/>
  <c r="U80" i="29"/>
  <c r="AR81" i="29"/>
  <c r="U81" i="29"/>
  <c r="AR82" i="29"/>
  <c r="U82" i="29"/>
  <c r="AR83" i="29"/>
  <c r="U83" i="29"/>
  <c r="AR84" i="29"/>
  <c r="U84" i="29"/>
  <c r="AR85" i="29"/>
  <c r="U85" i="29"/>
  <c r="AR86" i="29"/>
  <c r="U86" i="29"/>
  <c r="AR87" i="29"/>
  <c r="U87" i="29"/>
  <c r="AR88" i="29"/>
  <c r="U88" i="29"/>
  <c r="AR89" i="29"/>
  <c r="U89" i="29"/>
  <c r="AR90" i="29"/>
  <c r="U90" i="29"/>
  <c r="AR91" i="29"/>
  <c r="U91" i="29"/>
  <c r="AR92" i="29"/>
  <c r="U92" i="29"/>
  <c r="AR93" i="29"/>
  <c r="U93" i="29"/>
  <c r="AR94" i="29"/>
  <c r="U94" i="29"/>
  <c r="AR95" i="29"/>
  <c r="U95" i="29"/>
  <c r="AR96" i="29"/>
  <c r="U96" i="29"/>
  <c r="AR97" i="29"/>
  <c r="U97" i="29"/>
  <c r="AR98" i="29"/>
  <c r="U98" i="29"/>
  <c r="AR99" i="29"/>
  <c r="U99" i="29"/>
  <c r="AR100" i="29"/>
  <c r="U100" i="29"/>
  <c r="AR101" i="29"/>
  <c r="U101" i="29"/>
  <c r="AR102" i="29"/>
  <c r="U102" i="29"/>
  <c r="AR103" i="29"/>
  <c r="U103" i="29"/>
  <c r="AR104" i="29"/>
  <c r="U104" i="29"/>
  <c r="AR105" i="29"/>
  <c r="U105" i="29"/>
  <c r="AR106" i="29"/>
  <c r="U106" i="29"/>
  <c r="AR107" i="29"/>
  <c r="U107" i="29"/>
  <c r="AR108" i="29"/>
  <c r="U108" i="29"/>
  <c r="AR109" i="29"/>
  <c r="U109" i="29"/>
  <c r="AR110" i="29"/>
  <c r="U110" i="29"/>
  <c r="AR111" i="29"/>
  <c r="U111" i="29"/>
  <c r="AR112" i="29"/>
  <c r="U112" i="29"/>
  <c r="AR113" i="29"/>
  <c r="U113" i="29"/>
  <c r="AR114" i="29"/>
  <c r="U114" i="29"/>
  <c r="AR115" i="29"/>
  <c r="U115" i="29"/>
  <c r="AR116" i="29"/>
  <c r="U116" i="29"/>
  <c r="AR117" i="29"/>
  <c r="U117" i="29"/>
  <c r="AR118" i="29"/>
  <c r="U118" i="29"/>
  <c r="AR119" i="29"/>
  <c r="U119" i="29"/>
  <c r="AR120" i="29"/>
  <c r="U120" i="29"/>
  <c r="AR121" i="29"/>
  <c r="U121" i="29"/>
  <c r="AR122" i="29"/>
  <c r="U122" i="29"/>
  <c r="AR123" i="29"/>
  <c r="U123" i="29"/>
  <c r="AR124" i="29"/>
  <c r="U124" i="29"/>
  <c r="AR125" i="29"/>
  <c r="U125" i="29"/>
  <c r="AR126" i="29"/>
  <c r="U126" i="29"/>
  <c r="AR127" i="29"/>
  <c r="U127" i="29"/>
  <c r="AR128" i="29"/>
  <c r="U128" i="29"/>
  <c r="AR129" i="29"/>
  <c r="U129" i="29"/>
  <c r="AR130" i="29"/>
  <c r="U130" i="29"/>
  <c r="AR131" i="29"/>
  <c r="U131" i="29"/>
  <c r="AR132" i="29"/>
  <c r="U132" i="29"/>
  <c r="AR133" i="29"/>
  <c r="U133" i="29"/>
  <c r="AR134" i="29"/>
  <c r="U134" i="29"/>
  <c r="AR135" i="29"/>
  <c r="U135" i="29"/>
  <c r="AR136" i="29"/>
  <c r="U136" i="29"/>
  <c r="AR137" i="29"/>
  <c r="U137" i="29"/>
  <c r="AR138" i="29"/>
  <c r="U138" i="29"/>
  <c r="AR139" i="29"/>
  <c r="U139" i="29"/>
  <c r="AR140" i="29"/>
  <c r="U140" i="29"/>
  <c r="AR141" i="29"/>
  <c r="U141" i="29"/>
  <c r="AR142" i="29"/>
  <c r="U142" i="29"/>
  <c r="AR143" i="29"/>
  <c r="U143" i="29"/>
  <c r="AR144" i="29"/>
  <c r="U144" i="29"/>
  <c r="AR145" i="29"/>
  <c r="U145" i="29"/>
  <c r="AR146" i="29"/>
  <c r="U146" i="29"/>
  <c r="AR147" i="29"/>
  <c r="U147" i="29"/>
  <c r="AR148" i="29"/>
  <c r="U148" i="29"/>
  <c r="AR149" i="29"/>
  <c r="U149" i="29"/>
  <c r="AR150" i="29"/>
  <c r="U150" i="29"/>
  <c r="AR151" i="29"/>
  <c r="U151" i="29"/>
  <c r="AR152" i="29"/>
  <c r="U152" i="29"/>
  <c r="AR153" i="29"/>
  <c r="U153" i="29"/>
  <c r="AR154" i="29"/>
  <c r="U154" i="29"/>
  <c r="AR155" i="29"/>
  <c r="U155" i="29"/>
  <c r="AR156" i="29"/>
  <c r="U156" i="29"/>
  <c r="AR157" i="29"/>
  <c r="U157" i="29"/>
  <c r="AR158" i="29"/>
  <c r="U158" i="29"/>
  <c r="AR159" i="29"/>
  <c r="U159" i="29"/>
  <c r="AR160" i="29"/>
  <c r="U160" i="29"/>
  <c r="AR161" i="29"/>
  <c r="U161" i="29"/>
  <c r="AR162" i="29"/>
  <c r="U162" i="29"/>
  <c r="AR163" i="29"/>
  <c r="U163" i="29"/>
  <c r="AR164" i="29"/>
  <c r="U164" i="29"/>
  <c r="AR165" i="29"/>
  <c r="U165" i="29"/>
  <c r="AR166" i="29"/>
  <c r="U166" i="29"/>
  <c r="AR167" i="29"/>
  <c r="U167" i="29"/>
  <c r="AR168" i="29"/>
  <c r="U168" i="29"/>
  <c r="AR169" i="29"/>
  <c r="U169" i="29"/>
  <c r="AR170" i="29"/>
  <c r="U170" i="29"/>
  <c r="AR171" i="29"/>
  <c r="U171" i="29"/>
  <c r="AR172" i="29"/>
  <c r="U172" i="29"/>
  <c r="AR173" i="29"/>
  <c r="U173" i="29"/>
  <c r="AR174" i="29"/>
  <c r="U174" i="29"/>
  <c r="AR175" i="29"/>
  <c r="U175" i="29"/>
  <c r="AR176" i="29"/>
  <c r="U176" i="29"/>
  <c r="AR177" i="29"/>
  <c r="U177" i="29"/>
  <c r="AR178" i="29"/>
  <c r="U178" i="29"/>
  <c r="AR179" i="29"/>
  <c r="U179" i="29"/>
  <c r="AR180" i="29"/>
  <c r="U180" i="29"/>
  <c r="AR181" i="29"/>
  <c r="U181" i="29"/>
  <c r="AR182" i="29"/>
  <c r="U182" i="29"/>
  <c r="AR183" i="29"/>
  <c r="U183" i="29"/>
  <c r="AR184" i="29"/>
  <c r="U184" i="29"/>
  <c r="AR185" i="29"/>
  <c r="U185" i="29"/>
  <c r="AR186" i="29"/>
  <c r="U186" i="29"/>
  <c r="AR187" i="29"/>
  <c r="U187" i="29"/>
  <c r="AR188" i="29"/>
  <c r="U188" i="29"/>
  <c r="AR189" i="29"/>
  <c r="U189" i="29"/>
  <c r="AR190" i="29"/>
  <c r="U190" i="29"/>
  <c r="AR191" i="29"/>
  <c r="U191" i="29"/>
  <c r="AR192" i="29"/>
  <c r="U192" i="29"/>
  <c r="AR193" i="29"/>
  <c r="U193" i="29"/>
  <c r="AR194" i="29"/>
  <c r="U194" i="29"/>
  <c r="AR195" i="29"/>
  <c r="U195" i="29"/>
  <c r="AR196" i="29"/>
  <c r="U196" i="29"/>
  <c r="AR197" i="29"/>
  <c r="U197" i="29"/>
  <c r="AR198" i="29"/>
  <c r="U198" i="29"/>
  <c r="AR199" i="29"/>
  <c r="U199" i="29"/>
  <c r="AR200" i="29"/>
  <c r="U200" i="29"/>
  <c r="AR201" i="29"/>
  <c r="U201" i="29"/>
  <c r="AR202" i="29"/>
  <c r="U202" i="29"/>
  <c r="AR203" i="29"/>
  <c r="U203" i="29"/>
  <c r="AR204" i="29"/>
  <c r="U204" i="29"/>
  <c r="AR205" i="29"/>
  <c r="U205" i="29"/>
  <c r="AR206" i="29"/>
  <c r="U206" i="29"/>
  <c r="AR207" i="29"/>
  <c r="U207" i="29"/>
  <c r="AR208" i="29"/>
  <c r="U208" i="29"/>
  <c r="AR209" i="29"/>
  <c r="U209" i="29"/>
  <c r="AR210" i="29"/>
  <c r="U210" i="29"/>
  <c r="AR211" i="29"/>
  <c r="U211" i="29"/>
  <c r="AR212" i="29"/>
  <c r="U212" i="29"/>
  <c r="AR213" i="29"/>
  <c r="U213" i="29"/>
  <c r="AR214" i="29"/>
  <c r="U214" i="29"/>
  <c r="AR215" i="29"/>
  <c r="U215" i="29"/>
  <c r="AR216" i="29"/>
  <c r="U216" i="29"/>
  <c r="AR217" i="29"/>
  <c r="U217" i="29"/>
  <c r="AR218" i="29"/>
  <c r="U218" i="29"/>
  <c r="AR4" i="29"/>
  <c r="U4" i="29"/>
  <c r="AS5" i="29"/>
  <c r="AT5" i="29"/>
  <c r="AU5" i="29"/>
  <c r="T5" i="29"/>
  <c r="AS6" i="29"/>
  <c r="AT6" i="29"/>
  <c r="AU6" i="29"/>
  <c r="T6" i="29"/>
  <c r="AS7" i="29"/>
  <c r="AT7" i="29"/>
  <c r="AU7" i="29"/>
  <c r="T7" i="29"/>
  <c r="AS8" i="29"/>
  <c r="AT8" i="29"/>
  <c r="AU8" i="29"/>
  <c r="T8" i="29"/>
  <c r="AS9" i="29"/>
  <c r="AT9" i="29"/>
  <c r="AU9" i="29"/>
  <c r="T9" i="29"/>
  <c r="AS10" i="29"/>
  <c r="AT10" i="29"/>
  <c r="AU10" i="29"/>
  <c r="T10" i="29"/>
  <c r="AS11" i="29"/>
  <c r="AT11" i="29"/>
  <c r="AU11" i="29"/>
  <c r="T11" i="29"/>
  <c r="AS12" i="29"/>
  <c r="AT12" i="29"/>
  <c r="AU12" i="29"/>
  <c r="T12" i="29"/>
  <c r="AS13" i="29"/>
  <c r="AT13" i="29"/>
  <c r="AU13" i="29"/>
  <c r="T13" i="29"/>
  <c r="AS14" i="29"/>
  <c r="AT14" i="29"/>
  <c r="AU14" i="29"/>
  <c r="T14" i="29"/>
  <c r="AS15" i="29"/>
  <c r="AT15" i="29"/>
  <c r="AU15" i="29"/>
  <c r="T15" i="29"/>
  <c r="AS16" i="29"/>
  <c r="AT16" i="29"/>
  <c r="AU16" i="29"/>
  <c r="T16" i="29"/>
  <c r="AS17" i="29"/>
  <c r="AT17" i="29"/>
  <c r="AU17" i="29"/>
  <c r="T17" i="29"/>
  <c r="AS18" i="29"/>
  <c r="AT18" i="29"/>
  <c r="AU18" i="29"/>
  <c r="T18" i="29"/>
  <c r="AS19" i="29"/>
  <c r="AT19" i="29"/>
  <c r="AU19" i="29"/>
  <c r="T19" i="29"/>
  <c r="AS20" i="29"/>
  <c r="AT20" i="29"/>
  <c r="AU20" i="29"/>
  <c r="T20" i="29"/>
  <c r="AS21" i="29"/>
  <c r="AT21" i="29"/>
  <c r="AU21" i="29"/>
  <c r="T21" i="29"/>
  <c r="AS22" i="29"/>
  <c r="AT22" i="29"/>
  <c r="AU22" i="29"/>
  <c r="T22" i="29"/>
  <c r="AS23" i="29"/>
  <c r="AT23" i="29"/>
  <c r="AU23" i="29"/>
  <c r="T23" i="29"/>
  <c r="AS24" i="29"/>
  <c r="AT24" i="29"/>
  <c r="AU24" i="29"/>
  <c r="T24" i="29"/>
  <c r="AS25" i="29"/>
  <c r="AT25" i="29"/>
  <c r="AU25" i="29"/>
  <c r="T25" i="29"/>
  <c r="AS26" i="29"/>
  <c r="AT26" i="29"/>
  <c r="AU26" i="29"/>
  <c r="T26" i="29"/>
  <c r="AS27" i="29"/>
  <c r="AT27" i="29"/>
  <c r="AU27" i="29"/>
  <c r="T27" i="29"/>
  <c r="AS28" i="29"/>
  <c r="AT28" i="29"/>
  <c r="AU28" i="29"/>
  <c r="T28" i="29"/>
  <c r="AS29" i="29"/>
  <c r="AT29" i="29"/>
  <c r="AU29" i="29"/>
  <c r="T29" i="29"/>
  <c r="AS30" i="29"/>
  <c r="AT30" i="29"/>
  <c r="AU30" i="29"/>
  <c r="T30" i="29"/>
  <c r="AS31" i="29"/>
  <c r="AT31" i="29"/>
  <c r="AU31" i="29"/>
  <c r="T31" i="29"/>
  <c r="AS32" i="29"/>
  <c r="AT32" i="29"/>
  <c r="AU32" i="29"/>
  <c r="T32" i="29"/>
  <c r="AS33" i="29"/>
  <c r="AT33" i="29"/>
  <c r="AU33" i="29"/>
  <c r="T33" i="29"/>
  <c r="AS34" i="29"/>
  <c r="AT34" i="29"/>
  <c r="AU34" i="29"/>
  <c r="T34" i="29"/>
  <c r="AS35" i="29"/>
  <c r="AT35" i="29"/>
  <c r="AU35" i="29"/>
  <c r="T35" i="29"/>
  <c r="AS36" i="29"/>
  <c r="AT36" i="29"/>
  <c r="AU36" i="29"/>
  <c r="T36" i="29"/>
  <c r="AS37" i="29"/>
  <c r="AT37" i="29"/>
  <c r="AU37" i="29"/>
  <c r="T37" i="29"/>
  <c r="AS38" i="29"/>
  <c r="AT38" i="29"/>
  <c r="AU38" i="29"/>
  <c r="T38" i="29"/>
  <c r="AS39" i="29"/>
  <c r="AT39" i="29"/>
  <c r="AU39" i="29"/>
  <c r="T39" i="29"/>
  <c r="AS40" i="29"/>
  <c r="AT40" i="29"/>
  <c r="AU40" i="29"/>
  <c r="T40" i="29"/>
  <c r="AS41" i="29"/>
  <c r="AT41" i="29"/>
  <c r="AU41" i="29"/>
  <c r="T41" i="29"/>
  <c r="AS42" i="29"/>
  <c r="AT42" i="29"/>
  <c r="AU42" i="29"/>
  <c r="T42" i="29"/>
  <c r="AS43" i="29"/>
  <c r="AT43" i="29"/>
  <c r="AU43" i="29"/>
  <c r="T43" i="29"/>
  <c r="AS44" i="29"/>
  <c r="AT44" i="29"/>
  <c r="AU44" i="29"/>
  <c r="T44" i="29"/>
  <c r="AS45" i="29"/>
  <c r="AT45" i="29"/>
  <c r="AU45" i="29"/>
  <c r="T45" i="29"/>
  <c r="AS46" i="29"/>
  <c r="AT46" i="29"/>
  <c r="AU46" i="29"/>
  <c r="T46" i="29"/>
  <c r="AS47" i="29"/>
  <c r="AT47" i="29"/>
  <c r="AU47" i="29"/>
  <c r="T47" i="29"/>
  <c r="AS48" i="29"/>
  <c r="AT48" i="29"/>
  <c r="AU48" i="29"/>
  <c r="T48" i="29"/>
  <c r="AS49" i="29"/>
  <c r="AT49" i="29"/>
  <c r="AU49" i="29"/>
  <c r="T49" i="29"/>
  <c r="AS50" i="29"/>
  <c r="AT50" i="29"/>
  <c r="AU50" i="29"/>
  <c r="T50" i="29"/>
  <c r="AS51" i="29"/>
  <c r="AT51" i="29"/>
  <c r="AU51" i="29"/>
  <c r="T51" i="29"/>
  <c r="AS52" i="29"/>
  <c r="AT52" i="29"/>
  <c r="AU52" i="29"/>
  <c r="T52" i="29"/>
  <c r="AS53" i="29"/>
  <c r="AT53" i="29"/>
  <c r="AU53" i="29"/>
  <c r="T53" i="29"/>
  <c r="AS54" i="29"/>
  <c r="AT54" i="29"/>
  <c r="AU54" i="29"/>
  <c r="T54" i="29"/>
  <c r="AS55" i="29"/>
  <c r="AT55" i="29"/>
  <c r="AU55" i="29"/>
  <c r="T55" i="29"/>
  <c r="AS56" i="29"/>
  <c r="AT56" i="29"/>
  <c r="AU56" i="29"/>
  <c r="T56" i="29"/>
  <c r="AS57" i="29"/>
  <c r="AT57" i="29"/>
  <c r="AU57" i="29"/>
  <c r="T57" i="29"/>
  <c r="AS58" i="29"/>
  <c r="AT58" i="29"/>
  <c r="AU58" i="29"/>
  <c r="T58" i="29"/>
  <c r="AS59" i="29"/>
  <c r="AT59" i="29"/>
  <c r="AU59" i="29"/>
  <c r="T59" i="29"/>
  <c r="AS60" i="29"/>
  <c r="AT60" i="29"/>
  <c r="AU60" i="29"/>
  <c r="T60" i="29"/>
  <c r="AS61" i="29"/>
  <c r="AT61" i="29"/>
  <c r="AU61" i="29"/>
  <c r="T61" i="29"/>
  <c r="AS62" i="29"/>
  <c r="AT62" i="29"/>
  <c r="AU62" i="29"/>
  <c r="T62" i="29"/>
  <c r="AS63" i="29"/>
  <c r="AT63" i="29"/>
  <c r="AU63" i="29"/>
  <c r="T63" i="29"/>
  <c r="AS64" i="29"/>
  <c r="AT64" i="29"/>
  <c r="AU64" i="29"/>
  <c r="T64" i="29"/>
  <c r="AS65" i="29"/>
  <c r="AT65" i="29"/>
  <c r="AU65" i="29"/>
  <c r="T65" i="29"/>
  <c r="AS66" i="29"/>
  <c r="AT66" i="29"/>
  <c r="AU66" i="29"/>
  <c r="T66" i="29"/>
  <c r="AS67" i="29"/>
  <c r="AT67" i="29"/>
  <c r="AU67" i="29"/>
  <c r="T67" i="29"/>
  <c r="AS68" i="29"/>
  <c r="AT68" i="29"/>
  <c r="AU68" i="29"/>
  <c r="T68" i="29"/>
  <c r="AS69" i="29"/>
  <c r="AT69" i="29"/>
  <c r="AU69" i="29"/>
  <c r="T69" i="29"/>
  <c r="AS70" i="29"/>
  <c r="AT70" i="29"/>
  <c r="AU70" i="29"/>
  <c r="T70" i="29"/>
  <c r="AS71" i="29"/>
  <c r="AT71" i="29"/>
  <c r="AU71" i="29"/>
  <c r="T71" i="29"/>
  <c r="AS72" i="29"/>
  <c r="AT72" i="29"/>
  <c r="AU72" i="29"/>
  <c r="T72" i="29"/>
  <c r="AS73" i="29"/>
  <c r="AT73" i="29"/>
  <c r="AU73" i="29"/>
  <c r="T73" i="29"/>
  <c r="AS74" i="29"/>
  <c r="AT74" i="29"/>
  <c r="AU74" i="29"/>
  <c r="T74" i="29"/>
  <c r="AS75" i="29"/>
  <c r="AT75" i="29"/>
  <c r="AU75" i="29"/>
  <c r="T75" i="29"/>
  <c r="AS76" i="29"/>
  <c r="AT76" i="29"/>
  <c r="AU76" i="29"/>
  <c r="T76" i="29"/>
  <c r="AS77" i="29"/>
  <c r="AT77" i="29"/>
  <c r="AU77" i="29"/>
  <c r="T77" i="29"/>
  <c r="AS78" i="29"/>
  <c r="AT78" i="29"/>
  <c r="AU78" i="29"/>
  <c r="T78" i="29"/>
  <c r="AS79" i="29"/>
  <c r="AT79" i="29"/>
  <c r="AU79" i="29"/>
  <c r="T79" i="29"/>
  <c r="AS80" i="29"/>
  <c r="AT80" i="29"/>
  <c r="AU80" i="29"/>
  <c r="T80" i="29"/>
  <c r="AS81" i="29"/>
  <c r="AT81" i="29"/>
  <c r="AU81" i="29"/>
  <c r="T81" i="29"/>
  <c r="AS82" i="29"/>
  <c r="AT82" i="29"/>
  <c r="AU82" i="29"/>
  <c r="T82" i="29"/>
  <c r="AS83" i="29"/>
  <c r="AT83" i="29"/>
  <c r="AU83" i="29"/>
  <c r="T83" i="29"/>
  <c r="AS84" i="29"/>
  <c r="AT84" i="29"/>
  <c r="AU84" i="29"/>
  <c r="T84" i="29"/>
  <c r="AS85" i="29"/>
  <c r="AT85" i="29"/>
  <c r="AU85" i="29"/>
  <c r="T85" i="29"/>
  <c r="AS86" i="29"/>
  <c r="AT86" i="29"/>
  <c r="AU86" i="29"/>
  <c r="T86" i="29"/>
  <c r="AS87" i="29"/>
  <c r="AT87" i="29"/>
  <c r="AU87" i="29"/>
  <c r="T87" i="29"/>
  <c r="AS88" i="29"/>
  <c r="AT88" i="29"/>
  <c r="AU88" i="29"/>
  <c r="T88" i="29"/>
  <c r="AS89" i="29"/>
  <c r="AT89" i="29"/>
  <c r="AU89" i="29"/>
  <c r="T89" i="29"/>
  <c r="AS90" i="29"/>
  <c r="AT90" i="29"/>
  <c r="AU90" i="29"/>
  <c r="T90" i="29"/>
  <c r="AS91" i="29"/>
  <c r="AT91" i="29"/>
  <c r="AU91" i="29"/>
  <c r="T91" i="29"/>
  <c r="AS92" i="29"/>
  <c r="AT92" i="29"/>
  <c r="AU92" i="29"/>
  <c r="T92" i="29"/>
  <c r="AS93" i="29"/>
  <c r="AT93" i="29"/>
  <c r="AU93" i="29"/>
  <c r="T93" i="29"/>
  <c r="AS94" i="29"/>
  <c r="AT94" i="29"/>
  <c r="AU94" i="29"/>
  <c r="T94" i="29"/>
  <c r="AS95" i="29"/>
  <c r="AT95" i="29"/>
  <c r="AU95" i="29"/>
  <c r="T95" i="29"/>
  <c r="AS96" i="29"/>
  <c r="AT96" i="29"/>
  <c r="AU96" i="29"/>
  <c r="T96" i="29"/>
  <c r="AS97" i="29"/>
  <c r="AT97" i="29"/>
  <c r="AU97" i="29"/>
  <c r="T97" i="29"/>
  <c r="AS98" i="29"/>
  <c r="AT98" i="29"/>
  <c r="AU98" i="29"/>
  <c r="T98" i="29"/>
  <c r="AS99" i="29"/>
  <c r="AT99" i="29"/>
  <c r="AU99" i="29"/>
  <c r="T99" i="29"/>
  <c r="AS100" i="29"/>
  <c r="AT100" i="29"/>
  <c r="AU100" i="29"/>
  <c r="T100" i="29"/>
  <c r="AS101" i="29"/>
  <c r="AT101" i="29"/>
  <c r="AU101" i="29"/>
  <c r="T101" i="29"/>
  <c r="AS102" i="29"/>
  <c r="AT102" i="29"/>
  <c r="AU102" i="29"/>
  <c r="T102" i="29"/>
  <c r="AS103" i="29"/>
  <c r="AT103" i="29"/>
  <c r="AU103" i="29"/>
  <c r="T103" i="29"/>
  <c r="AS104" i="29"/>
  <c r="AT104" i="29"/>
  <c r="AU104" i="29"/>
  <c r="T104" i="29"/>
  <c r="AS105" i="29"/>
  <c r="AT105" i="29"/>
  <c r="AU105" i="29"/>
  <c r="T105" i="29"/>
  <c r="AS106" i="29"/>
  <c r="AT106" i="29"/>
  <c r="AU106" i="29"/>
  <c r="T106" i="29"/>
  <c r="AS107" i="29"/>
  <c r="AT107" i="29"/>
  <c r="AU107" i="29"/>
  <c r="T107" i="29"/>
  <c r="AS108" i="29"/>
  <c r="AT108" i="29"/>
  <c r="AU108" i="29"/>
  <c r="T108" i="29"/>
  <c r="AS109" i="29"/>
  <c r="AT109" i="29"/>
  <c r="AU109" i="29"/>
  <c r="T109" i="29"/>
  <c r="AS110" i="29"/>
  <c r="AT110" i="29"/>
  <c r="AU110" i="29"/>
  <c r="T110" i="29"/>
  <c r="AS111" i="29"/>
  <c r="AT111" i="29"/>
  <c r="AU111" i="29"/>
  <c r="T111" i="29"/>
  <c r="AS112" i="29"/>
  <c r="AT112" i="29"/>
  <c r="AU112" i="29"/>
  <c r="T112" i="29"/>
  <c r="AS113" i="29"/>
  <c r="AT113" i="29"/>
  <c r="AU113" i="29"/>
  <c r="T113" i="29"/>
  <c r="AS114" i="29"/>
  <c r="AT114" i="29"/>
  <c r="AU114" i="29"/>
  <c r="T114" i="29"/>
  <c r="AS115" i="29"/>
  <c r="AT115" i="29"/>
  <c r="AU115" i="29"/>
  <c r="T115" i="29"/>
  <c r="AS116" i="29"/>
  <c r="AT116" i="29"/>
  <c r="AU116" i="29"/>
  <c r="T116" i="29"/>
  <c r="AS117" i="29"/>
  <c r="AT117" i="29"/>
  <c r="AU117" i="29"/>
  <c r="T117" i="29"/>
  <c r="AS118" i="29"/>
  <c r="AT118" i="29"/>
  <c r="AU118" i="29"/>
  <c r="T118" i="29"/>
  <c r="AS119" i="29"/>
  <c r="AT119" i="29"/>
  <c r="AU119" i="29"/>
  <c r="T119" i="29"/>
  <c r="AS120" i="29"/>
  <c r="AT120" i="29"/>
  <c r="AU120" i="29"/>
  <c r="T120" i="29"/>
  <c r="AS121" i="29"/>
  <c r="AT121" i="29"/>
  <c r="AU121" i="29"/>
  <c r="T121" i="29"/>
  <c r="AS122" i="29"/>
  <c r="AT122" i="29"/>
  <c r="AU122" i="29"/>
  <c r="T122" i="29"/>
  <c r="AS123" i="29"/>
  <c r="AT123" i="29"/>
  <c r="AU123" i="29"/>
  <c r="T123" i="29"/>
  <c r="AS124" i="29"/>
  <c r="AT124" i="29"/>
  <c r="AU124" i="29"/>
  <c r="T124" i="29"/>
  <c r="AS125" i="29"/>
  <c r="AT125" i="29"/>
  <c r="AU125" i="29"/>
  <c r="T125" i="29"/>
  <c r="AS126" i="29"/>
  <c r="AT126" i="29"/>
  <c r="AU126" i="29"/>
  <c r="T126" i="29"/>
  <c r="AS127" i="29"/>
  <c r="AT127" i="29"/>
  <c r="AU127" i="29"/>
  <c r="T127" i="29"/>
  <c r="AS128" i="29"/>
  <c r="AT128" i="29"/>
  <c r="AU128" i="29"/>
  <c r="T128" i="29"/>
  <c r="AS129" i="29"/>
  <c r="AT129" i="29"/>
  <c r="AU129" i="29"/>
  <c r="T129" i="29"/>
  <c r="AS130" i="29"/>
  <c r="AT130" i="29"/>
  <c r="AU130" i="29"/>
  <c r="T130" i="29"/>
  <c r="AS131" i="29"/>
  <c r="AT131" i="29"/>
  <c r="AU131" i="29"/>
  <c r="T131" i="29"/>
  <c r="AS132" i="29"/>
  <c r="AT132" i="29"/>
  <c r="AU132" i="29"/>
  <c r="T132" i="29"/>
  <c r="AS133" i="29"/>
  <c r="AT133" i="29"/>
  <c r="AU133" i="29"/>
  <c r="T133" i="29"/>
  <c r="AS134" i="29"/>
  <c r="AT134" i="29"/>
  <c r="AU134" i="29"/>
  <c r="T134" i="29"/>
  <c r="AS135" i="29"/>
  <c r="AT135" i="29"/>
  <c r="AU135" i="29"/>
  <c r="T135" i="29"/>
  <c r="AS136" i="29"/>
  <c r="AT136" i="29"/>
  <c r="AU136" i="29"/>
  <c r="T136" i="29"/>
  <c r="AS137" i="29"/>
  <c r="AT137" i="29"/>
  <c r="AU137" i="29"/>
  <c r="T137" i="29"/>
  <c r="AS138" i="29"/>
  <c r="AT138" i="29"/>
  <c r="AU138" i="29"/>
  <c r="T138" i="29"/>
  <c r="AS139" i="29"/>
  <c r="AT139" i="29"/>
  <c r="AU139" i="29"/>
  <c r="T139" i="29"/>
  <c r="AS140" i="29"/>
  <c r="AT140" i="29"/>
  <c r="AU140" i="29"/>
  <c r="T140" i="29"/>
  <c r="AS141" i="29"/>
  <c r="AT141" i="29"/>
  <c r="AU141" i="29"/>
  <c r="T141" i="29"/>
  <c r="AS142" i="29"/>
  <c r="AT142" i="29"/>
  <c r="AU142" i="29"/>
  <c r="T142" i="29"/>
  <c r="AS143" i="29"/>
  <c r="AT143" i="29"/>
  <c r="AU143" i="29"/>
  <c r="T143" i="29"/>
  <c r="AS144" i="29"/>
  <c r="AT144" i="29"/>
  <c r="AU144" i="29"/>
  <c r="T144" i="29"/>
  <c r="AS145" i="29"/>
  <c r="AT145" i="29"/>
  <c r="AU145" i="29"/>
  <c r="T145" i="29"/>
  <c r="AS146" i="29"/>
  <c r="AT146" i="29"/>
  <c r="AU146" i="29"/>
  <c r="T146" i="29"/>
  <c r="AS147" i="29"/>
  <c r="AT147" i="29"/>
  <c r="AU147" i="29"/>
  <c r="T147" i="29"/>
  <c r="AS148" i="29"/>
  <c r="AT148" i="29"/>
  <c r="AU148" i="29"/>
  <c r="T148" i="29"/>
  <c r="AS149" i="29"/>
  <c r="AT149" i="29"/>
  <c r="AU149" i="29"/>
  <c r="T149" i="29"/>
  <c r="AS150" i="29"/>
  <c r="AT150" i="29"/>
  <c r="AU150" i="29"/>
  <c r="T150" i="29"/>
  <c r="AS151" i="29"/>
  <c r="AT151" i="29"/>
  <c r="AU151" i="29"/>
  <c r="T151" i="29"/>
  <c r="AS152" i="29"/>
  <c r="AT152" i="29"/>
  <c r="AU152" i="29"/>
  <c r="T152" i="29"/>
  <c r="AS153" i="29"/>
  <c r="AT153" i="29"/>
  <c r="AU153" i="29"/>
  <c r="T153" i="29"/>
  <c r="AS154" i="29"/>
  <c r="AT154" i="29"/>
  <c r="AU154" i="29"/>
  <c r="T154" i="29"/>
  <c r="AS155" i="29"/>
  <c r="AT155" i="29"/>
  <c r="AU155" i="29"/>
  <c r="T155" i="29"/>
  <c r="AS156" i="29"/>
  <c r="AT156" i="29"/>
  <c r="AU156" i="29"/>
  <c r="T156" i="29"/>
  <c r="AS157" i="29"/>
  <c r="AT157" i="29"/>
  <c r="AU157" i="29"/>
  <c r="T157" i="29"/>
  <c r="AS158" i="29"/>
  <c r="AT158" i="29"/>
  <c r="AU158" i="29"/>
  <c r="T158" i="29"/>
  <c r="AS159" i="29"/>
  <c r="AT159" i="29"/>
  <c r="AU159" i="29"/>
  <c r="T159" i="29"/>
  <c r="AS160" i="29"/>
  <c r="AT160" i="29"/>
  <c r="AU160" i="29"/>
  <c r="T160" i="29"/>
  <c r="AS161" i="29"/>
  <c r="AT161" i="29"/>
  <c r="AU161" i="29"/>
  <c r="T161" i="29"/>
  <c r="AS162" i="29"/>
  <c r="AT162" i="29"/>
  <c r="AU162" i="29"/>
  <c r="T162" i="29"/>
  <c r="AS163" i="29"/>
  <c r="AT163" i="29"/>
  <c r="AU163" i="29"/>
  <c r="T163" i="29"/>
  <c r="AS164" i="29"/>
  <c r="AT164" i="29"/>
  <c r="AU164" i="29"/>
  <c r="T164" i="29"/>
  <c r="AS165" i="29"/>
  <c r="AT165" i="29"/>
  <c r="AU165" i="29"/>
  <c r="T165" i="29"/>
  <c r="AS166" i="29"/>
  <c r="AT166" i="29"/>
  <c r="AU166" i="29"/>
  <c r="T166" i="29"/>
  <c r="AS167" i="29"/>
  <c r="AT167" i="29"/>
  <c r="AU167" i="29"/>
  <c r="T167" i="29"/>
  <c r="AS168" i="29"/>
  <c r="AT168" i="29"/>
  <c r="AU168" i="29"/>
  <c r="T168" i="29"/>
  <c r="AS169" i="29"/>
  <c r="AT169" i="29"/>
  <c r="AU169" i="29"/>
  <c r="T169" i="29"/>
  <c r="AS170" i="29"/>
  <c r="AT170" i="29"/>
  <c r="AU170" i="29"/>
  <c r="T170" i="29"/>
  <c r="AS171" i="29"/>
  <c r="AT171" i="29"/>
  <c r="AU171" i="29"/>
  <c r="T171" i="29"/>
  <c r="AS172" i="29"/>
  <c r="AT172" i="29"/>
  <c r="AU172" i="29"/>
  <c r="T172" i="29"/>
  <c r="AS173" i="29"/>
  <c r="AT173" i="29"/>
  <c r="AU173" i="29"/>
  <c r="T173" i="29"/>
  <c r="AS174" i="29"/>
  <c r="AT174" i="29"/>
  <c r="AU174" i="29"/>
  <c r="T174" i="29"/>
  <c r="AS175" i="29"/>
  <c r="AT175" i="29"/>
  <c r="AU175" i="29"/>
  <c r="T175" i="29"/>
  <c r="AS176" i="29"/>
  <c r="AT176" i="29"/>
  <c r="AU176" i="29"/>
  <c r="T176" i="29"/>
  <c r="AS177" i="29"/>
  <c r="AT177" i="29"/>
  <c r="AU177" i="29"/>
  <c r="T177" i="29"/>
  <c r="AS178" i="29"/>
  <c r="AT178" i="29"/>
  <c r="AU178" i="29"/>
  <c r="T178" i="29"/>
  <c r="AS179" i="29"/>
  <c r="AT179" i="29"/>
  <c r="AU179" i="29"/>
  <c r="T179" i="29"/>
  <c r="AS180" i="29"/>
  <c r="AT180" i="29"/>
  <c r="AU180" i="29"/>
  <c r="T180" i="29"/>
  <c r="AS181" i="29"/>
  <c r="AT181" i="29"/>
  <c r="AU181" i="29"/>
  <c r="T181" i="29"/>
  <c r="AS182" i="29"/>
  <c r="AT182" i="29"/>
  <c r="AU182" i="29"/>
  <c r="T182" i="29"/>
  <c r="AS183" i="29"/>
  <c r="AT183" i="29"/>
  <c r="AU183" i="29"/>
  <c r="T183" i="29"/>
  <c r="AS184" i="29"/>
  <c r="AT184" i="29"/>
  <c r="AU184" i="29"/>
  <c r="T184" i="29"/>
  <c r="AS185" i="29"/>
  <c r="AT185" i="29"/>
  <c r="AU185" i="29"/>
  <c r="T185" i="29"/>
  <c r="AS186" i="29"/>
  <c r="AT186" i="29"/>
  <c r="AU186" i="29"/>
  <c r="T186" i="29"/>
  <c r="AS187" i="29"/>
  <c r="AT187" i="29"/>
  <c r="AU187" i="29"/>
  <c r="T187" i="29"/>
  <c r="AS188" i="29"/>
  <c r="AT188" i="29"/>
  <c r="AU188" i="29"/>
  <c r="T188" i="29"/>
  <c r="AS189" i="29"/>
  <c r="AT189" i="29"/>
  <c r="AU189" i="29"/>
  <c r="T189" i="29"/>
  <c r="AS190" i="29"/>
  <c r="AT190" i="29"/>
  <c r="AU190" i="29"/>
  <c r="T190" i="29"/>
  <c r="AS191" i="29"/>
  <c r="AT191" i="29"/>
  <c r="AU191" i="29"/>
  <c r="T191" i="29"/>
  <c r="AS192" i="29"/>
  <c r="AT192" i="29"/>
  <c r="AU192" i="29"/>
  <c r="T192" i="29"/>
  <c r="AS193" i="29"/>
  <c r="AT193" i="29"/>
  <c r="AU193" i="29"/>
  <c r="T193" i="29"/>
  <c r="AS194" i="29"/>
  <c r="AT194" i="29"/>
  <c r="AU194" i="29"/>
  <c r="T194" i="29"/>
  <c r="AS195" i="29"/>
  <c r="AT195" i="29"/>
  <c r="AU195" i="29"/>
  <c r="T195" i="29"/>
  <c r="AS196" i="29"/>
  <c r="AT196" i="29"/>
  <c r="AU196" i="29"/>
  <c r="T196" i="29"/>
  <c r="AS197" i="29"/>
  <c r="AT197" i="29"/>
  <c r="AU197" i="29"/>
  <c r="T197" i="29"/>
  <c r="AS198" i="29"/>
  <c r="AT198" i="29"/>
  <c r="AU198" i="29"/>
  <c r="T198" i="29"/>
  <c r="AS199" i="29"/>
  <c r="AT199" i="29"/>
  <c r="AU199" i="29"/>
  <c r="T199" i="29"/>
  <c r="AS200" i="29"/>
  <c r="AT200" i="29"/>
  <c r="AU200" i="29"/>
  <c r="T200" i="29"/>
  <c r="AS201" i="29"/>
  <c r="AT201" i="29"/>
  <c r="AU201" i="29"/>
  <c r="T201" i="29"/>
  <c r="AS202" i="29"/>
  <c r="AT202" i="29"/>
  <c r="AU202" i="29"/>
  <c r="T202" i="29"/>
  <c r="AS203" i="29"/>
  <c r="AT203" i="29"/>
  <c r="AU203" i="29"/>
  <c r="T203" i="29"/>
  <c r="AS204" i="29"/>
  <c r="AT204" i="29"/>
  <c r="AU204" i="29"/>
  <c r="T204" i="29"/>
  <c r="AS205" i="29"/>
  <c r="AT205" i="29"/>
  <c r="AU205" i="29"/>
  <c r="T205" i="29"/>
  <c r="AS206" i="29"/>
  <c r="AT206" i="29"/>
  <c r="AU206" i="29"/>
  <c r="T206" i="29"/>
  <c r="AS207" i="29"/>
  <c r="AT207" i="29"/>
  <c r="AU207" i="29"/>
  <c r="T207" i="29"/>
  <c r="AS208" i="29"/>
  <c r="AT208" i="29"/>
  <c r="AU208" i="29"/>
  <c r="T208" i="29"/>
  <c r="AS209" i="29"/>
  <c r="AT209" i="29"/>
  <c r="AU209" i="29"/>
  <c r="T209" i="29"/>
  <c r="AS210" i="29"/>
  <c r="AT210" i="29"/>
  <c r="AU210" i="29"/>
  <c r="T210" i="29"/>
  <c r="AS211" i="29"/>
  <c r="AT211" i="29"/>
  <c r="AU211" i="29"/>
  <c r="T211" i="29"/>
  <c r="AS212" i="29"/>
  <c r="AT212" i="29"/>
  <c r="AU212" i="29"/>
  <c r="T212" i="29"/>
  <c r="AS213" i="29"/>
  <c r="AT213" i="29"/>
  <c r="AU213" i="29"/>
  <c r="T213" i="29"/>
  <c r="AS214" i="29"/>
  <c r="AT214" i="29"/>
  <c r="AU214" i="29"/>
  <c r="T214" i="29"/>
  <c r="AS215" i="29"/>
  <c r="AT215" i="29"/>
  <c r="AU215" i="29"/>
  <c r="T215" i="29"/>
  <c r="AS216" i="29"/>
  <c r="AT216" i="29"/>
  <c r="AU216" i="29"/>
  <c r="T216" i="29"/>
  <c r="AS217" i="29"/>
  <c r="AT217" i="29"/>
  <c r="AU217" i="29"/>
  <c r="T217" i="29"/>
  <c r="AS218" i="29"/>
  <c r="AT218" i="29"/>
  <c r="AU218" i="29"/>
  <c r="T218" i="29"/>
  <c r="AS4" i="29"/>
  <c r="AT4" i="29"/>
  <c r="AU4" i="29"/>
  <c r="T4" i="29"/>
  <c r="AV5" i="29"/>
  <c r="AV6" i="29"/>
  <c r="AV7" i="29"/>
  <c r="AV8" i="29"/>
  <c r="AV9" i="29"/>
  <c r="AV10" i="29"/>
  <c r="AV11" i="29"/>
  <c r="AV12" i="29"/>
  <c r="AV13" i="29"/>
  <c r="AV14" i="29"/>
  <c r="AV15" i="29"/>
  <c r="AV16" i="29"/>
  <c r="AV17" i="29"/>
  <c r="AV18" i="29"/>
  <c r="AV19" i="29"/>
  <c r="AV20" i="29"/>
  <c r="AV21" i="29"/>
  <c r="AV22" i="29"/>
  <c r="AV23" i="29"/>
  <c r="AV24" i="29"/>
  <c r="AV25" i="29"/>
  <c r="AV26" i="29"/>
  <c r="AV27" i="29"/>
  <c r="AV28" i="29"/>
  <c r="AV29" i="29"/>
  <c r="AV30" i="29"/>
  <c r="AV31" i="29"/>
  <c r="AV32" i="29"/>
  <c r="AV33" i="29"/>
  <c r="AV34" i="29"/>
  <c r="AV35" i="29"/>
  <c r="AV36" i="29"/>
  <c r="AV37" i="29"/>
  <c r="AV38" i="29"/>
  <c r="AV39" i="29"/>
  <c r="AV40" i="29"/>
  <c r="AV41" i="29"/>
  <c r="AV42" i="29"/>
  <c r="AV43" i="29"/>
  <c r="AV44" i="29"/>
  <c r="AV45" i="29"/>
  <c r="AV46" i="29"/>
  <c r="AV47" i="29"/>
  <c r="AV48" i="29"/>
  <c r="AV49" i="29"/>
  <c r="AV50" i="29"/>
  <c r="AV51" i="29"/>
  <c r="AV52" i="29"/>
  <c r="AV53" i="29"/>
  <c r="AV54" i="29"/>
  <c r="AV55" i="29"/>
  <c r="AV56" i="29"/>
  <c r="AV57" i="29"/>
  <c r="AV58" i="29"/>
  <c r="AV59" i="29"/>
  <c r="AV60" i="29"/>
  <c r="AV61" i="29"/>
  <c r="AV62" i="29"/>
  <c r="AV63" i="29"/>
  <c r="AV64" i="29"/>
  <c r="AV65" i="29"/>
  <c r="AV66" i="29"/>
  <c r="AV67" i="29"/>
  <c r="AV68" i="29"/>
  <c r="AV69" i="29"/>
  <c r="AV70" i="29"/>
  <c r="AV71" i="29"/>
  <c r="AV72" i="29"/>
  <c r="AV73" i="29"/>
  <c r="AV74" i="29"/>
  <c r="AV75" i="29"/>
  <c r="AV76" i="29"/>
  <c r="AV77" i="29"/>
  <c r="AV78" i="29"/>
  <c r="AV79" i="29"/>
  <c r="AV80" i="29"/>
  <c r="AV81" i="29"/>
  <c r="AV82" i="29"/>
  <c r="AV83" i="29"/>
  <c r="AV84" i="29"/>
  <c r="AV85" i="29"/>
  <c r="AV86" i="29"/>
  <c r="AV87" i="29"/>
  <c r="AV88" i="29"/>
  <c r="AV89" i="29"/>
  <c r="AV90" i="29"/>
  <c r="AV91" i="29"/>
  <c r="AV92" i="29"/>
  <c r="AV93" i="29"/>
  <c r="AV94" i="29"/>
  <c r="AV95" i="29"/>
  <c r="AV96" i="29"/>
  <c r="AV97" i="29"/>
  <c r="AV98" i="29"/>
  <c r="AV99" i="29"/>
  <c r="AV100" i="29"/>
  <c r="AV101" i="29"/>
  <c r="AV102" i="29"/>
  <c r="AV103" i="29"/>
  <c r="AV104" i="29"/>
  <c r="AV105" i="29"/>
  <c r="AV106" i="29"/>
  <c r="AV107" i="29"/>
  <c r="AV108" i="29"/>
  <c r="AV109" i="29"/>
  <c r="AV110" i="29"/>
  <c r="AV111" i="29"/>
  <c r="AV112" i="29"/>
  <c r="AV113" i="29"/>
  <c r="AV114" i="29"/>
  <c r="AV115" i="29"/>
  <c r="AV116" i="29"/>
  <c r="AV117" i="29"/>
  <c r="AV118" i="29"/>
  <c r="AV119" i="29"/>
  <c r="AV120" i="29"/>
  <c r="AV121" i="29"/>
  <c r="AV122" i="29"/>
  <c r="AV123" i="29"/>
  <c r="AV124" i="29"/>
  <c r="AV125" i="29"/>
  <c r="AV126" i="29"/>
  <c r="AV127" i="29"/>
  <c r="AV128" i="29"/>
  <c r="AV129" i="29"/>
  <c r="AV130" i="29"/>
  <c r="AV131" i="29"/>
  <c r="AV132" i="29"/>
  <c r="AV133" i="29"/>
  <c r="AV134" i="29"/>
  <c r="AV135" i="29"/>
  <c r="AV136" i="29"/>
  <c r="AV137" i="29"/>
  <c r="AV138" i="29"/>
  <c r="AV139" i="29"/>
  <c r="AV140" i="29"/>
  <c r="AV141" i="29"/>
  <c r="AV142" i="29"/>
  <c r="AV143" i="29"/>
  <c r="AV144" i="29"/>
  <c r="AV145" i="29"/>
  <c r="AV146" i="29"/>
  <c r="AV147" i="29"/>
  <c r="AV148" i="29"/>
  <c r="AV149" i="29"/>
  <c r="AV150" i="29"/>
  <c r="AV151" i="29"/>
  <c r="AV152" i="29"/>
  <c r="AV153" i="29"/>
  <c r="AV154" i="29"/>
  <c r="AV155" i="29"/>
  <c r="AV156" i="29"/>
  <c r="AV157" i="29"/>
  <c r="AV158" i="29"/>
  <c r="AV159" i="29"/>
  <c r="AV160" i="29"/>
  <c r="AV161" i="29"/>
  <c r="AV162" i="29"/>
  <c r="AV163" i="29"/>
  <c r="AV164" i="29"/>
  <c r="AV165" i="29"/>
  <c r="AV166" i="29"/>
  <c r="AV167" i="29"/>
  <c r="AV168" i="29"/>
  <c r="AV169" i="29"/>
  <c r="AV170" i="29"/>
  <c r="AV171" i="29"/>
  <c r="AV172" i="29"/>
  <c r="AV173" i="29"/>
  <c r="AV174" i="29"/>
  <c r="AV175" i="29"/>
  <c r="AV176" i="29"/>
  <c r="AV177" i="29"/>
  <c r="AV178" i="29"/>
  <c r="AV179" i="29"/>
  <c r="AV180" i="29"/>
  <c r="AV181" i="29"/>
  <c r="AV182" i="29"/>
  <c r="AV183" i="29"/>
  <c r="AV184" i="29"/>
  <c r="AV185" i="29"/>
  <c r="AV186" i="29"/>
  <c r="AV187" i="29"/>
  <c r="AV188" i="29"/>
  <c r="AV189" i="29"/>
  <c r="AV190" i="29"/>
  <c r="AV191" i="29"/>
  <c r="AV192" i="29"/>
  <c r="AV193" i="29"/>
  <c r="AV194" i="29"/>
  <c r="AV195" i="29"/>
  <c r="AV196" i="29"/>
  <c r="AV197" i="29"/>
  <c r="AV198" i="29"/>
  <c r="AV199" i="29"/>
  <c r="AV200" i="29"/>
  <c r="AV201" i="29"/>
  <c r="AV202" i="29"/>
  <c r="AV203" i="29"/>
  <c r="AV204" i="29"/>
  <c r="AV205" i="29"/>
  <c r="AV206" i="29"/>
  <c r="AV207" i="29"/>
  <c r="AV208" i="29"/>
  <c r="AV209" i="29"/>
  <c r="AV210" i="29"/>
  <c r="AV211" i="29"/>
  <c r="AV212" i="29"/>
  <c r="AV213" i="29"/>
  <c r="AV214" i="29"/>
  <c r="AV215" i="29"/>
  <c r="AV216" i="29"/>
  <c r="AV217" i="29"/>
  <c r="AV218" i="29"/>
  <c r="AV4" i="29"/>
  <c r="B3" i="29"/>
  <c r="B5" i="29"/>
  <c r="Y5" i="29"/>
  <c r="Z5" i="29"/>
  <c r="Y6" i="29"/>
  <c r="Z6" i="29"/>
  <c r="Y7" i="29"/>
  <c r="Z7" i="29"/>
  <c r="Y8" i="29"/>
  <c r="Z8" i="29"/>
  <c r="Y9" i="29"/>
  <c r="Z9" i="29"/>
  <c r="Y10" i="29"/>
  <c r="Z10" i="29"/>
  <c r="Y11" i="29"/>
  <c r="Z11" i="29"/>
  <c r="Y12" i="29"/>
  <c r="Z12" i="29"/>
  <c r="Y13" i="29"/>
  <c r="Z13" i="29"/>
  <c r="Y14" i="29"/>
  <c r="Z14" i="29"/>
  <c r="Y15" i="29"/>
  <c r="Z15" i="29"/>
  <c r="Y16" i="29"/>
  <c r="Z16" i="29"/>
  <c r="Y17" i="29"/>
  <c r="Z17" i="29"/>
  <c r="Y18" i="29"/>
  <c r="Z18" i="29"/>
  <c r="Y19" i="29"/>
  <c r="Z19" i="29"/>
  <c r="Y20" i="29"/>
  <c r="Z20" i="29"/>
  <c r="Y21" i="29"/>
  <c r="Z21" i="29"/>
  <c r="Y22" i="29"/>
  <c r="Z22" i="29"/>
  <c r="Y23" i="29"/>
  <c r="Z23" i="29"/>
  <c r="Y24" i="29"/>
  <c r="Z24" i="29"/>
  <c r="Y25" i="29"/>
  <c r="Z25" i="29"/>
  <c r="Y26" i="29"/>
  <c r="Z26" i="29"/>
  <c r="Y27" i="29"/>
  <c r="Z27" i="29"/>
  <c r="Y28" i="29"/>
  <c r="Z28" i="29"/>
  <c r="Y29" i="29"/>
  <c r="Z29" i="29"/>
  <c r="Y30" i="29"/>
  <c r="Z30" i="29"/>
  <c r="Y31" i="29"/>
  <c r="Z31" i="29"/>
  <c r="Y32" i="29"/>
  <c r="Z32" i="29"/>
  <c r="Y33" i="29"/>
  <c r="Z33" i="29"/>
  <c r="Y34" i="29"/>
  <c r="Z34" i="29"/>
  <c r="Y35" i="29"/>
  <c r="Z35" i="29"/>
  <c r="Y36" i="29"/>
  <c r="Z36" i="29"/>
  <c r="Y37" i="29"/>
  <c r="Z37" i="29"/>
  <c r="Y38" i="29"/>
  <c r="Z38" i="29"/>
  <c r="Y39" i="29"/>
  <c r="Z39" i="29"/>
  <c r="Y40" i="29"/>
  <c r="Z40" i="29"/>
  <c r="Y41" i="29"/>
  <c r="Z41" i="29"/>
  <c r="Y42" i="29"/>
  <c r="Z42" i="29"/>
  <c r="Y43" i="29"/>
  <c r="Z43" i="29"/>
  <c r="Y44" i="29"/>
  <c r="Z44" i="29"/>
  <c r="Y45" i="29"/>
  <c r="Z45" i="29"/>
  <c r="Y46" i="29"/>
  <c r="Z46" i="29"/>
  <c r="Y47" i="29"/>
  <c r="Z47" i="29"/>
  <c r="Y48" i="29"/>
  <c r="Z48" i="29"/>
  <c r="Y49" i="29"/>
  <c r="Z49" i="29"/>
  <c r="Y50" i="29"/>
  <c r="Z50" i="29"/>
  <c r="Y51" i="29"/>
  <c r="Z51" i="29"/>
  <c r="Y52" i="29"/>
  <c r="Z52" i="29"/>
  <c r="Y53" i="29"/>
  <c r="Z53" i="29"/>
  <c r="Y54" i="29"/>
  <c r="Z54" i="29"/>
  <c r="Y55" i="29"/>
  <c r="Z55" i="29"/>
  <c r="Y56" i="29"/>
  <c r="Z56" i="29"/>
  <c r="Y57" i="29"/>
  <c r="Z57" i="29"/>
  <c r="Y58" i="29"/>
  <c r="Z58" i="29"/>
  <c r="Y59" i="29"/>
  <c r="Z59" i="29"/>
  <c r="Y60" i="29"/>
  <c r="Z60" i="29"/>
  <c r="Y61" i="29"/>
  <c r="Z61" i="29"/>
  <c r="Y62" i="29"/>
  <c r="Z62" i="29"/>
  <c r="Y63" i="29"/>
  <c r="Z63" i="29"/>
  <c r="Y64" i="29"/>
  <c r="Z64" i="29"/>
  <c r="Y65" i="29"/>
  <c r="Z65" i="29"/>
  <c r="Y66" i="29"/>
  <c r="Z66" i="29"/>
  <c r="Y67" i="29"/>
  <c r="Z67" i="29"/>
  <c r="Y68" i="29"/>
  <c r="Z68" i="29"/>
  <c r="Y69" i="29"/>
  <c r="Z69" i="29"/>
  <c r="Y70" i="29"/>
  <c r="Z70" i="29"/>
  <c r="Y71" i="29"/>
  <c r="Z71" i="29"/>
  <c r="Y72" i="29"/>
  <c r="Z72" i="29"/>
  <c r="Y73" i="29"/>
  <c r="Z73" i="29"/>
  <c r="Y74" i="29"/>
  <c r="Z74" i="29"/>
  <c r="Y75" i="29"/>
  <c r="Z75" i="29"/>
  <c r="Y76" i="29"/>
  <c r="Z76" i="29"/>
  <c r="Y77" i="29"/>
  <c r="Z77" i="29"/>
  <c r="Y78" i="29"/>
  <c r="Z78" i="29"/>
  <c r="Y79" i="29"/>
  <c r="Z79" i="29"/>
  <c r="Y80" i="29"/>
  <c r="Z80" i="29"/>
  <c r="Y81" i="29"/>
  <c r="Z81" i="29"/>
  <c r="Y82" i="29"/>
  <c r="Z82" i="29"/>
  <c r="Y83" i="29"/>
  <c r="Z83" i="29"/>
  <c r="Y84" i="29"/>
  <c r="Z84" i="29"/>
  <c r="Y85" i="29"/>
  <c r="Z85" i="29"/>
  <c r="Y86" i="29"/>
  <c r="Z86" i="29"/>
  <c r="Y87" i="29"/>
  <c r="Z87" i="29"/>
  <c r="Y88" i="29"/>
  <c r="Z88" i="29"/>
  <c r="Y89" i="29"/>
  <c r="Z89" i="29"/>
  <c r="Y90" i="29"/>
  <c r="Z90" i="29"/>
  <c r="Y91" i="29"/>
  <c r="Z91" i="29"/>
  <c r="Y92" i="29"/>
  <c r="Z92" i="29"/>
  <c r="Y93" i="29"/>
  <c r="Z93" i="29"/>
  <c r="Y94" i="29"/>
  <c r="Z94" i="29"/>
  <c r="Y95" i="29"/>
  <c r="Z95" i="29"/>
  <c r="Y96" i="29"/>
  <c r="Z96" i="29"/>
  <c r="Y97" i="29"/>
  <c r="Z97" i="29"/>
  <c r="Y98" i="29"/>
  <c r="Z98" i="29"/>
  <c r="Y99" i="29"/>
  <c r="Z99" i="29"/>
  <c r="Y100" i="29"/>
  <c r="Z100" i="29"/>
  <c r="Y101" i="29"/>
  <c r="Z101" i="29"/>
  <c r="Y102" i="29"/>
  <c r="Z102" i="29"/>
  <c r="Y103" i="29"/>
  <c r="Z103" i="29"/>
  <c r="Y104" i="29"/>
  <c r="Z104" i="29"/>
  <c r="Y105" i="29"/>
  <c r="Z105" i="29"/>
  <c r="Y106" i="29"/>
  <c r="Z106" i="29"/>
  <c r="Y107" i="29"/>
  <c r="Z107" i="29"/>
  <c r="Y108" i="29"/>
  <c r="Z108" i="29"/>
  <c r="Y109" i="29"/>
  <c r="Z109" i="29"/>
  <c r="Y110" i="29"/>
  <c r="Z110" i="29"/>
  <c r="Y111" i="29"/>
  <c r="Z111" i="29"/>
  <c r="Y112" i="29"/>
  <c r="Z112" i="29"/>
  <c r="Y113" i="29"/>
  <c r="Z113" i="29"/>
  <c r="Y114" i="29"/>
  <c r="Z114" i="29"/>
  <c r="Y115" i="29"/>
  <c r="Z115" i="29"/>
  <c r="Y116" i="29"/>
  <c r="Z116" i="29"/>
  <c r="Y117" i="29"/>
  <c r="Z117" i="29"/>
  <c r="Y118" i="29"/>
  <c r="Z118" i="29"/>
  <c r="Y119" i="29"/>
  <c r="Z119" i="29"/>
  <c r="Y120" i="29"/>
  <c r="Z120" i="29"/>
  <c r="Y121" i="29"/>
  <c r="Z121" i="29"/>
  <c r="Y122" i="29"/>
  <c r="Z122" i="29"/>
  <c r="Y123" i="29"/>
  <c r="Z123" i="29"/>
  <c r="Y124" i="29"/>
  <c r="Z124" i="29"/>
  <c r="Y125" i="29"/>
  <c r="Z125" i="29"/>
  <c r="Y126" i="29"/>
  <c r="Z126" i="29"/>
  <c r="Y127" i="29"/>
  <c r="Z127" i="29"/>
  <c r="Y128" i="29"/>
  <c r="Z128" i="29"/>
  <c r="Y129" i="29"/>
  <c r="Z129" i="29"/>
  <c r="Y130" i="29"/>
  <c r="Z130" i="29"/>
  <c r="Y131" i="29"/>
  <c r="Z131" i="29"/>
  <c r="Y132" i="29"/>
  <c r="Z132" i="29"/>
  <c r="Y133" i="29"/>
  <c r="Z133" i="29"/>
  <c r="Y134" i="29"/>
  <c r="Z134" i="29"/>
  <c r="Y135" i="29"/>
  <c r="Z135" i="29"/>
  <c r="Y136" i="29"/>
  <c r="Z136" i="29"/>
  <c r="Y137" i="29"/>
  <c r="Z137" i="29"/>
  <c r="Y138" i="29"/>
  <c r="Z138" i="29"/>
  <c r="Y139" i="29"/>
  <c r="Z139" i="29"/>
  <c r="Y140" i="29"/>
  <c r="Z140" i="29"/>
  <c r="Y141" i="29"/>
  <c r="Z141" i="29"/>
  <c r="Y142" i="29"/>
  <c r="Z142" i="29"/>
  <c r="Y143" i="29"/>
  <c r="Z143" i="29"/>
  <c r="Y144" i="29"/>
  <c r="Z144" i="29"/>
  <c r="Y145" i="29"/>
  <c r="Z145" i="29"/>
  <c r="Y146" i="29"/>
  <c r="Z146" i="29"/>
  <c r="Y147" i="29"/>
  <c r="Z147" i="29"/>
  <c r="Y148" i="29"/>
  <c r="Z148" i="29"/>
  <c r="Y149" i="29"/>
  <c r="Z149" i="29"/>
  <c r="Y150" i="29"/>
  <c r="Z150" i="29"/>
  <c r="Y151" i="29"/>
  <c r="Z151" i="29"/>
  <c r="Y152" i="29"/>
  <c r="Z152" i="29"/>
  <c r="Y153" i="29"/>
  <c r="Z153" i="29"/>
  <c r="Y154" i="29"/>
  <c r="Z154" i="29"/>
  <c r="Y155" i="29"/>
  <c r="Z155" i="29"/>
  <c r="Y156" i="29"/>
  <c r="Z156" i="29"/>
  <c r="Y157" i="29"/>
  <c r="Z157" i="29"/>
  <c r="Y158" i="29"/>
  <c r="Z158" i="29"/>
  <c r="Y159" i="29"/>
  <c r="Z159" i="29"/>
  <c r="Y160" i="29"/>
  <c r="Z160" i="29"/>
  <c r="Y161" i="29"/>
  <c r="Z161" i="29"/>
  <c r="Y162" i="29"/>
  <c r="Z162" i="29"/>
  <c r="Y163" i="29"/>
  <c r="Z163" i="29"/>
  <c r="Y164" i="29"/>
  <c r="Z164" i="29"/>
  <c r="Y165" i="29"/>
  <c r="Z165" i="29"/>
  <c r="Y166" i="29"/>
  <c r="Z166" i="29"/>
  <c r="Y167" i="29"/>
  <c r="Z167" i="29"/>
  <c r="Y168" i="29"/>
  <c r="Z168" i="29"/>
  <c r="Y169" i="29"/>
  <c r="Z169" i="29"/>
  <c r="Y170" i="29"/>
  <c r="Z170" i="29"/>
  <c r="Y171" i="29"/>
  <c r="Z171" i="29"/>
  <c r="Y172" i="29"/>
  <c r="Z172" i="29"/>
  <c r="Y173" i="29"/>
  <c r="Z173" i="29"/>
  <c r="Y174" i="29"/>
  <c r="Z174" i="29"/>
  <c r="Y175" i="29"/>
  <c r="Z175" i="29"/>
  <c r="Y176" i="29"/>
  <c r="Z176" i="29"/>
  <c r="Y177" i="29"/>
  <c r="Z177" i="29"/>
  <c r="Y178" i="29"/>
  <c r="Z178" i="29"/>
  <c r="Y179" i="29"/>
  <c r="Z179" i="29"/>
  <c r="Y180" i="29"/>
  <c r="Z180" i="29"/>
  <c r="Y181" i="29"/>
  <c r="Z181" i="29"/>
  <c r="Y182" i="29"/>
  <c r="Z182" i="29"/>
  <c r="Y183" i="29"/>
  <c r="Z183" i="29"/>
  <c r="Y184" i="29"/>
  <c r="Z184" i="29"/>
  <c r="Y185" i="29"/>
  <c r="Z185" i="29"/>
  <c r="Y186" i="29"/>
  <c r="Z186" i="29"/>
  <c r="Y187" i="29"/>
  <c r="Z187" i="29"/>
  <c r="Y188" i="29"/>
  <c r="Z188" i="29"/>
  <c r="Y189" i="29"/>
  <c r="Z189" i="29"/>
  <c r="Y190" i="29"/>
  <c r="Z190" i="29"/>
  <c r="Y191" i="29"/>
  <c r="Z191" i="29"/>
  <c r="Y192" i="29"/>
  <c r="Z192" i="29"/>
  <c r="Y193" i="29"/>
  <c r="Z193" i="29"/>
  <c r="Y194" i="29"/>
  <c r="Z194" i="29"/>
  <c r="Y195" i="29"/>
  <c r="Z195" i="29"/>
  <c r="Y196" i="29"/>
  <c r="Z196" i="29"/>
  <c r="Y197" i="29"/>
  <c r="Z197" i="29"/>
  <c r="Y198" i="29"/>
  <c r="Z198" i="29"/>
  <c r="Y199" i="29"/>
  <c r="Z199" i="29"/>
  <c r="Y200" i="29"/>
  <c r="Z200" i="29"/>
  <c r="Y201" i="29"/>
  <c r="Z201" i="29"/>
  <c r="Y202" i="29"/>
  <c r="Z202" i="29"/>
  <c r="Y203" i="29"/>
  <c r="Z203" i="29"/>
  <c r="Y204" i="29"/>
  <c r="Z204" i="29"/>
  <c r="Y205" i="29"/>
  <c r="Z205" i="29"/>
  <c r="Y206" i="29"/>
  <c r="Z206" i="29"/>
  <c r="Y207" i="29"/>
  <c r="Z207" i="29"/>
  <c r="Y208" i="29"/>
  <c r="Z208" i="29"/>
  <c r="Y209" i="29"/>
  <c r="Z209" i="29"/>
  <c r="Y210" i="29"/>
  <c r="Z210" i="29"/>
  <c r="Y211" i="29"/>
  <c r="Z211" i="29"/>
  <c r="Y212" i="29"/>
  <c r="Z212" i="29"/>
  <c r="Y213" i="29"/>
  <c r="Z213" i="29"/>
  <c r="Y214" i="29"/>
  <c r="Z214" i="29"/>
  <c r="Y215" i="29"/>
  <c r="Z215" i="29"/>
  <c r="Y216" i="29"/>
  <c r="Z216" i="29"/>
  <c r="Y217" i="29"/>
  <c r="Z217" i="29"/>
  <c r="Y218" i="29"/>
  <c r="Z218" i="29"/>
  <c r="V5" i="29"/>
  <c r="W5" i="29"/>
  <c r="V6" i="29"/>
  <c r="W6" i="29"/>
  <c r="V7" i="29"/>
  <c r="W7" i="29"/>
  <c r="V8" i="29"/>
  <c r="W8" i="29"/>
  <c r="V9" i="29"/>
  <c r="W9" i="29"/>
  <c r="V10" i="29"/>
  <c r="W10" i="29"/>
  <c r="V11" i="29"/>
  <c r="W11" i="29"/>
  <c r="V12" i="29"/>
  <c r="W12" i="29"/>
  <c r="V13" i="29"/>
  <c r="W13" i="29"/>
  <c r="V14" i="29"/>
  <c r="W14" i="29"/>
  <c r="V15" i="29"/>
  <c r="W15" i="29"/>
  <c r="V16" i="29"/>
  <c r="W16" i="29"/>
  <c r="V17" i="29"/>
  <c r="W17" i="29"/>
  <c r="V18" i="29"/>
  <c r="W18" i="29"/>
  <c r="V19" i="29"/>
  <c r="W19" i="29"/>
  <c r="V20" i="29"/>
  <c r="W20" i="29"/>
  <c r="V21" i="29"/>
  <c r="W21" i="29"/>
  <c r="V22" i="29"/>
  <c r="W22" i="29"/>
  <c r="V23" i="29"/>
  <c r="W23" i="29"/>
  <c r="V24" i="29"/>
  <c r="W24" i="29"/>
  <c r="V25" i="29"/>
  <c r="W25" i="29"/>
  <c r="V26" i="29"/>
  <c r="W26" i="29"/>
  <c r="V27" i="29"/>
  <c r="W27" i="29"/>
  <c r="V28" i="29"/>
  <c r="W28" i="29"/>
  <c r="V29" i="29"/>
  <c r="W29" i="29"/>
  <c r="V30" i="29"/>
  <c r="W30" i="29"/>
  <c r="V31" i="29"/>
  <c r="W31" i="29"/>
  <c r="V32" i="29"/>
  <c r="W32" i="29"/>
  <c r="V33" i="29"/>
  <c r="W33" i="29"/>
  <c r="V34" i="29"/>
  <c r="W34" i="29"/>
  <c r="V35" i="29"/>
  <c r="W35" i="29"/>
  <c r="V36" i="29"/>
  <c r="W36" i="29"/>
  <c r="V37" i="29"/>
  <c r="W37" i="29"/>
  <c r="V38" i="29"/>
  <c r="W38" i="29"/>
  <c r="V39" i="29"/>
  <c r="W39" i="29"/>
  <c r="V40" i="29"/>
  <c r="W40" i="29"/>
  <c r="V41" i="29"/>
  <c r="W41" i="29"/>
  <c r="V42" i="29"/>
  <c r="W42" i="29"/>
  <c r="V43" i="29"/>
  <c r="W43" i="29"/>
  <c r="V44" i="29"/>
  <c r="W44" i="29"/>
  <c r="V45" i="29"/>
  <c r="W45" i="29"/>
  <c r="V46" i="29"/>
  <c r="W46" i="29"/>
  <c r="V47" i="29"/>
  <c r="W47" i="29"/>
  <c r="V48" i="29"/>
  <c r="W48" i="29"/>
  <c r="V49" i="29"/>
  <c r="W49" i="29"/>
  <c r="V50" i="29"/>
  <c r="W50" i="29"/>
  <c r="V51" i="29"/>
  <c r="W51" i="29"/>
  <c r="V52" i="29"/>
  <c r="W52" i="29"/>
  <c r="V53" i="29"/>
  <c r="W53" i="29"/>
  <c r="V54" i="29"/>
  <c r="W54" i="29"/>
  <c r="V55" i="29"/>
  <c r="W55" i="29"/>
  <c r="V56" i="29"/>
  <c r="W56" i="29"/>
  <c r="V57" i="29"/>
  <c r="W57" i="29"/>
  <c r="V58" i="29"/>
  <c r="W58" i="29"/>
  <c r="V59" i="29"/>
  <c r="W59" i="29"/>
  <c r="V60" i="29"/>
  <c r="W60" i="29"/>
  <c r="V61" i="29"/>
  <c r="W61" i="29"/>
  <c r="V62" i="29"/>
  <c r="W62" i="29"/>
  <c r="V63" i="29"/>
  <c r="W63" i="29"/>
  <c r="V64" i="29"/>
  <c r="W64" i="29"/>
  <c r="V65" i="29"/>
  <c r="W65" i="29"/>
  <c r="V66" i="29"/>
  <c r="W66" i="29"/>
  <c r="V67" i="29"/>
  <c r="W67" i="29"/>
  <c r="V68" i="29"/>
  <c r="W68" i="29"/>
  <c r="V69" i="29"/>
  <c r="W69" i="29"/>
  <c r="V70" i="29"/>
  <c r="W70" i="29"/>
  <c r="V71" i="29"/>
  <c r="W71" i="29"/>
  <c r="V72" i="29"/>
  <c r="W72" i="29"/>
  <c r="V73" i="29"/>
  <c r="W73" i="29"/>
  <c r="V74" i="29"/>
  <c r="W74" i="29"/>
  <c r="V75" i="29"/>
  <c r="W75" i="29"/>
  <c r="V76" i="29"/>
  <c r="W76" i="29"/>
  <c r="V77" i="29"/>
  <c r="W77" i="29"/>
  <c r="V78" i="29"/>
  <c r="W78" i="29"/>
  <c r="V79" i="29"/>
  <c r="W79" i="29"/>
  <c r="V80" i="29"/>
  <c r="W80" i="29"/>
  <c r="V81" i="29"/>
  <c r="W81" i="29"/>
  <c r="V82" i="29"/>
  <c r="W82" i="29"/>
  <c r="V83" i="29"/>
  <c r="W83" i="29"/>
  <c r="V84" i="29"/>
  <c r="W84" i="29"/>
  <c r="V85" i="29"/>
  <c r="W85" i="29"/>
  <c r="V86" i="29"/>
  <c r="W86" i="29"/>
  <c r="V87" i="29"/>
  <c r="W87" i="29"/>
  <c r="V88" i="29"/>
  <c r="W88" i="29"/>
  <c r="V89" i="29"/>
  <c r="W89" i="29"/>
  <c r="V90" i="29"/>
  <c r="W90" i="29"/>
  <c r="V91" i="29"/>
  <c r="W91" i="29"/>
  <c r="V92" i="29"/>
  <c r="W92" i="29"/>
  <c r="V93" i="29"/>
  <c r="W93" i="29"/>
  <c r="V94" i="29"/>
  <c r="W94" i="29"/>
  <c r="V95" i="29"/>
  <c r="W95" i="29"/>
  <c r="V96" i="29"/>
  <c r="W96" i="29"/>
  <c r="V97" i="29"/>
  <c r="W97" i="29"/>
  <c r="V98" i="29"/>
  <c r="W98" i="29"/>
  <c r="V99" i="29"/>
  <c r="W99" i="29"/>
  <c r="V100" i="29"/>
  <c r="W100" i="29"/>
  <c r="V101" i="29"/>
  <c r="W101" i="29"/>
  <c r="V102" i="29"/>
  <c r="W102" i="29"/>
  <c r="V103" i="29"/>
  <c r="W103" i="29"/>
  <c r="V104" i="29"/>
  <c r="W104" i="29"/>
  <c r="V105" i="29"/>
  <c r="W105" i="29"/>
  <c r="V106" i="29"/>
  <c r="W106" i="29"/>
  <c r="V107" i="29"/>
  <c r="W107" i="29"/>
  <c r="V108" i="29"/>
  <c r="W108" i="29"/>
  <c r="V109" i="29"/>
  <c r="W109" i="29"/>
  <c r="V110" i="29"/>
  <c r="W110" i="29"/>
  <c r="V111" i="29"/>
  <c r="W111" i="29"/>
  <c r="V112" i="29"/>
  <c r="W112" i="29"/>
  <c r="V113" i="29"/>
  <c r="W113" i="29"/>
  <c r="V114" i="29"/>
  <c r="W114" i="29"/>
  <c r="V115" i="29"/>
  <c r="W115" i="29"/>
  <c r="V116" i="29"/>
  <c r="W116" i="29"/>
  <c r="V117" i="29"/>
  <c r="W117" i="29"/>
  <c r="V118" i="29"/>
  <c r="W118" i="29"/>
  <c r="V119" i="29"/>
  <c r="W119" i="29"/>
  <c r="V120" i="29"/>
  <c r="W120" i="29"/>
  <c r="V121" i="29"/>
  <c r="W121" i="29"/>
  <c r="V122" i="29"/>
  <c r="W122" i="29"/>
  <c r="V123" i="29"/>
  <c r="W123" i="29"/>
  <c r="V124" i="29"/>
  <c r="W124" i="29"/>
  <c r="V125" i="29"/>
  <c r="W125" i="29"/>
  <c r="V126" i="29"/>
  <c r="W126" i="29"/>
  <c r="V127" i="29"/>
  <c r="W127" i="29"/>
  <c r="V128" i="29"/>
  <c r="W128" i="29"/>
  <c r="V129" i="29"/>
  <c r="W129" i="29"/>
  <c r="V130" i="29"/>
  <c r="W130" i="29"/>
  <c r="V131" i="29"/>
  <c r="W131" i="29"/>
  <c r="V132" i="29"/>
  <c r="W132" i="29"/>
  <c r="V133" i="29"/>
  <c r="W133" i="29"/>
  <c r="V134" i="29"/>
  <c r="W134" i="29"/>
  <c r="V135" i="29"/>
  <c r="W135" i="29"/>
  <c r="V136" i="29"/>
  <c r="W136" i="29"/>
  <c r="V137" i="29"/>
  <c r="W137" i="29"/>
  <c r="V138" i="29"/>
  <c r="W138" i="29"/>
  <c r="V139" i="29"/>
  <c r="W139" i="29"/>
  <c r="V140" i="29"/>
  <c r="W140" i="29"/>
  <c r="V141" i="29"/>
  <c r="W141" i="29"/>
  <c r="V142" i="29"/>
  <c r="W142" i="29"/>
  <c r="V143" i="29"/>
  <c r="W143" i="29"/>
  <c r="V144" i="29"/>
  <c r="W144" i="29"/>
  <c r="V145" i="29"/>
  <c r="W145" i="29"/>
  <c r="V146" i="29"/>
  <c r="W146" i="29"/>
  <c r="V147" i="29"/>
  <c r="W147" i="29"/>
  <c r="V148" i="29"/>
  <c r="W148" i="29"/>
  <c r="V149" i="29"/>
  <c r="W149" i="29"/>
  <c r="V150" i="29"/>
  <c r="W150" i="29"/>
  <c r="V151" i="29"/>
  <c r="W151" i="29"/>
  <c r="V152" i="29"/>
  <c r="W152" i="29"/>
  <c r="V153" i="29"/>
  <c r="W153" i="29"/>
  <c r="V154" i="29"/>
  <c r="W154" i="29"/>
  <c r="V155" i="29"/>
  <c r="W155" i="29"/>
  <c r="V156" i="29"/>
  <c r="W156" i="29"/>
  <c r="V157" i="29"/>
  <c r="W157" i="29"/>
  <c r="V158" i="29"/>
  <c r="W158" i="29"/>
  <c r="V159" i="29"/>
  <c r="W159" i="29"/>
  <c r="V160" i="29"/>
  <c r="W160" i="29"/>
  <c r="V161" i="29"/>
  <c r="W161" i="29"/>
  <c r="V162" i="29"/>
  <c r="W162" i="29"/>
  <c r="V163" i="29"/>
  <c r="W163" i="29"/>
  <c r="V164" i="29"/>
  <c r="W164" i="29"/>
  <c r="V165" i="29"/>
  <c r="W165" i="29"/>
  <c r="V166" i="29"/>
  <c r="W166" i="29"/>
  <c r="V167" i="29"/>
  <c r="W167" i="29"/>
  <c r="V168" i="29"/>
  <c r="W168" i="29"/>
  <c r="V169" i="29"/>
  <c r="W169" i="29"/>
  <c r="V170" i="29"/>
  <c r="W170" i="29"/>
  <c r="V171" i="29"/>
  <c r="W171" i="29"/>
  <c r="V172" i="29"/>
  <c r="W172" i="29"/>
  <c r="V173" i="29"/>
  <c r="W173" i="29"/>
  <c r="V174" i="29"/>
  <c r="W174" i="29"/>
  <c r="V175" i="29"/>
  <c r="W175" i="29"/>
  <c r="V176" i="29"/>
  <c r="W176" i="29"/>
  <c r="V177" i="29"/>
  <c r="W177" i="29"/>
  <c r="V178" i="29"/>
  <c r="W178" i="29"/>
  <c r="V179" i="29"/>
  <c r="W179" i="29"/>
  <c r="V180" i="29"/>
  <c r="W180" i="29"/>
  <c r="V181" i="29"/>
  <c r="W181" i="29"/>
  <c r="V182" i="29"/>
  <c r="W182" i="29"/>
  <c r="V183" i="29"/>
  <c r="W183" i="29"/>
  <c r="V184" i="29"/>
  <c r="W184" i="29"/>
  <c r="V185" i="29"/>
  <c r="W185" i="29"/>
  <c r="V186" i="29"/>
  <c r="W186" i="29"/>
  <c r="V187" i="29"/>
  <c r="W187" i="29"/>
  <c r="V188" i="29"/>
  <c r="W188" i="29"/>
  <c r="V189" i="29"/>
  <c r="W189" i="29"/>
  <c r="V190" i="29"/>
  <c r="W190" i="29"/>
  <c r="V191" i="29"/>
  <c r="W191" i="29"/>
  <c r="V192" i="29"/>
  <c r="W192" i="29"/>
  <c r="V193" i="29"/>
  <c r="W193" i="29"/>
  <c r="V194" i="29"/>
  <c r="W194" i="29"/>
  <c r="V195" i="29"/>
  <c r="W195" i="29"/>
  <c r="V196" i="29"/>
  <c r="W196" i="29"/>
  <c r="V197" i="29"/>
  <c r="W197" i="29"/>
  <c r="V198" i="29"/>
  <c r="W198" i="29"/>
  <c r="V199" i="29"/>
  <c r="W199" i="29"/>
  <c r="V200" i="29"/>
  <c r="W200" i="29"/>
  <c r="V201" i="29"/>
  <c r="W201" i="29"/>
  <c r="V202" i="29"/>
  <c r="W202" i="29"/>
  <c r="V203" i="29"/>
  <c r="W203" i="29"/>
  <c r="V204" i="29"/>
  <c r="W204" i="29"/>
  <c r="V205" i="29"/>
  <c r="W205" i="29"/>
  <c r="V206" i="29"/>
  <c r="W206" i="29"/>
  <c r="V207" i="29"/>
  <c r="W207" i="29"/>
  <c r="V208" i="29"/>
  <c r="W208" i="29"/>
  <c r="V209" i="29"/>
  <c r="W209" i="29"/>
  <c r="V210" i="29"/>
  <c r="W210" i="29"/>
  <c r="V211" i="29"/>
  <c r="W211" i="29"/>
  <c r="V212" i="29"/>
  <c r="W212" i="29"/>
  <c r="V213" i="29"/>
  <c r="W213" i="29"/>
  <c r="V214" i="29"/>
  <c r="W214" i="29"/>
  <c r="V215" i="29"/>
  <c r="W215" i="29"/>
  <c r="V216" i="29"/>
  <c r="W216" i="29"/>
  <c r="V217" i="29"/>
  <c r="W217" i="29"/>
  <c r="V218" i="29"/>
  <c r="W218" i="29"/>
  <c r="Y4" i="29"/>
  <c r="Z4" i="29"/>
  <c r="M5" i="29"/>
  <c r="N5" i="29"/>
  <c r="M6" i="29"/>
  <c r="N6" i="29"/>
  <c r="M7" i="29"/>
  <c r="N7" i="29"/>
  <c r="M8" i="29"/>
  <c r="N8" i="29"/>
  <c r="M9" i="29"/>
  <c r="N9" i="29"/>
  <c r="M10" i="29"/>
  <c r="N10" i="29"/>
  <c r="M11" i="29"/>
  <c r="N11" i="29"/>
  <c r="M12" i="29"/>
  <c r="N12" i="29"/>
  <c r="M13" i="29"/>
  <c r="N13" i="29"/>
  <c r="M14" i="29"/>
  <c r="N14" i="29"/>
  <c r="M15" i="29"/>
  <c r="N15" i="29"/>
  <c r="M16" i="29"/>
  <c r="N16" i="29"/>
  <c r="M17" i="29"/>
  <c r="N17" i="29"/>
  <c r="M18" i="29"/>
  <c r="N18" i="29"/>
  <c r="M19" i="29"/>
  <c r="N19" i="29"/>
  <c r="M20" i="29"/>
  <c r="N20" i="29"/>
  <c r="M21" i="29"/>
  <c r="N21" i="29"/>
  <c r="M22" i="29"/>
  <c r="N22" i="29"/>
  <c r="M23" i="29"/>
  <c r="N23" i="29"/>
  <c r="M24" i="29"/>
  <c r="N24" i="29"/>
  <c r="M25" i="29"/>
  <c r="N25" i="29"/>
  <c r="M26" i="29"/>
  <c r="N26" i="29"/>
  <c r="M27" i="29"/>
  <c r="N27" i="29"/>
  <c r="M28" i="29"/>
  <c r="N28" i="29"/>
  <c r="M29" i="29"/>
  <c r="N29" i="29"/>
  <c r="M30" i="29"/>
  <c r="N30" i="29"/>
  <c r="M31" i="29"/>
  <c r="N31" i="29"/>
  <c r="M32" i="29"/>
  <c r="N32" i="29"/>
  <c r="M33" i="29"/>
  <c r="N33" i="29"/>
  <c r="M34" i="29"/>
  <c r="N34" i="29"/>
  <c r="M35" i="29"/>
  <c r="N35" i="29"/>
  <c r="M36" i="29"/>
  <c r="N36" i="29"/>
  <c r="M37" i="29"/>
  <c r="N37" i="29"/>
  <c r="M38" i="29"/>
  <c r="N38" i="29"/>
  <c r="M39" i="29"/>
  <c r="N39" i="29"/>
  <c r="M40" i="29"/>
  <c r="N40" i="29"/>
  <c r="M41" i="29"/>
  <c r="N41" i="29"/>
  <c r="M42" i="29"/>
  <c r="N42" i="29"/>
  <c r="M43" i="29"/>
  <c r="N43" i="29"/>
  <c r="M44" i="29"/>
  <c r="N44" i="29"/>
  <c r="M45" i="29"/>
  <c r="N45" i="29"/>
  <c r="M46" i="29"/>
  <c r="N46" i="29"/>
  <c r="M47" i="29"/>
  <c r="N47" i="29"/>
  <c r="M48" i="29"/>
  <c r="N48" i="29"/>
  <c r="M49" i="29"/>
  <c r="N49" i="29"/>
  <c r="M50" i="29"/>
  <c r="N50" i="29"/>
  <c r="M51" i="29"/>
  <c r="N51" i="29"/>
  <c r="M52" i="29"/>
  <c r="N52" i="29"/>
  <c r="M53" i="29"/>
  <c r="N53" i="29"/>
  <c r="M54" i="29"/>
  <c r="N54" i="29"/>
  <c r="M55" i="29"/>
  <c r="N55" i="29"/>
  <c r="M56" i="29"/>
  <c r="N56" i="29"/>
  <c r="M57" i="29"/>
  <c r="N57" i="29"/>
  <c r="M58" i="29"/>
  <c r="N58" i="29"/>
  <c r="M59" i="29"/>
  <c r="N59" i="29"/>
  <c r="M60" i="29"/>
  <c r="N60" i="29"/>
  <c r="M61" i="29"/>
  <c r="N61" i="29"/>
  <c r="M62" i="29"/>
  <c r="N62" i="29"/>
  <c r="M63" i="29"/>
  <c r="N63" i="29"/>
  <c r="M64" i="29"/>
  <c r="N64" i="29"/>
  <c r="M65" i="29"/>
  <c r="N65" i="29"/>
  <c r="M66" i="29"/>
  <c r="N66" i="29"/>
  <c r="M67" i="29"/>
  <c r="N67" i="29"/>
  <c r="M68" i="29"/>
  <c r="N68" i="29"/>
  <c r="M69" i="29"/>
  <c r="N69" i="29"/>
  <c r="M70" i="29"/>
  <c r="N70" i="29"/>
  <c r="M71" i="29"/>
  <c r="N71" i="29"/>
  <c r="M72" i="29"/>
  <c r="N72" i="29"/>
  <c r="M73" i="29"/>
  <c r="N73" i="29"/>
  <c r="M74" i="29"/>
  <c r="N74" i="29"/>
  <c r="M75" i="29"/>
  <c r="N75" i="29"/>
  <c r="M76" i="29"/>
  <c r="N76" i="29"/>
  <c r="M77" i="29"/>
  <c r="N77" i="29"/>
  <c r="M78" i="29"/>
  <c r="N78" i="29"/>
  <c r="M79" i="29"/>
  <c r="N79" i="29"/>
  <c r="M80" i="29"/>
  <c r="N80" i="29"/>
  <c r="M81" i="29"/>
  <c r="N81" i="29"/>
  <c r="M82" i="29"/>
  <c r="N82" i="29"/>
  <c r="M83" i="29"/>
  <c r="N83" i="29"/>
  <c r="M84" i="29"/>
  <c r="N84" i="29"/>
  <c r="M85" i="29"/>
  <c r="N85" i="29"/>
  <c r="M86" i="29"/>
  <c r="N86" i="29"/>
  <c r="M87" i="29"/>
  <c r="N87" i="29"/>
  <c r="M88" i="29"/>
  <c r="N88" i="29"/>
  <c r="M89" i="29"/>
  <c r="N89" i="29"/>
  <c r="M90" i="29"/>
  <c r="N90" i="29"/>
  <c r="M91" i="29"/>
  <c r="N91" i="29"/>
  <c r="M92" i="29"/>
  <c r="N92" i="29"/>
  <c r="M93" i="29"/>
  <c r="N93" i="29"/>
  <c r="M94" i="29"/>
  <c r="N94" i="29"/>
  <c r="M95" i="29"/>
  <c r="N95" i="29"/>
  <c r="M96" i="29"/>
  <c r="N96" i="29"/>
  <c r="M97" i="29"/>
  <c r="N97" i="29"/>
  <c r="M98" i="29"/>
  <c r="N98" i="29"/>
  <c r="M99" i="29"/>
  <c r="N99" i="29"/>
  <c r="M100" i="29"/>
  <c r="N100" i="29"/>
  <c r="M101" i="29"/>
  <c r="N101" i="29"/>
  <c r="M102" i="29"/>
  <c r="N102" i="29"/>
  <c r="M103" i="29"/>
  <c r="N103" i="29"/>
  <c r="M104" i="29"/>
  <c r="N104" i="29"/>
  <c r="M105" i="29"/>
  <c r="N105" i="29"/>
  <c r="M106" i="29"/>
  <c r="N106" i="29"/>
  <c r="M107" i="29"/>
  <c r="N107" i="29"/>
  <c r="M108" i="29"/>
  <c r="N108" i="29"/>
  <c r="M109" i="29"/>
  <c r="N109" i="29"/>
  <c r="M110" i="29"/>
  <c r="N110" i="29"/>
  <c r="M111" i="29"/>
  <c r="N111" i="29"/>
  <c r="M112" i="29"/>
  <c r="N112" i="29"/>
  <c r="M113" i="29"/>
  <c r="N113" i="29"/>
  <c r="M114" i="29"/>
  <c r="N114" i="29"/>
  <c r="M115" i="29"/>
  <c r="N115" i="29"/>
  <c r="M116" i="29"/>
  <c r="N116" i="29"/>
  <c r="M117" i="29"/>
  <c r="N117" i="29"/>
  <c r="M118" i="29"/>
  <c r="N118" i="29"/>
  <c r="M119" i="29"/>
  <c r="N119" i="29"/>
  <c r="M120" i="29"/>
  <c r="N120" i="29"/>
  <c r="M121" i="29"/>
  <c r="N121" i="29"/>
  <c r="M122" i="29"/>
  <c r="N122" i="29"/>
  <c r="M123" i="29"/>
  <c r="N123" i="29"/>
  <c r="M124" i="29"/>
  <c r="N124" i="29"/>
  <c r="M125" i="29"/>
  <c r="N125" i="29"/>
  <c r="M126" i="29"/>
  <c r="N126" i="29"/>
  <c r="M127" i="29"/>
  <c r="N127" i="29"/>
  <c r="M128" i="29"/>
  <c r="N128" i="29"/>
  <c r="M129" i="29"/>
  <c r="N129" i="29"/>
  <c r="M130" i="29"/>
  <c r="N130" i="29"/>
  <c r="M131" i="29"/>
  <c r="N131" i="29"/>
  <c r="M132" i="29"/>
  <c r="N132" i="29"/>
  <c r="M133" i="29"/>
  <c r="N133" i="29"/>
  <c r="M134" i="29"/>
  <c r="N134" i="29"/>
  <c r="M135" i="29"/>
  <c r="N135" i="29"/>
  <c r="M136" i="29"/>
  <c r="N136" i="29"/>
  <c r="M137" i="29"/>
  <c r="N137" i="29"/>
  <c r="M138" i="29"/>
  <c r="N138" i="29"/>
  <c r="M139" i="29"/>
  <c r="N139" i="29"/>
  <c r="M140" i="29"/>
  <c r="N140" i="29"/>
  <c r="M141" i="29"/>
  <c r="N141" i="29"/>
  <c r="M142" i="29"/>
  <c r="N142" i="29"/>
  <c r="M143" i="29"/>
  <c r="N143" i="29"/>
  <c r="M144" i="29"/>
  <c r="N144" i="29"/>
  <c r="M145" i="29"/>
  <c r="N145" i="29"/>
  <c r="M146" i="29"/>
  <c r="N146" i="29"/>
  <c r="M147" i="29"/>
  <c r="N147" i="29"/>
  <c r="M148" i="29"/>
  <c r="N148" i="29"/>
  <c r="M149" i="29"/>
  <c r="N149" i="29"/>
  <c r="M150" i="29"/>
  <c r="N150" i="29"/>
  <c r="M151" i="29"/>
  <c r="N151" i="29"/>
  <c r="M152" i="29"/>
  <c r="N152" i="29"/>
  <c r="M153" i="29"/>
  <c r="N153" i="29"/>
  <c r="M154" i="29"/>
  <c r="N154" i="29"/>
  <c r="M155" i="29"/>
  <c r="N155" i="29"/>
  <c r="M156" i="29"/>
  <c r="N156" i="29"/>
  <c r="M157" i="29"/>
  <c r="N157" i="29"/>
  <c r="M158" i="29"/>
  <c r="N158" i="29"/>
  <c r="M159" i="29"/>
  <c r="N159" i="29"/>
  <c r="M160" i="29"/>
  <c r="N160" i="29"/>
  <c r="M161" i="29"/>
  <c r="N161" i="29"/>
  <c r="M162" i="29"/>
  <c r="N162" i="29"/>
  <c r="M163" i="29"/>
  <c r="N163" i="29"/>
  <c r="M164" i="29"/>
  <c r="N164" i="29"/>
  <c r="M165" i="29"/>
  <c r="N165" i="29"/>
  <c r="M166" i="29"/>
  <c r="N166" i="29"/>
  <c r="M167" i="29"/>
  <c r="N167" i="29"/>
  <c r="M168" i="29"/>
  <c r="N168" i="29"/>
  <c r="M169" i="29"/>
  <c r="N169" i="29"/>
  <c r="M170" i="29"/>
  <c r="N170" i="29"/>
  <c r="M171" i="29"/>
  <c r="N171" i="29"/>
  <c r="M172" i="29"/>
  <c r="N172" i="29"/>
  <c r="M173" i="29"/>
  <c r="N173" i="29"/>
  <c r="M174" i="29"/>
  <c r="N174" i="29"/>
  <c r="M175" i="29"/>
  <c r="N175" i="29"/>
  <c r="M176" i="29"/>
  <c r="N176" i="29"/>
  <c r="M177" i="29"/>
  <c r="N177" i="29"/>
  <c r="M178" i="29"/>
  <c r="N178" i="29"/>
  <c r="M179" i="29"/>
  <c r="N179" i="29"/>
  <c r="M180" i="29"/>
  <c r="N180" i="29"/>
  <c r="M181" i="29"/>
  <c r="N181" i="29"/>
  <c r="M182" i="29"/>
  <c r="N182" i="29"/>
  <c r="M183" i="29"/>
  <c r="N183" i="29"/>
  <c r="M184" i="29"/>
  <c r="N184" i="29"/>
  <c r="M185" i="29"/>
  <c r="N185" i="29"/>
  <c r="M186" i="29"/>
  <c r="N186" i="29"/>
  <c r="M187" i="29"/>
  <c r="N187" i="29"/>
  <c r="M188" i="29"/>
  <c r="N188" i="29"/>
  <c r="M189" i="29"/>
  <c r="N189" i="29"/>
  <c r="M190" i="29"/>
  <c r="N190" i="29"/>
  <c r="M191" i="29"/>
  <c r="N191" i="29"/>
  <c r="M192" i="29"/>
  <c r="N192" i="29"/>
  <c r="M193" i="29"/>
  <c r="N193" i="29"/>
  <c r="M194" i="29"/>
  <c r="N194" i="29"/>
  <c r="M195" i="29"/>
  <c r="N195" i="29"/>
  <c r="M196" i="29"/>
  <c r="N196" i="29"/>
  <c r="M197" i="29"/>
  <c r="N197" i="29"/>
  <c r="M198" i="29"/>
  <c r="N198" i="29"/>
  <c r="M199" i="29"/>
  <c r="N199" i="29"/>
  <c r="M200" i="29"/>
  <c r="N200" i="29"/>
  <c r="M201" i="29"/>
  <c r="N201" i="29"/>
  <c r="M202" i="29"/>
  <c r="N202" i="29"/>
  <c r="M203" i="29"/>
  <c r="N203" i="29"/>
  <c r="M204" i="29"/>
  <c r="N204" i="29"/>
  <c r="M205" i="29"/>
  <c r="N205" i="29"/>
  <c r="M206" i="29"/>
  <c r="N206" i="29"/>
  <c r="M207" i="29"/>
  <c r="N207" i="29"/>
  <c r="M208" i="29"/>
  <c r="N208" i="29"/>
  <c r="M209" i="29"/>
  <c r="N209" i="29"/>
  <c r="M210" i="29"/>
  <c r="N210" i="29"/>
  <c r="M211" i="29"/>
  <c r="N211" i="29"/>
  <c r="M212" i="29"/>
  <c r="N212" i="29"/>
  <c r="M213" i="29"/>
  <c r="N213" i="29"/>
  <c r="M214" i="29"/>
  <c r="N214" i="29"/>
  <c r="M215" i="29"/>
  <c r="N215" i="29"/>
  <c r="M216" i="29"/>
  <c r="N216" i="29"/>
  <c r="M217" i="29"/>
  <c r="N217" i="29"/>
  <c r="M218" i="29"/>
  <c r="N218" i="29"/>
  <c r="M4" i="29"/>
  <c r="N4" i="29"/>
  <c r="V4" i="29"/>
  <c r="W4" i="29"/>
  <c r="J5" i="29"/>
  <c r="K5" i="29"/>
  <c r="J6" i="29"/>
  <c r="K6" i="29"/>
  <c r="J7" i="29"/>
  <c r="K7" i="29"/>
  <c r="J8" i="29"/>
  <c r="K8" i="29"/>
  <c r="J9" i="29"/>
  <c r="K9" i="29"/>
  <c r="J10" i="29"/>
  <c r="K10" i="29"/>
  <c r="J11" i="29"/>
  <c r="K11" i="29"/>
  <c r="J12" i="29"/>
  <c r="K12" i="29"/>
  <c r="J13" i="29"/>
  <c r="K13" i="29"/>
  <c r="J14" i="29"/>
  <c r="K14" i="29"/>
  <c r="J15" i="29"/>
  <c r="K15" i="29"/>
  <c r="J16" i="29"/>
  <c r="K16" i="29"/>
  <c r="J17" i="29"/>
  <c r="K17" i="29"/>
  <c r="J18" i="29"/>
  <c r="K18" i="29"/>
  <c r="J19" i="29"/>
  <c r="K19" i="29"/>
  <c r="J20" i="29"/>
  <c r="K20" i="29"/>
  <c r="J21" i="29"/>
  <c r="K21" i="29"/>
  <c r="J22" i="29"/>
  <c r="K22" i="29"/>
  <c r="J23" i="29"/>
  <c r="K23" i="29"/>
  <c r="J24" i="29"/>
  <c r="K24" i="29"/>
  <c r="J25" i="29"/>
  <c r="K25" i="29"/>
  <c r="J26" i="29"/>
  <c r="K26" i="29"/>
  <c r="J27" i="29"/>
  <c r="K27" i="29"/>
  <c r="J28" i="29"/>
  <c r="K28" i="29"/>
  <c r="J29" i="29"/>
  <c r="K29" i="29"/>
  <c r="J30" i="29"/>
  <c r="K30" i="29"/>
  <c r="J31" i="29"/>
  <c r="K31" i="29"/>
  <c r="J32" i="29"/>
  <c r="K32" i="29"/>
  <c r="J33" i="29"/>
  <c r="K33" i="29"/>
  <c r="J34" i="29"/>
  <c r="K34" i="29"/>
  <c r="J35" i="29"/>
  <c r="K35" i="29"/>
  <c r="J36" i="29"/>
  <c r="K36" i="29"/>
  <c r="J37" i="29"/>
  <c r="K37" i="29"/>
  <c r="J38" i="29"/>
  <c r="K38" i="29"/>
  <c r="J39" i="29"/>
  <c r="K39" i="29"/>
  <c r="J40" i="29"/>
  <c r="K40" i="29"/>
  <c r="J41" i="29"/>
  <c r="K41" i="29"/>
  <c r="J42" i="29"/>
  <c r="K42" i="29"/>
  <c r="J43" i="29"/>
  <c r="K43" i="29"/>
  <c r="J44" i="29"/>
  <c r="K44" i="29"/>
  <c r="J45" i="29"/>
  <c r="K45" i="29"/>
  <c r="J46" i="29"/>
  <c r="K46" i="29"/>
  <c r="J47" i="29"/>
  <c r="K47" i="29"/>
  <c r="J48" i="29"/>
  <c r="K48" i="29"/>
  <c r="J49" i="29"/>
  <c r="K49" i="29"/>
  <c r="J50" i="29"/>
  <c r="K50" i="29"/>
  <c r="J51" i="29"/>
  <c r="K51" i="29"/>
  <c r="J52" i="29"/>
  <c r="K52" i="29"/>
  <c r="J53" i="29"/>
  <c r="K53" i="29"/>
  <c r="J54" i="29"/>
  <c r="K54" i="29"/>
  <c r="J55" i="29"/>
  <c r="K55" i="29"/>
  <c r="J56" i="29"/>
  <c r="K56" i="29"/>
  <c r="J57" i="29"/>
  <c r="K57" i="29"/>
  <c r="J58" i="29"/>
  <c r="K58" i="29"/>
  <c r="J59" i="29"/>
  <c r="K59" i="29"/>
  <c r="J60" i="29"/>
  <c r="K60" i="29"/>
  <c r="J61" i="29"/>
  <c r="K61" i="29"/>
  <c r="J62" i="29"/>
  <c r="K62" i="29"/>
  <c r="J63" i="29"/>
  <c r="K63" i="29"/>
  <c r="J64" i="29"/>
  <c r="K64" i="29"/>
  <c r="J65" i="29"/>
  <c r="K65" i="29"/>
  <c r="J66" i="29"/>
  <c r="K66" i="29"/>
  <c r="J67" i="29"/>
  <c r="K67" i="29"/>
  <c r="J68" i="29"/>
  <c r="K68" i="29"/>
  <c r="J69" i="29"/>
  <c r="K69" i="29"/>
  <c r="J70" i="29"/>
  <c r="K70" i="29"/>
  <c r="J71" i="29"/>
  <c r="K71" i="29"/>
  <c r="J72" i="29"/>
  <c r="K72" i="29"/>
  <c r="J73" i="29"/>
  <c r="K73" i="29"/>
  <c r="J74" i="29"/>
  <c r="K74" i="29"/>
  <c r="J75" i="29"/>
  <c r="K75" i="29"/>
  <c r="J76" i="29"/>
  <c r="K76" i="29"/>
  <c r="J77" i="29"/>
  <c r="K77" i="29"/>
  <c r="J78" i="29"/>
  <c r="K78" i="29"/>
  <c r="J79" i="29"/>
  <c r="K79" i="29"/>
  <c r="J80" i="29"/>
  <c r="K80" i="29"/>
  <c r="J81" i="29"/>
  <c r="K81" i="29"/>
  <c r="J82" i="29"/>
  <c r="K82" i="29"/>
  <c r="J83" i="29"/>
  <c r="K83" i="29"/>
  <c r="J84" i="29"/>
  <c r="K84" i="29"/>
  <c r="J85" i="29"/>
  <c r="K85" i="29"/>
  <c r="J86" i="29"/>
  <c r="K86" i="29"/>
  <c r="J87" i="29"/>
  <c r="K87" i="29"/>
  <c r="J88" i="29"/>
  <c r="K88" i="29"/>
  <c r="J89" i="29"/>
  <c r="K89" i="29"/>
  <c r="J90" i="29"/>
  <c r="K90" i="29"/>
  <c r="J91" i="29"/>
  <c r="K91" i="29"/>
  <c r="J92" i="29"/>
  <c r="K92" i="29"/>
  <c r="J93" i="29"/>
  <c r="K93" i="29"/>
  <c r="J94" i="29"/>
  <c r="K94" i="29"/>
  <c r="J95" i="29"/>
  <c r="K95" i="29"/>
  <c r="J96" i="29"/>
  <c r="K96" i="29"/>
  <c r="J97" i="29"/>
  <c r="K97" i="29"/>
  <c r="J98" i="29"/>
  <c r="K98" i="29"/>
  <c r="J99" i="29"/>
  <c r="K99" i="29"/>
  <c r="J100" i="29"/>
  <c r="K100" i="29"/>
  <c r="J101" i="29"/>
  <c r="K101" i="29"/>
  <c r="J102" i="29"/>
  <c r="K102" i="29"/>
  <c r="J103" i="29"/>
  <c r="K103" i="29"/>
  <c r="J104" i="29"/>
  <c r="K104" i="29"/>
  <c r="J105" i="29"/>
  <c r="K105" i="29"/>
  <c r="J106" i="29"/>
  <c r="K106" i="29"/>
  <c r="J107" i="29"/>
  <c r="K107" i="29"/>
  <c r="J108" i="29"/>
  <c r="K108" i="29"/>
  <c r="J109" i="29"/>
  <c r="K109" i="29"/>
  <c r="J110" i="29"/>
  <c r="K110" i="29"/>
  <c r="J111" i="29"/>
  <c r="K111" i="29"/>
  <c r="J112" i="29"/>
  <c r="K112" i="29"/>
  <c r="J113" i="29"/>
  <c r="K113" i="29"/>
  <c r="J114" i="29"/>
  <c r="K114" i="29"/>
  <c r="J115" i="29"/>
  <c r="K115" i="29"/>
  <c r="J116" i="29"/>
  <c r="K116" i="29"/>
  <c r="J117" i="29"/>
  <c r="K117" i="29"/>
  <c r="J118" i="29"/>
  <c r="K118" i="29"/>
  <c r="J119" i="29"/>
  <c r="K119" i="29"/>
  <c r="J120" i="29"/>
  <c r="K120" i="29"/>
  <c r="J121" i="29"/>
  <c r="K121" i="29"/>
  <c r="J122" i="29"/>
  <c r="K122" i="29"/>
  <c r="J123" i="29"/>
  <c r="K123" i="29"/>
  <c r="J124" i="29"/>
  <c r="K124" i="29"/>
  <c r="J125" i="29"/>
  <c r="K125" i="29"/>
  <c r="J126" i="29"/>
  <c r="K126" i="29"/>
  <c r="J127" i="29"/>
  <c r="K127" i="29"/>
  <c r="J128" i="29"/>
  <c r="K128" i="29"/>
  <c r="J129" i="29"/>
  <c r="K129" i="29"/>
  <c r="J130" i="29"/>
  <c r="K130" i="29"/>
  <c r="J131" i="29"/>
  <c r="K131" i="29"/>
  <c r="J132" i="29"/>
  <c r="K132" i="29"/>
  <c r="J133" i="29"/>
  <c r="K133" i="29"/>
  <c r="J134" i="29"/>
  <c r="K134" i="29"/>
  <c r="J135" i="29"/>
  <c r="K135" i="29"/>
  <c r="J136" i="29"/>
  <c r="K136" i="29"/>
  <c r="J137" i="29"/>
  <c r="K137" i="29"/>
  <c r="J138" i="29"/>
  <c r="K138" i="29"/>
  <c r="J139" i="29"/>
  <c r="K139" i="29"/>
  <c r="J140" i="29"/>
  <c r="K140" i="29"/>
  <c r="J141" i="29"/>
  <c r="K141" i="29"/>
  <c r="J142" i="29"/>
  <c r="K142" i="29"/>
  <c r="J143" i="29"/>
  <c r="K143" i="29"/>
  <c r="J144" i="29"/>
  <c r="K144" i="29"/>
  <c r="J145" i="29"/>
  <c r="K145" i="29"/>
  <c r="J146" i="29"/>
  <c r="K146" i="29"/>
  <c r="J147" i="29"/>
  <c r="K147" i="29"/>
  <c r="J148" i="29"/>
  <c r="K148" i="29"/>
  <c r="J149" i="29"/>
  <c r="K149" i="29"/>
  <c r="J150" i="29"/>
  <c r="K150" i="29"/>
  <c r="J151" i="29"/>
  <c r="K151" i="29"/>
  <c r="J152" i="29"/>
  <c r="K152" i="29"/>
  <c r="J153" i="29"/>
  <c r="K153" i="29"/>
  <c r="J154" i="29"/>
  <c r="K154" i="29"/>
  <c r="J155" i="29"/>
  <c r="K155" i="29"/>
  <c r="J156" i="29"/>
  <c r="K156" i="29"/>
  <c r="J157" i="29"/>
  <c r="K157" i="29"/>
  <c r="J158" i="29"/>
  <c r="K158" i="29"/>
  <c r="J159" i="29"/>
  <c r="K159" i="29"/>
  <c r="J160" i="29"/>
  <c r="K160" i="29"/>
  <c r="J161" i="29"/>
  <c r="K161" i="29"/>
  <c r="J162" i="29"/>
  <c r="K162" i="29"/>
  <c r="J163" i="29"/>
  <c r="K163" i="29"/>
  <c r="J164" i="29"/>
  <c r="K164" i="29"/>
  <c r="J165" i="29"/>
  <c r="K165" i="29"/>
  <c r="J166" i="29"/>
  <c r="K166" i="29"/>
  <c r="J167" i="29"/>
  <c r="K167" i="29"/>
  <c r="J168" i="29"/>
  <c r="K168" i="29"/>
  <c r="J169" i="29"/>
  <c r="K169" i="29"/>
  <c r="J170" i="29"/>
  <c r="K170" i="29"/>
  <c r="J171" i="29"/>
  <c r="K171" i="29"/>
  <c r="J172" i="29"/>
  <c r="K172" i="29"/>
  <c r="J173" i="29"/>
  <c r="K173" i="29"/>
  <c r="J174" i="29"/>
  <c r="K174" i="29"/>
  <c r="J175" i="29"/>
  <c r="K175" i="29"/>
  <c r="J176" i="29"/>
  <c r="K176" i="29"/>
  <c r="J177" i="29"/>
  <c r="K177" i="29"/>
  <c r="J178" i="29"/>
  <c r="K178" i="29"/>
  <c r="J179" i="29"/>
  <c r="K179" i="29"/>
  <c r="J180" i="29"/>
  <c r="K180" i="29"/>
  <c r="J181" i="29"/>
  <c r="K181" i="29"/>
  <c r="J182" i="29"/>
  <c r="K182" i="29"/>
  <c r="J183" i="29"/>
  <c r="K183" i="29"/>
  <c r="J184" i="29"/>
  <c r="K184" i="29"/>
  <c r="J185" i="29"/>
  <c r="K185" i="29"/>
  <c r="J186" i="29"/>
  <c r="K186" i="29"/>
  <c r="J187" i="29"/>
  <c r="K187" i="29"/>
  <c r="J188" i="29"/>
  <c r="K188" i="29"/>
  <c r="J189" i="29"/>
  <c r="K189" i="29"/>
  <c r="J190" i="29"/>
  <c r="K190" i="29"/>
  <c r="J191" i="29"/>
  <c r="K191" i="29"/>
  <c r="J192" i="29"/>
  <c r="K192" i="29"/>
  <c r="J193" i="29"/>
  <c r="K193" i="29"/>
  <c r="J194" i="29"/>
  <c r="K194" i="29"/>
  <c r="J195" i="29"/>
  <c r="K195" i="29"/>
  <c r="J196" i="29"/>
  <c r="K196" i="29"/>
  <c r="J197" i="29"/>
  <c r="K197" i="29"/>
  <c r="J198" i="29"/>
  <c r="K198" i="29"/>
  <c r="J199" i="29"/>
  <c r="K199" i="29"/>
  <c r="J200" i="29"/>
  <c r="K200" i="29"/>
  <c r="J201" i="29"/>
  <c r="K201" i="29"/>
  <c r="J202" i="29"/>
  <c r="K202" i="29"/>
  <c r="J203" i="29"/>
  <c r="K203" i="29"/>
  <c r="J204" i="29"/>
  <c r="K204" i="29"/>
  <c r="J205" i="29"/>
  <c r="K205" i="29"/>
  <c r="J206" i="29"/>
  <c r="K206" i="29"/>
  <c r="J207" i="29"/>
  <c r="K207" i="29"/>
  <c r="J208" i="29"/>
  <c r="K208" i="29"/>
  <c r="J209" i="29"/>
  <c r="K209" i="29"/>
  <c r="J210" i="29"/>
  <c r="K210" i="29"/>
  <c r="J211" i="29"/>
  <c r="K211" i="29"/>
  <c r="J212" i="29"/>
  <c r="K212" i="29"/>
  <c r="J213" i="29"/>
  <c r="K213" i="29"/>
  <c r="J214" i="29"/>
  <c r="K214" i="29"/>
  <c r="J215" i="29"/>
  <c r="K215" i="29"/>
  <c r="J216" i="29"/>
  <c r="K216" i="29"/>
  <c r="J217" i="29"/>
  <c r="K217" i="29"/>
  <c r="J218" i="29"/>
  <c r="K218" i="29"/>
  <c r="J4" i="29"/>
  <c r="K4" i="29"/>
  <c r="G218" i="29"/>
  <c r="G217" i="29"/>
  <c r="G216" i="29"/>
  <c r="G215" i="29"/>
  <c r="G214" i="29"/>
  <c r="G213" i="29"/>
  <c r="G212" i="29"/>
  <c r="G211" i="29"/>
  <c r="G210" i="29"/>
  <c r="G209" i="29"/>
  <c r="G208" i="29"/>
  <c r="G207" i="29"/>
  <c r="G206" i="29"/>
  <c r="G205" i="29"/>
  <c r="G204" i="29"/>
  <c r="G203" i="29"/>
  <c r="G202" i="29"/>
  <c r="G201" i="29"/>
  <c r="G200" i="29"/>
  <c r="G199" i="29"/>
  <c r="G198" i="29"/>
  <c r="G197" i="29"/>
  <c r="G196" i="29"/>
  <c r="G195" i="29"/>
  <c r="G194" i="29"/>
  <c r="G193" i="29"/>
  <c r="G192" i="29"/>
  <c r="G191" i="29"/>
  <c r="G190" i="29"/>
  <c r="G189" i="29"/>
  <c r="G188" i="29"/>
  <c r="G187" i="29"/>
  <c r="G186" i="29"/>
  <c r="G185" i="29"/>
  <c r="G184" i="29"/>
  <c r="G183" i="29"/>
  <c r="G182" i="29"/>
  <c r="G181" i="29"/>
  <c r="G180" i="29"/>
  <c r="G179" i="29"/>
  <c r="G178" i="29"/>
  <c r="G177" i="29"/>
  <c r="G176" i="29"/>
  <c r="G175" i="29"/>
  <c r="G174" i="29"/>
  <c r="G173" i="29"/>
  <c r="G172" i="29"/>
  <c r="G171" i="29"/>
  <c r="G170" i="29"/>
  <c r="G169" i="29"/>
  <c r="G168" i="29"/>
  <c r="G167" i="29"/>
  <c r="G166" i="29"/>
  <c r="G165" i="29"/>
  <c r="G164" i="29"/>
  <c r="G163" i="29"/>
  <c r="G162" i="29"/>
  <c r="G161" i="29"/>
  <c r="G160" i="29"/>
  <c r="G159" i="29"/>
  <c r="G158" i="29"/>
  <c r="G157" i="29"/>
  <c r="G156" i="29"/>
  <c r="G155" i="29"/>
  <c r="G154" i="29"/>
  <c r="G153" i="29"/>
  <c r="G152" i="29"/>
  <c r="G151" i="29"/>
  <c r="G150" i="29"/>
  <c r="G149" i="29"/>
  <c r="G148" i="29"/>
  <c r="G147" i="29"/>
  <c r="G146" i="29"/>
  <c r="G145" i="29"/>
  <c r="G144" i="29"/>
  <c r="G143" i="29"/>
  <c r="G142" i="29"/>
  <c r="G141" i="29"/>
  <c r="G140" i="29"/>
  <c r="G139" i="29"/>
  <c r="G138" i="29"/>
  <c r="G137" i="29"/>
  <c r="G136" i="29"/>
  <c r="G135" i="29"/>
  <c r="G134" i="29"/>
  <c r="G133" i="29"/>
  <c r="G132" i="29"/>
  <c r="G131" i="29"/>
  <c r="G130" i="29"/>
  <c r="G129" i="29"/>
  <c r="G128" i="29"/>
  <c r="G127" i="29"/>
  <c r="G126" i="29"/>
  <c r="G125" i="29"/>
  <c r="G124" i="29"/>
  <c r="G123" i="29"/>
  <c r="G122" i="29"/>
  <c r="G121" i="29"/>
  <c r="G120" i="29"/>
  <c r="G119" i="29"/>
  <c r="G118" i="29"/>
  <c r="G117" i="29"/>
  <c r="G116" i="29"/>
  <c r="G115" i="29"/>
  <c r="G114" i="29"/>
  <c r="G113" i="29"/>
  <c r="G112" i="29"/>
  <c r="G111" i="29"/>
  <c r="G110" i="29"/>
  <c r="G109" i="29"/>
  <c r="G108" i="29"/>
  <c r="G107" i="29"/>
  <c r="G106" i="29"/>
  <c r="G105" i="29"/>
  <c r="G104" i="29"/>
  <c r="G103" i="29"/>
  <c r="G102" i="29"/>
  <c r="G101" i="29"/>
  <c r="G100" i="29"/>
  <c r="G99" i="29"/>
  <c r="G98" i="29"/>
  <c r="G97" i="29"/>
  <c r="G96" i="29"/>
  <c r="G95" i="29"/>
  <c r="G94" i="29"/>
  <c r="G93" i="29"/>
  <c r="G92" i="29"/>
  <c r="G91" i="29"/>
  <c r="G90" i="29"/>
  <c r="G89" i="29"/>
  <c r="G88" i="29"/>
  <c r="G87" i="29"/>
  <c r="G86" i="29"/>
  <c r="G85" i="29"/>
  <c r="G84" i="29"/>
  <c r="G83" i="29"/>
  <c r="G82" i="29"/>
  <c r="G81" i="29"/>
  <c r="G80" i="29"/>
  <c r="G79" i="29"/>
  <c r="G78" i="29"/>
  <c r="G77" i="29"/>
  <c r="G76" i="29"/>
  <c r="G75" i="29"/>
  <c r="G74" i="29"/>
  <c r="G73" i="29"/>
  <c r="G72" i="29"/>
  <c r="G71" i="29"/>
  <c r="G70" i="29"/>
  <c r="G69" i="29"/>
  <c r="G68" i="29"/>
  <c r="G67" i="29"/>
  <c r="G66" i="29"/>
  <c r="G65" i="29"/>
  <c r="G64" i="29"/>
  <c r="G63" i="29"/>
  <c r="G62" i="29"/>
  <c r="G61" i="29"/>
  <c r="G60" i="29"/>
  <c r="G59" i="29"/>
  <c r="G58" i="29"/>
  <c r="G57" i="29"/>
  <c r="G56" i="29"/>
  <c r="G55" i="29"/>
  <c r="G54" i="29"/>
  <c r="G53" i="29"/>
  <c r="G52" i="29"/>
  <c r="G51" i="29"/>
  <c r="G50" i="29"/>
  <c r="G49" i="29"/>
  <c r="G48" i="29"/>
  <c r="G47" i="29"/>
  <c r="G46" i="29"/>
  <c r="G45" i="29"/>
  <c r="G44" i="29"/>
  <c r="G43" i="29"/>
  <c r="G42" i="29"/>
  <c r="G41" i="29"/>
  <c r="G40" i="29"/>
  <c r="G39" i="29"/>
  <c r="G38" i="29"/>
  <c r="G37" i="29"/>
  <c r="G36" i="29"/>
  <c r="G35" i="29"/>
  <c r="G34" i="29"/>
  <c r="G33" i="29"/>
  <c r="G32" i="29"/>
  <c r="G31" i="29"/>
  <c r="G30" i="29"/>
  <c r="G29" i="29"/>
  <c r="G28" i="29"/>
  <c r="G27" i="29"/>
  <c r="G26" i="29"/>
  <c r="G25" i="29"/>
  <c r="G24" i="29"/>
  <c r="G23" i="29"/>
  <c r="G22" i="29"/>
  <c r="G21" i="29"/>
  <c r="G20" i="29"/>
  <c r="G19" i="29"/>
  <c r="G18" i="29"/>
  <c r="G17" i="29"/>
  <c r="G16" i="29"/>
  <c r="G15" i="29"/>
  <c r="G14" i="29"/>
  <c r="G13" i="29"/>
  <c r="G12" i="29"/>
  <c r="G11" i="29"/>
  <c r="G10" i="29"/>
  <c r="G9" i="29"/>
  <c r="G8" i="29"/>
  <c r="G7" i="29"/>
  <c r="B7" i="29"/>
  <c r="G6" i="29"/>
  <c r="B6" i="29"/>
  <c r="G5" i="29"/>
  <c r="G4" i="29"/>
  <c r="B2" i="29"/>
  <c r="B1" i="29"/>
  <c r="H18" i="26"/>
  <c r="P60" i="26"/>
  <c r="P59" i="26"/>
  <c r="P58" i="26"/>
  <c r="P57" i="26"/>
  <c r="P56" i="26"/>
  <c r="P55" i="26"/>
  <c r="P54" i="26"/>
  <c r="P53" i="26"/>
  <c r="P52" i="26"/>
  <c r="P51" i="26"/>
  <c r="P38" i="26"/>
  <c r="P37" i="26"/>
  <c r="P36" i="26"/>
  <c r="P35" i="26"/>
  <c r="P34" i="26"/>
  <c r="P33" i="26"/>
  <c r="P32" i="26"/>
  <c r="P31" i="26"/>
  <c r="P30" i="26"/>
  <c r="P29" i="26"/>
  <c r="H60" i="26"/>
  <c r="H59" i="26"/>
  <c r="H58" i="26"/>
  <c r="H57" i="26"/>
  <c r="H56" i="26"/>
  <c r="H55" i="26"/>
  <c r="H54" i="26"/>
  <c r="H53" i="26"/>
  <c r="H52" i="26"/>
  <c r="H51" i="26"/>
  <c r="H49" i="26"/>
  <c r="H48" i="26"/>
  <c r="H47" i="26"/>
  <c r="H46" i="26"/>
  <c r="H45" i="26"/>
  <c r="H44" i="26"/>
  <c r="H43" i="26"/>
  <c r="H42" i="26"/>
  <c r="H41" i="26"/>
  <c r="H40" i="26"/>
  <c r="H38" i="26"/>
  <c r="H37" i="26"/>
  <c r="H36" i="26"/>
  <c r="H35" i="26"/>
  <c r="H34" i="26"/>
  <c r="H33" i="26"/>
  <c r="H32" i="26"/>
  <c r="H31" i="26"/>
  <c r="H30" i="26"/>
  <c r="H29" i="26"/>
  <c r="P19" i="26"/>
  <c r="P20" i="26"/>
  <c r="P21" i="26"/>
  <c r="P22" i="26"/>
  <c r="P23" i="26"/>
  <c r="P24" i="26"/>
  <c r="P25" i="26"/>
  <c r="P26" i="26"/>
  <c r="P27" i="26"/>
  <c r="P18" i="26"/>
  <c r="Q18" i="26"/>
  <c r="H19" i="26"/>
  <c r="H20" i="26"/>
  <c r="H21" i="26"/>
  <c r="H22" i="26"/>
  <c r="H23" i="26"/>
  <c r="H24" i="26"/>
  <c r="H25" i="26"/>
  <c r="H26" i="26"/>
  <c r="H27" i="26"/>
  <c r="I18" i="26"/>
  <c r="J18" i="26"/>
  <c r="H52" i="13"/>
  <c r="G168" i="6"/>
  <c r="G167" i="6"/>
  <c r="G166" i="6"/>
  <c r="G165" i="6"/>
  <c r="G164" i="6"/>
  <c r="G163" i="6"/>
  <c r="G162" i="6"/>
  <c r="G161" i="6"/>
  <c r="G160" i="6"/>
  <c r="G159" i="6"/>
  <c r="G157" i="6"/>
  <c r="G156" i="6"/>
  <c r="G155" i="6"/>
  <c r="G154" i="6"/>
  <c r="G153" i="6"/>
  <c r="G152" i="6"/>
  <c r="G151" i="6"/>
  <c r="G150" i="6"/>
  <c r="G149" i="6"/>
  <c r="G148" i="6"/>
  <c r="G146" i="6"/>
  <c r="G145" i="6"/>
  <c r="G144" i="6"/>
  <c r="G143" i="6"/>
  <c r="G142" i="6"/>
  <c r="G141" i="6"/>
  <c r="G140" i="6"/>
  <c r="G139" i="6"/>
  <c r="G138" i="6"/>
  <c r="G137" i="6"/>
  <c r="G135" i="6"/>
  <c r="G134" i="6"/>
  <c r="G133" i="6"/>
  <c r="G132" i="6"/>
  <c r="G131" i="6"/>
  <c r="G130" i="6"/>
  <c r="G129" i="6"/>
  <c r="G128" i="6"/>
  <c r="G127" i="6"/>
  <c r="G126" i="6"/>
  <c r="G124" i="6"/>
  <c r="G123" i="6"/>
  <c r="G122" i="6"/>
  <c r="G121" i="6"/>
  <c r="G120" i="6"/>
  <c r="G119" i="6"/>
  <c r="G118" i="6"/>
  <c r="G117" i="6"/>
  <c r="G116" i="6"/>
  <c r="G115" i="6"/>
  <c r="G113" i="6"/>
  <c r="G112" i="6"/>
  <c r="G111" i="6"/>
  <c r="G110" i="6"/>
  <c r="G109" i="6"/>
  <c r="G108" i="6"/>
  <c r="G107" i="6"/>
  <c r="G106" i="6"/>
  <c r="G105" i="6"/>
  <c r="G104" i="6"/>
  <c r="G102" i="6"/>
  <c r="G101" i="6"/>
  <c r="G100" i="6"/>
  <c r="G99" i="6"/>
  <c r="G98" i="6"/>
  <c r="G97" i="6"/>
  <c r="G96" i="6"/>
  <c r="G95" i="6"/>
  <c r="G94" i="6"/>
  <c r="G93" i="6"/>
  <c r="G91" i="6"/>
  <c r="G90" i="6"/>
  <c r="G89" i="6"/>
  <c r="G88" i="6"/>
  <c r="G87" i="6"/>
  <c r="G86" i="6"/>
  <c r="G85" i="6"/>
  <c r="G84" i="6"/>
  <c r="G83" i="6"/>
  <c r="G82" i="6"/>
  <c r="G80" i="6"/>
  <c r="G79" i="6"/>
  <c r="G78" i="6"/>
  <c r="G77" i="6"/>
  <c r="G76" i="6"/>
  <c r="G75" i="6"/>
  <c r="G74" i="6"/>
  <c r="G73" i="6"/>
  <c r="G72" i="6"/>
  <c r="G71" i="6"/>
  <c r="G69" i="6"/>
  <c r="G68" i="6"/>
  <c r="G67" i="6"/>
  <c r="G66" i="6"/>
  <c r="G65" i="6"/>
  <c r="G64" i="6"/>
  <c r="G63" i="6"/>
  <c r="G62" i="6"/>
  <c r="G61" i="6"/>
  <c r="G60" i="6"/>
  <c r="G58" i="6"/>
  <c r="G57" i="6"/>
  <c r="G56" i="6"/>
  <c r="G55" i="6"/>
  <c r="G54" i="6"/>
  <c r="G53" i="6"/>
  <c r="G52" i="6"/>
  <c r="G51" i="6"/>
  <c r="G50" i="6"/>
  <c r="G49" i="6"/>
  <c r="G47" i="6"/>
  <c r="G46" i="6"/>
  <c r="G45" i="6"/>
  <c r="G44" i="6"/>
  <c r="G43" i="6"/>
  <c r="G42" i="6"/>
  <c r="G41" i="6"/>
  <c r="G40" i="6"/>
  <c r="G39" i="6"/>
  <c r="G38" i="6"/>
  <c r="G28" i="6"/>
  <c r="G29" i="6"/>
  <c r="G30" i="6"/>
  <c r="G31" i="6"/>
  <c r="G32" i="6"/>
  <c r="G33" i="6"/>
  <c r="G34" i="6"/>
  <c r="G35" i="6"/>
  <c r="G36" i="6"/>
  <c r="G27" i="6"/>
  <c r="H27" i="6"/>
  <c r="G108" i="22"/>
  <c r="F108" i="22"/>
  <c r="E108" i="22"/>
  <c r="D108" i="22"/>
  <c r="E51" i="17"/>
  <c r="P5" i="17"/>
  <c r="O5" i="17"/>
  <c r="Q52" i="14"/>
  <c r="P52" i="14"/>
  <c r="O52" i="14"/>
  <c r="N52" i="14"/>
  <c r="K52" i="14"/>
  <c r="J52" i="14"/>
  <c r="I52" i="14"/>
  <c r="H52" i="14"/>
  <c r="E12" i="13"/>
  <c r="F12" i="13"/>
  <c r="E13" i="13"/>
  <c r="F13" i="13"/>
  <c r="E14" i="13"/>
  <c r="F14" i="13"/>
  <c r="E15" i="13"/>
  <c r="F15" i="13"/>
  <c r="E16" i="13"/>
  <c r="F16" i="13"/>
  <c r="E17" i="13"/>
  <c r="F17" i="13"/>
  <c r="E18" i="13"/>
  <c r="F18" i="13"/>
  <c r="E19" i="13"/>
  <c r="F19" i="13"/>
  <c r="E20" i="13"/>
  <c r="F20" i="13"/>
  <c r="E21" i="13"/>
  <c r="F21" i="13"/>
  <c r="E22" i="13"/>
  <c r="F22" i="13"/>
  <c r="E23" i="13"/>
  <c r="F23" i="13"/>
  <c r="E24" i="13"/>
  <c r="F24" i="13"/>
  <c r="E25" i="13"/>
  <c r="F25" i="13"/>
  <c r="E26" i="13"/>
  <c r="F26" i="13"/>
  <c r="E27" i="13"/>
  <c r="F27" i="13"/>
  <c r="E28" i="13"/>
  <c r="F28" i="13"/>
  <c r="E29" i="13"/>
  <c r="F29" i="13"/>
  <c r="E30" i="13"/>
  <c r="F30" i="13"/>
  <c r="E31" i="13"/>
  <c r="F31" i="13"/>
  <c r="E32" i="13"/>
  <c r="F32" i="13"/>
  <c r="E33" i="13"/>
  <c r="F33" i="13"/>
  <c r="E34" i="13"/>
  <c r="F34" i="13"/>
  <c r="E35" i="13"/>
  <c r="F35" i="13"/>
  <c r="E36" i="13"/>
  <c r="F36" i="13"/>
  <c r="E37" i="13"/>
  <c r="F37" i="13"/>
  <c r="E38" i="13"/>
  <c r="F38" i="13"/>
  <c r="E39" i="13"/>
  <c r="F39" i="13"/>
  <c r="E40" i="13"/>
  <c r="F40" i="13"/>
  <c r="E41" i="13"/>
  <c r="F41" i="13"/>
  <c r="E42" i="13"/>
  <c r="F42" i="13"/>
  <c r="E43" i="13"/>
  <c r="F43" i="13"/>
  <c r="E44" i="13"/>
  <c r="F44" i="13"/>
  <c r="E45" i="13"/>
  <c r="F45" i="13"/>
  <c r="E46" i="13"/>
  <c r="F46" i="13"/>
  <c r="E47" i="13"/>
  <c r="F47" i="13"/>
  <c r="E48" i="13"/>
  <c r="F48" i="13"/>
  <c r="E49" i="13"/>
  <c r="F49" i="13"/>
  <c r="E50" i="13"/>
  <c r="F50" i="13"/>
  <c r="E51" i="13"/>
  <c r="F51" i="13"/>
  <c r="E52" i="13"/>
  <c r="F52" i="13"/>
  <c r="E53" i="13"/>
  <c r="F53" i="13"/>
  <c r="E54" i="13"/>
  <c r="F54" i="13"/>
  <c r="E55" i="13"/>
  <c r="F55" i="13"/>
  <c r="E56" i="13"/>
  <c r="F56" i="13"/>
  <c r="E57" i="13"/>
  <c r="F57" i="13"/>
  <c r="E58" i="13"/>
  <c r="F58" i="13"/>
  <c r="E59" i="13"/>
  <c r="F59" i="13"/>
  <c r="E60" i="13"/>
  <c r="F60" i="13"/>
  <c r="E61" i="13"/>
  <c r="F61" i="13"/>
  <c r="E62" i="13"/>
  <c r="F62" i="13"/>
  <c r="E63" i="13"/>
  <c r="F63" i="13"/>
  <c r="E64" i="13"/>
  <c r="F64" i="13"/>
  <c r="E65" i="13"/>
  <c r="F65" i="13"/>
  <c r="E66" i="13"/>
  <c r="F66" i="13"/>
  <c r="E67" i="13"/>
  <c r="F67" i="13"/>
  <c r="E68" i="13"/>
  <c r="F68" i="13"/>
  <c r="E69" i="13"/>
  <c r="F69" i="13"/>
  <c r="E70" i="13"/>
  <c r="F70" i="13"/>
  <c r="E71" i="13"/>
  <c r="F71" i="13"/>
  <c r="E72" i="13"/>
  <c r="F72" i="13"/>
  <c r="E73" i="13"/>
  <c r="F73" i="13"/>
  <c r="E74" i="13"/>
  <c r="F74" i="13"/>
  <c r="E75" i="13"/>
  <c r="F75" i="13"/>
  <c r="E76" i="13"/>
  <c r="F76" i="13"/>
  <c r="E77" i="13"/>
  <c r="F77" i="13"/>
  <c r="E78" i="13"/>
  <c r="F78" i="13"/>
  <c r="E79" i="13"/>
  <c r="F79" i="13"/>
  <c r="E80" i="13"/>
  <c r="F80" i="13"/>
  <c r="E81" i="13"/>
  <c r="F81" i="13"/>
  <c r="E82" i="13"/>
  <c r="F82" i="13"/>
  <c r="E83" i="13"/>
  <c r="F83" i="13"/>
  <c r="E84" i="13"/>
  <c r="F84" i="13"/>
  <c r="E85" i="13"/>
  <c r="F85" i="13"/>
  <c r="E86" i="13"/>
  <c r="F86" i="13"/>
  <c r="E87" i="13"/>
  <c r="F87" i="13"/>
  <c r="E88" i="13"/>
  <c r="F88" i="13"/>
  <c r="E89" i="13"/>
  <c r="F89" i="13"/>
  <c r="E90" i="13"/>
  <c r="F90" i="13"/>
  <c r="E91" i="13"/>
  <c r="F91" i="13"/>
  <c r="E92" i="13"/>
  <c r="F92" i="13"/>
  <c r="E93" i="13"/>
  <c r="F93" i="13"/>
  <c r="E94" i="13"/>
  <c r="F94" i="13"/>
  <c r="E95" i="13"/>
  <c r="F95" i="13"/>
  <c r="E96" i="13"/>
  <c r="F96" i="13"/>
  <c r="E97" i="13"/>
  <c r="F97" i="13"/>
  <c r="E98" i="13"/>
  <c r="F98" i="13"/>
  <c r="E99" i="13"/>
  <c r="F99" i="13"/>
  <c r="E100" i="13"/>
  <c r="F100" i="13"/>
  <c r="E101" i="13"/>
  <c r="F101" i="13"/>
  <c r="E102" i="13"/>
  <c r="F102" i="13"/>
  <c r="E103" i="13"/>
  <c r="F103" i="13"/>
  <c r="E104" i="13"/>
  <c r="F104" i="13"/>
  <c r="E105" i="13"/>
  <c r="F105" i="13"/>
  <c r="E106" i="13"/>
  <c r="F106" i="13"/>
  <c r="E107" i="13"/>
  <c r="F107" i="13"/>
  <c r="E108" i="13"/>
  <c r="F108" i="13"/>
  <c r="E109" i="13"/>
  <c r="F109" i="13"/>
  <c r="E110" i="13"/>
  <c r="F110" i="13"/>
  <c r="E111" i="13"/>
  <c r="F111" i="13"/>
  <c r="E112" i="13"/>
  <c r="F112" i="13"/>
  <c r="E113" i="13"/>
  <c r="F113" i="13"/>
  <c r="E114" i="13"/>
  <c r="F114" i="13"/>
  <c r="E115" i="13"/>
  <c r="F115" i="13"/>
  <c r="E116" i="13"/>
  <c r="F116" i="13"/>
  <c r="E117" i="13"/>
  <c r="F117" i="13"/>
  <c r="E118" i="13"/>
  <c r="F118" i="13"/>
  <c r="E119" i="13"/>
  <c r="F119" i="13"/>
  <c r="E120" i="13"/>
  <c r="F120" i="13"/>
  <c r="E121" i="13"/>
  <c r="F121" i="13"/>
  <c r="E122" i="13"/>
  <c r="F122" i="13"/>
  <c r="E123" i="13"/>
  <c r="F123" i="13"/>
  <c r="E124" i="13"/>
  <c r="F124" i="13"/>
  <c r="E125" i="13"/>
  <c r="F125" i="13"/>
  <c r="E126" i="13"/>
  <c r="F126" i="13"/>
  <c r="E127" i="13"/>
  <c r="F127" i="13"/>
  <c r="E128" i="13"/>
  <c r="F128" i="13"/>
  <c r="E129" i="13"/>
  <c r="F129" i="13"/>
  <c r="E130" i="13"/>
  <c r="F130" i="13"/>
  <c r="E131" i="13"/>
  <c r="F131" i="13"/>
  <c r="E132" i="13"/>
  <c r="F132" i="13"/>
  <c r="E133" i="13"/>
  <c r="F133" i="13"/>
  <c r="E134" i="13"/>
  <c r="F134" i="13"/>
  <c r="E135" i="13"/>
  <c r="F135" i="13"/>
  <c r="E136" i="13"/>
  <c r="F136" i="13"/>
  <c r="E137" i="13"/>
  <c r="F137" i="13"/>
  <c r="E138" i="13"/>
  <c r="F138" i="13"/>
  <c r="E139" i="13"/>
  <c r="F139" i="13"/>
  <c r="E140" i="13"/>
  <c r="F140" i="13"/>
  <c r="E141" i="13"/>
  <c r="F141" i="13"/>
  <c r="E142" i="13"/>
  <c r="F142" i="13"/>
  <c r="E143" i="13"/>
  <c r="F143" i="13"/>
  <c r="E144" i="13"/>
  <c r="F144" i="13"/>
  <c r="E145" i="13"/>
  <c r="F145" i="13"/>
  <c r="E146" i="13"/>
  <c r="F146" i="13"/>
  <c r="E147" i="13"/>
  <c r="F147" i="13"/>
  <c r="E148" i="13"/>
  <c r="F148" i="13"/>
  <c r="E149" i="13"/>
  <c r="F149" i="13"/>
  <c r="E150" i="13"/>
  <c r="F150" i="13"/>
  <c r="E151" i="13"/>
  <c r="F151" i="13"/>
  <c r="E152" i="13"/>
  <c r="F152" i="13"/>
  <c r="E153" i="13"/>
  <c r="F153" i="13"/>
  <c r="E154" i="13"/>
  <c r="F154" i="13"/>
  <c r="E155" i="13"/>
  <c r="F155" i="13"/>
  <c r="E156" i="13"/>
  <c r="F156" i="13"/>
  <c r="E157" i="13"/>
  <c r="F157" i="13"/>
  <c r="E158" i="13"/>
  <c r="F158" i="13"/>
  <c r="E159" i="13"/>
  <c r="F159" i="13"/>
  <c r="E160" i="13"/>
  <c r="F160" i="13"/>
  <c r="E161" i="13"/>
  <c r="F161" i="13"/>
  <c r="E162" i="13"/>
  <c r="F162" i="13"/>
  <c r="E163" i="13"/>
  <c r="F163" i="13"/>
  <c r="E164" i="13"/>
  <c r="F164" i="13"/>
  <c r="E165" i="13"/>
  <c r="F165" i="13"/>
  <c r="E166" i="13"/>
  <c r="F166" i="13"/>
  <c r="E167" i="13"/>
  <c r="F167" i="13"/>
  <c r="E168" i="13"/>
  <c r="F168" i="13"/>
  <c r="E169" i="13"/>
  <c r="F169" i="13"/>
  <c r="E170" i="13"/>
  <c r="F170" i="13"/>
  <c r="E171" i="13"/>
  <c r="F171" i="13"/>
  <c r="E172" i="13"/>
  <c r="F172" i="13"/>
  <c r="E173" i="13"/>
  <c r="F173" i="13"/>
  <c r="E174" i="13"/>
  <c r="F174" i="13"/>
  <c r="E175" i="13"/>
  <c r="F175" i="13"/>
  <c r="E176" i="13"/>
  <c r="F176" i="13"/>
  <c r="E177" i="13"/>
  <c r="F177" i="13"/>
  <c r="E178" i="13"/>
  <c r="F178" i="13"/>
  <c r="E179" i="13"/>
  <c r="F179" i="13"/>
  <c r="E180" i="13"/>
  <c r="F180" i="13"/>
  <c r="E181" i="13"/>
  <c r="F181" i="13"/>
  <c r="E182" i="13"/>
  <c r="F182" i="13"/>
  <c r="E183" i="13"/>
  <c r="F183" i="13"/>
  <c r="E184" i="13"/>
  <c r="F184" i="13"/>
  <c r="E185" i="13"/>
  <c r="F185" i="13"/>
  <c r="E186" i="13"/>
  <c r="F186" i="13"/>
  <c r="E187" i="13"/>
  <c r="F187" i="13"/>
  <c r="E188" i="13"/>
  <c r="F188" i="13"/>
  <c r="E189" i="13"/>
  <c r="F189" i="13"/>
  <c r="E190" i="13"/>
  <c r="F190" i="13"/>
  <c r="E191" i="13"/>
  <c r="F191" i="13"/>
  <c r="E192" i="13"/>
  <c r="F192" i="13"/>
  <c r="E193" i="13"/>
  <c r="F193" i="13"/>
  <c r="E194" i="13"/>
  <c r="F194" i="13"/>
  <c r="E195" i="13"/>
  <c r="F195" i="13"/>
  <c r="E196" i="13"/>
  <c r="F196" i="13"/>
  <c r="E197" i="13"/>
  <c r="F197" i="13"/>
  <c r="E198" i="13"/>
  <c r="F198" i="13"/>
  <c r="E199" i="13"/>
  <c r="F199" i="13"/>
  <c r="E200" i="13"/>
  <c r="F200" i="13"/>
  <c r="E201" i="13"/>
  <c r="F201" i="13"/>
  <c r="E202" i="13"/>
  <c r="F202" i="13"/>
  <c r="E203" i="13"/>
  <c r="F203" i="13"/>
  <c r="E204" i="13"/>
  <c r="F204" i="13"/>
  <c r="E205" i="13"/>
  <c r="F205" i="13"/>
  <c r="E206" i="13"/>
  <c r="F206" i="13"/>
  <c r="E207" i="13"/>
  <c r="F207" i="13"/>
  <c r="E208" i="13"/>
  <c r="F208" i="13"/>
  <c r="E209" i="13"/>
  <c r="F209" i="13"/>
  <c r="E210" i="13"/>
  <c r="F210" i="13"/>
  <c r="E211" i="13"/>
  <c r="F211" i="13"/>
  <c r="E212" i="13"/>
  <c r="F212" i="13"/>
  <c r="E213" i="13"/>
  <c r="F213" i="13"/>
  <c r="E214" i="13"/>
  <c r="F214" i="13"/>
  <c r="E215" i="13"/>
  <c r="F215" i="13"/>
  <c r="E216" i="13"/>
  <c r="F216" i="13"/>
  <c r="E217" i="13"/>
  <c r="F217" i="13"/>
  <c r="E218" i="13"/>
  <c r="F218" i="13"/>
  <c r="E219" i="13"/>
  <c r="F219" i="13"/>
  <c r="E220" i="13"/>
  <c r="F220" i="13"/>
  <c r="E221" i="13"/>
  <c r="F221" i="13"/>
  <c r="E222" i="13"/>
  <c r="F222" i="13"/>
  <c r="E223" i="13"/>
  <c r="F223" i="13"/>
  <c r="E224" i="13"/>
  <c r="F224" i="13"/>
  <c r="E225" i="13"/>
  <c r="F225" i="13"/>
  <c r="J47" i="13"/>
  <c r="N52" i="13"/>
  <c r="O52" i="13"/>
  <c r="P52" i="13"/>
  <c r="Q52" i="13"/>
  <c r="I52" i="13"/>
  <c r="J52" i="13"/>
  <c r="K52" i="13"/>
  <c r="H12" i="13"/>
  <c r="J37" i="12"/>
  <c r="L37" i="12"/>
  <c r="J38" i="12"/>
  <c r="L38" i="12"/>
  <c r="J40" i="12"/>
  <c r="L40" i="12"/>
  <c r="P60" i="23"/>
  <c r="P59" i="23"/>
  <c r="P58" i="23"/>
  <c r="P57" i="23"/>
  <c r="P56" i="23"/>
  <c r="P55" i="23"/>
  <c r="P54" i="23"/>
  <c r="P53" i="23"/>
  <c r="P52" i="23"/>
  <c r="P51" i="23"/>
  <c r="P49" i="23"/>
  <c r="P48" i="23"/>
  <c r="P47" i="23"/>
  <c r="P46" i="23"/>
  <c r="P45" i="23"/>
  <c r="P44" i="23"/>
  <c r="P43" i="23"/>
  <c r="P42" i="23"/>
  <c r="P41" i="23"/>
  <c r="P40" i="23"/>
  <c r="P38" i="23"/>
  <c r="P37" i="23"/>
  <c r="P36" i="23"/>
  <c r="P35" i="23"/>
  <c r="P34" i="23"/>
  <c r="P33" i="23"/>
  <c r="P32" i="23"/>
  <c r="P31" i="23"/>
  <c r="P30" i="23"/>
  <c r="P29" i="23"/>
  <c r="P19" i="23"/>
  <c r="P20" i="23"/>
  <c r="P21" i="23"/>
  <c r="P22" i="23"/>
  <c r="P23" i="23"/>
  <c r="P24" i="23"/>
  <c r="P25" i="23"/>
  <c r="P26" i="23"/>
  <c r="P27" i="23"/>
  <c r="P18" i="23"/>
  <c r="I3" i="5"/>
  <c r="I4" i="5"/>
  <c r="I5" i="5"/>
  <c r="I6" i="5"/>
  <c r="I7" i="5"/>
  <c r="I8" i="5"/>
  <c r="I9" i="5"/>
  <c r="I10" i="5"/>
  <c r="I11" i="5"/>
  <c r="I12" i="5"/>
  <c r="I13" i="5"/>
  <c r="I14" i="5"/>
  <c r="I16" i="5"/>
  <c r="I18" i="5"/>
  <c r="I20" i="5"/>
  <c r="I22" i="5"/>
  <c r="I24" i="5"/>
  <c r="I26" i="5"/>
  <c r="I28" i="5"/>
  <c r="I30" i="5"/>
  <c r="I32" i="5"/>
  <c r="I34" i="5"/>
  <c r="I36" i="5"/>
  <c r="I38" i="5"/>
  <c r="I40" i="5"/>
  <c r="I42" i="5"/>
  <c r="I44" i="5"/>
  <c r="I46" i="5"/>
  <c r="I48" i="5"/>
  <c r="I50" i="5"/>
  <c r="I52" i="5"/>
  <c r="I54" i="5"/>
  <c r="I56" i="5"/>
  <c r="I58" i="5"/>
  <c r="I60" i="5"/>
  <c r="I62" i="5"/>
  <c r="I64" i="5"/>
  <c r="I66" i="5"/>
  <c r="I68" i="5"/>
  <c r="I70" i="5"/>
  <c r="I72" i="5"/>
  <c r="I74" i="5"/>
  <c r="I76" i="5"/>
  <c r="I78" i="5"/>
  <c r="I80" i="5"/>
  <c r="I82" i="5"/>
  <c r="I84" i="5"/>
  <c r="I86" i="5"/>
  <c r="I88" i="5"/>
  <c r="I90" i="5"/>
  <c r="I92" i="5"/>
  <c r="I94" i="5"/>
  <c r="I96" i="5"/>
  <c r="I98" i="5"/>
  <c r="I100" i="5"/>
  <c r="I102" i="5"/>
  <c r="I104" i="5"/>
  <c r="J104" i="5"/>
  <c r="Q18" i="23"/>
  <c r="H60" i="23"/>
  <c r="H59" i="23"/>
  <c r="H58" i="23"/>
  <c r="H57" i="23"/>
  <c r="H56" i="23"/>
  <c r="H55" i="23"/>
  <c r="H54" i="23"/>
  <c r="H53" i="23"/>
  <c r="H52" i="23"/>
  <c r="H51" i="23"/>
  <c r="H49" i="23"/>
  <c r="H48" i="23"/>
  <c r="H47" i="23"/>
  <c r="H46" i="23"/>
  <c r="H45" i="23"/>
  <c r="H44" i="23"/>
  <c r="H43" i="23"/>
  <c r="H42" i="23"/>
  <c r="H41" i="23"/>
  <c r="H40" i="23"/>
  <c r="H38" i="23"/>
  <c r="H37" i="23"/>
  <c r="H36" i="23"/>
  <c r="H35" i="23"/>
  <c r="H34" i="23"/>
  <c r="H33" i="23"/>
  <c r="H32" i="23"/>
  <c r="H31" i="23"/>
  <c r="H30" i="23"/>
  <c r="H29" i="23"/>
  <c r="H19" i="23"/>
  <c r="H20" i="23"/>
  <c r="H21" i="23"/>
  <c r="H22" i="23"/>
  <c r="H23" i="23"/>
  <c r="H24" i="23"/>
  <c r="H25" i="23"/>
  <c r="H26" i="23"/>
  <c r="H27" i="23"/>
  <c r="H18" i="23"/>
  <c r="J82" i="5"/>
  <c r="I18" i="23"/>
  <c r="B56" i="28"/>
  <c r="B54" i="28"/>
  <c r="B52" i="28"/>
  <c r="B50" i="28"/>
  <c r="B48" i="28"/>
  <c r="B46" i="28"/>
  <c r="B44" i="28"/>
  <c r="B42" i="28"/>
  <c r="B40" i="28"/>
  <c r="B38" i="28"/>
  <c r="B36" i="28"/>
  <c r="B34" i="28"/>
  <c r="B32" i="28"/>
  <c r="B30" i="28"/>
  <c r="B7" i="28"/>
  <c r="B9" i="28"/>
  <c r="B11" i="28"/>
  <c r="B13" i="28"/>
  <c r="B15" i="28"/>
  <c r="B17" i="28"/>
  <c r="B19" i="28"/>
  <c r="B21" i="28"/>
  <c r="B23" i="28"/>
  <c r="B25" i="28"/>
  <c r="B5" i="28"/>
  <c r="B3" i="28"/>
  <c r="S60" i="26"/>
  <c r="S59" i="26"/>
  <c r="S58" i="26"/>
  <c r="S57" i="26"/>
  <c r="S56" i="26"/>
  <c r="S55" i="26"/>
  <c r="S54" i="26"/>
  <c r="S53" i="26"/>
  <c r="S52" i="26"/>
  <c r="S51" i="26"/>
  <c r="S49" i="26"/>
  <c r="S48" i="26"/>
  <c r="S47" i="26"/>
  <c r="S46" i="26"/>
  <c r="S45" i="26"/>
  <c r="S44" i="26"/>
  <c r="S43" i="26"/>
  <c r="S42" i="26"/>
  <c r="S41" i="26"/>
  <c r="S40" i="26"/>
  <c r="S38" i="26"/>
  <c r="S37" i="26"/>
  <c r="S36" i="26"/>
  <c r="S35" i="26"/>
  <c r="S34" i="26"/>
  <c r="S33" i="26"/>
  <c r="S32" i="26"/>
  <c r="S31" i="26"/>
  <c r="S30" i="26"/>
  <c r="S29" i="26"/>
  <c r="S27" i="26"/>
  <c r="S26" i="26"/>
  <c r="S25" i="26"/>
  <c r="S24" i="26"/>
  <c r="S23" i="26"/>
  <c r="S22" i="26"/>
  <c r="S21" i="26"/>
  <c r="S20" i="26"/>
  <c r="S19" i="26"/>
  <c r="S18" i="26"/>
  <c r="S13" i="26"/>
  <c r="S12" i="26"/>
  <c r="S11" i="26"/>
  <c r="S10" i="26"/>
  <c r="K60" i="26"/>
  <c r="K59" i="26"/>
  <c r="K58" i="26"/>
  <c r="K57" i="26"/>
  <c r="K56" i="26"/>
  <c r="K55" i="26"/>
  <c r="K54" i="26"/>
  <c r="K53" i="26"/>
  <c r="K52" i="26"/>
  <c r="K51" i="26"/>
  <c r="K49" i="26"/>
  <c r="K48" i="26"/>
  <c r="K47" i="26"/>
  <c r="K46" i="26"/>
  <c r="K45" i="26"/>
  <c r="K44" i="26"/>
  <c r="K43" i="26"/>
  <c r="K42" i="26"/>
  <c r="K41" i="26"/>
  <c r="K40" i="26"/>
  <c r="K38" i="26"/>
  <c r="K37" i="26"/>
  <c r="K36" i="26"/>
  <c r="K35" i="26"/>
  <c r="K34" i="26"/>
  <c r="K33" i="26"/>
  <c r="K32" i="26"/>
  <c r="K31" i="26"/>
  <c r="K30" i="26"/>
  <c r="K29" i="26"/>
  <c r="K13" i="26"/>
  <c r="K12" i="26"/>
  <c r="K11" i="26"/>
  <c r="K18" i="26"/>
  <c r="K10" i="26"/>
  <c r="K19" i="26"/>
  <c r="K20" i="26"/>
  <c r="K21" i="26"/>
  <c r="K22" i="26"/>
  <c r="K23" i="26"/>
  <c r="K24" i="26"/>
  <c r="K25" i="26"/>
  <c r="K26" i="26"/>
  <c r="K27" i="26"/>
  <c r="J168" i="6"/>
  <c r="J167" i="6"/>
  <c r="J166" i="6"/>
  <c r="J165" i="6"/>
  <c r="J164" i="6"/>
  <c r="J163" i="6"/>
  <c r="J162" i="6"/>
  <c r="J161" i="6"/>
  <c r="J160" i="6"/>
  <c r="J159" i="6"/>
  <c r="J157" i="6"/>
  <c r="J156" i="6"/>
  <c r="J155" i="6"/>
  <c r="J154" i="6"/>
  <c r="J153" i="6"/>
  <c r="J152" i="6"/>
  <c r="J151" i="6"/>
  <c r="J150" i="6"/>
  <c r="J149" i="6"/>
  <c r="J148" i="6"/>
  <c r="J146" i="6"/>
  <c r="J145" i="6"/>
  <c r="J144" i="6"/>
  <c r="J143" i="6"/>
  <c r="J142" i="6"/>
  <c r="J141" i="6"/>
  <c r="J140" i="6"/>
  <c r="J139" i="6"/>
  <c r="J138" i="6"/>
  <c r="J137" i="6"/>
  <c r="J135" i="6"/>
  <c r="J134" i="6"/>
  <c r="J133" i="6"/>
  <c r="J132" i="6"/>
  <c r="J131" i="6"/>
  <c r="J130" i="6"/>
  <c r="J129" i="6"/>
  <c r="J128" i="6"/>
  <c r="J127" i="6"/>
  <c r="J126" i="6"/>
  <c r="J124" i="6"/>
  <c r="J123" i="6"/>
  <c r="J122" i="6"/>
  <c r="J121" i="6"/>
  <c r="J120" i="6"/>
  <c r="J119" i="6"/>
  <c r="J118" i="6"/>
  <c r="J117" i="6"/>
  <c r="J116" i="6"/>
  <c r="J115" i="6"/>
  <c r="J113" i="6"/>
  <c r="J112" i="6"/>
  <c r="J111" i="6"/>
  <c r="J110" i="6"/>
  <c r="J109" i="6"/>
  <c r="J108" i="6"/>
  <c r="J107" i="6"/>
  <c r="J106" i="6"/>
  <c r="J105" i="6"/>
  <c r="J104" i="6"/>
  <c r="J102" i="6"/>
  <c r="J101" i="6"/>
  <c r="J100" i="6"/>
  <c r="J99" i="6"/>
  <c r="J98" i="6"/>
  <c r="J97" i="6"/>
  <c r="J96" i="6"/>
  <c r="J95" i="6"/>
  <c r="J94" i="6"/>
  <c r="J93" i="6"/>
  <c r="J91" i="6"/>
  <c r="J90" i="6"/>
  <c r="J89" i="6"/>
  <c r="J88" i="6"/>
  <c r="J87" i="6"/>
  <c r="J86" i="6"/>
  <c r="J85" i="6"/>
  <c r="J84" i="6"/>
  <c r="J83" i="6"/>
  <c r="J82" i="6"/>
  <c r="J80" i="6"/>
  <c r="J79" i="6"/>
  <c r="J78" i="6"/>
  <c r="J77" i="6"/>
  <c r="J76" i="6"/>
  <c r="J75" i="6"/>
  <c r="J74" i="6"/>
  <c r="J73" i="6"/>
  <c r="J72" i="6"/>
  <c r="J71" i="6"/>
  <c r="J69" i="6"/>
  <c r="J68" i="6"/>
  <c r="J67" i="6"/>
  <c r="J66" i="6"/>
  <c r="J65" i="6"/>
  <c r="J64" i="6"/>
  <c r="J63" i="6"/>
  <c r="J62" i="6"/>
  <c r="J61" i="6"/>
  <c r="J60" i="6"/>
  <c r="J58" i="6"/>
  <c r="J57" i="6"/>
  <c r="J56" i="6"/>
  <c r="J55" i="6"/>
  <c r="J54" i="6"/>
  <c r="J53" i="6"/>
  <c r="J52" i="6"/>
  <c r="J51" i="6"/>
  <c r="J50" i="6"/>
  <c r="J49" i="6"/>
  <c r="J47" i="6"/>
  <c r="J46" i="6"/>
  <c r="J45" i="6"/>
  <c r="J44" i="6"/>
  <c r="J43" i="6"/>
  <c r="J42" i="6"/>
  <c r="J41" i="6"/>
  <c r="J40" i="6"/>
  <c r="J39" i="6"/>
  <c r="J38" i="6"/>
  <c r="J28" i="6"/>
  <c r="J29" i="6"/>
  <c r="J30" i="6"/>
  <c r="J31" i="6"/>
  <c r="J32" i="6"/>
  <c r="J33" i="6"/>
  <c r="J34" i="6"/>
  <c r="J35" i="6"/>
  <c r="J36" i="6"/>
  <c r="J27" i="6"/>
  <c r="J22" i="6"/>
  <c r="J21" i="6"/>
  <c r="J20" i="6"/>
  <c r="J19" i="6"/>
  <c r="J18" i="6"/>
  <c r="J17" i="6"/>
  <c r="J16" i="6"/>
  <c r="J15" i="6"/>
  <c r="J14" i="6"/>
  <c r="J13" i="6"/>
  <c r="J12" i="6"/>
  <c r="J11" i="6"/>
  <c r="J10" i="6"/>
  <c r="B148" i="8"/>
  <c r="J148" i="8"/>
  <c r="J21" i="8"/>
  <c r="B137" i="8"/>
  <c r="J137" i="8"/>
  <c r="J20" i="8"/>
  <c r="B126" i="8"/>
  <c r="J126" i="8"/>
  <c r="J19" i="8"/>
  <c r="B115" i="8"/>
  <c r="J115" i="8"/>
  <c r="J18" i="8"/>
  <c r="B104" i="8"/>
  <c r="J104" i="8"/>
  <c r="J17" i="8"/>
  <c r="B93" i="8"/>
  <c r="J93" i="8"/>
  <c r="J16" i="8"/>
  <c r="B82" i="8"/>
  <c r="J82" i="8"/>
  <c r="J15" i="8"/>
  <c r="B71" i="8"/>
  <c r="J71" i="8"/>
  <c r="J14" i="8"/>
  <c r="B60" i="8"/>
  <c r="J60" i="8"/>
  <c r="J13" i="8"/>
  <c r="B49" i="8"/>
  <c r="J49" i="8"/>
  <c r="J12" i="8"/>
  <c r="B38" i="8"/>
  <c r="J38" i="8"/>
  <c r="J11" i="8"/>
  <c r="B27" i="8"/>
  <c r="J27" i="8"/>
  <c r="J10" i="8"/>
  <c r="B157" i="8"/>
  <c r="J157" i="8"/>
  <c r="B156" i="8"/>
  <c r="J156" i="8"/>
  <c r="B155" i="8"/>
  <c r="J155" i="8"/>
  <c r="B154" i="8"/>
  <c r="J154" i="8"/>
  <c r="B153" i="8"/>
  <c r="J153" i="8"/>
  <c r="B152" i="8"/>
  <c r="J152" i="8"/>
  <c r="B151" i="8"/>
  <c r="J151" i="8"/>
  <c r="B150" i="8"/>
  <c r="J150" i="8"/>
  <c r="B149" i="8"/>
  <c r="J149" i="8"/>
  <c r="B146" i="8"/>
  <c r="J146" i="8"/>
  <c r="B145" i="8"/>
  <c r="J145" i="8"/>
  <c r="B144" i="8"/>
  <c r="J144" i="8"/>
  <c r="B143" i="8"/>
  <c r="J143" i="8"/>
  <c r="B142" i="8"/>
  <c r="J142" i="8"/>
  <c r="B141" i="8"/>
  <c r="J141" i="8"/>
  <c r="B140" i="8"/>
  <c r="J140" i="8"/>
  <c r="B139" i="8"/>
  <c r="J139" i="8"/>
  <c r="B138" i="8"/>
  <c r="J138" i="8"/>
  <c r="B135" i="8"/>
  <c r="J135" i="8"/>
  <c r="B134" i="8"/>
  <c r="J134" i="8"/>
  <c r="B133" i="8"/>
  <c r="J133" i="8"/>
  <c r="B132" i="8"/>
  <c r="J132" i="8"/>
  <c r="B131" i="8"/>
  <c r="J131" i="8"/>
  <c r="B130" i="8"/>
  <c r="J130" i="8"/>
  <c r="B129" i="8"/>
  <c r="J129" i="8"/>
  <c r="B128" i="8"/>
  <c r="J128" i="8"/>
  <c r="B127" i="8"/>
  <c r="J127" i="8"/>
  <c r="B124" i="8"/>
  <c r="J124" i="8"/>
  <c r="B123" i="8"/>
  <c r="J123" i="8"/>
  <c r="B122" i="8"/>
  <c r="J122" i="8"/>
  <c r="B121" i="8"/>
  <c r="J121" i="8"/>
  <c r="B120" i="8"/>
  <c r="J120" i="8"/>
  <c r="B119" i="8"/>
  <c r="J119" i="8"/>
  <c r="B118" i="8"/>
  <c r="J118" i="8"/>
  <c r="B117" i="8"/>
  <c r="J117" i="8"/>
  <c r="B116" i="8"/>
  <c r="J116" i="8"/>
  <c r="B113" i="8"/>
  <c r="J113" i="8"/>
  <c r="B112" i="8"/>
  <c r="J112" i="8"/>
  <c r="B111" i="8"/>
  <c r="J111" i="8"/>
  <c r="B110" i="8"/>
  <c r="J110" i="8"/>
  <c r="B109" i="8"/>
  <c r="J109" i="8"/>
  <c r="B108" i="8"/>
  <c r="J108" i="8"/>
  <c r="B107" i="8"/>
  <c r="J107" i="8"/>
  <c r="B106" i="8"/>
  <c r="J106" i="8"/>
  <c r="B105" i="8"/>
  <c r="J105" i="8"/>
  <c r="B102" i="8"/>
  <c r="J102" i="8"/>
  <c r="B101" i="8"/>
  <c r="J101" i="8"/>
  <c r="B100" i="8"/>
  <c r="J100" i="8"/>
  <c r="B99" i="8"/>
  <c r="J99" i="8"/>
  <c r="B98" i="8"/>
  <c r="J98" i="8"/>
  <c r="B97" i="8"/>
  <c r="J97" i="8"/>
  <c r="B96" i="8"/>
  <c r="J96" i="8"/>
  <c r="B95" i="8"/>
  <c r="J95" i="8"/>
  <c r="B94" i="8"/>
  <c r="J94" i="8"/>
  <c r="B91" i="8"/>
  <c r="J91" i="8"/>
  <c r="B90" i="8"/>
  <c r="J90" i="8"/>
  <c r="B89" i="8"/>
  <c r="J89" i="8"/>
  <c r="B88" i="8"/>
  <c r="J88" i="8"/>
  <c r="B87" i="8"/>
  <c r="J87" i="8"/>
  <c r="B86" i="8"/>
  <c r="J86" i="8"/>
  <c r="B85" i="8"/>
  <c r="J85" i="8"/>
  <c r="B84" i="8"/>
  <c r="J84" i="8"/>
  <c r="B83" i="8"/>
  <c r="J83" i="8"/>
  <c r="B80" i="8"/>
  <c r="J80" i="8"/>
  <c r="B79" i="8"/>
  <c r="J79" i="8"/>
  <c r="B78" i="8"/>
  <c r="J78" i="8"/>
  <c r="B77" i="8"/>
  <c r="J77" i="8"/>
  <c r="B76" i="8"/>
  <c r="J76" i="8"/>
  <c r="B75" i="8"/>
  <c r="J75" i="8"/>
  <c r="B74" i="8"/>
  <c r="J74" i="8"/>
  <c r="B73" i="8"/>
  <c r="J73" i="8"/>
  <c r="B72" i="8"/>
  <c r="J72" i="8"/>
  <c r="B69" i="8"/>
  <c r="J69" i="8"/>
  <c r="B68" i="8"/>
  <c r="J68" i="8"/>
  <c r="B67" i="8"/>
  <c r="J67" i="8"/>
  <c r="B66" i="8"/>
  <c r="J66" i="8"/>
  <c r="B65" i="8"/>
  <c r="J65" i="8"/>
  <c r="B64" i="8"/>
  <c r="J64" i="8"/>
  <c r="B63" i="8"/>
  <c r="J63" i="8"/>
  <c r="B62" i="8"/>
  <c r="J62" i="8"/>
  <c r="B61" i="8"/>
  <c r="J61" i="8"/>
  <c r="B58" i="8"/>
  <c r="J58" i="8"/>
  <c r="B57" i="8"/>
  <c r="J57" i="8"/>
  <c r="B56" i="8"/>
  <c r="J56" i="8"/>
  <c r="B55" i="8"/>
  <c r="J55" i="8"/>
  <c r="B54" i="8"/>
  <c r="J54" i="8"/>
  <c r="B53" i="8"/>
  <c r="J53" i="8"/>
  <c r="B52" i="8"/>
  <c r="J52" i="8"/>
  <c r="B51" i="8"/>
  <c r="J51" i="8"/>
  <c r="B50" i="8"/>
  <c r="J50" i="8"/>
  <c r="B47" i="8"/>
  <c r="J47" i="8"/>
  <c r="B46" i="8"/>
  <c r="J46" i="8"/>
  <c r="B45" i="8"/>
  <c r="J45" i="8"/>
  <c r="B44" i="8"/>
  <c r="J44" i="8"/>
  <c r="B43" i="8"/>
  <c r="J43" i="8"/>
  <c r="B42" i="8"/>
  <c r="J42" i="8"/>
  <c r="B41" i="8"/>
  <c r="J41" i="8"/>
  <c r="B40" i="8"/>
  <c r="J40" i="8"/>
  <c r="B39" i="8"/>
  <c r="J39" i="8"/>
  <c r="B28" i="8"/>
  <c r="J28" i="8"/>
  <c r="B29" i="8"/>
  <c r="J29" i="8"/>
  <c r="B30" i="8"/>
  <c r="J30" i="8"/>
  <c r="B31" i="8"/>
  <c r="J31" i="8"/>
  <c r="B32" i="8"/>
  <c r="J32" i="8"/>
  <c r="B33" i="8"/>
  <c r="J33" i="8"/>
  <c r="B34" i="8"/>
  <c r="J34" i="8"/>
  <c r="B35" i="8"/>
  <c r="J35" i="8"/>
  <c r="B36" i="8"/>
  <c r="J36" i="8"/>
  <c r="S60" i="23"/>
  <c r="S59" i="23"/>
  <c r="S58" i="23"/>
  <c r="S57" i="23"/>
  <c r="S56" i="23"/>
  <c r="S55" i="23"/>
  <c r="S54" i="23"/>
  <c r="S53" i="23"/>
  <c r="S52" i="23"/>
  <c r="S51" i="23"/>
  <c r="S49" i="23"/>
  <c r="S48" i="23"/>
  <c r="S47" i="23"/>
  <c r="S46" i="23"/>
  <c r="S45" i="23"/>
  <c r="S44" i="23"/>
  <c r="S43" i="23"/>
  <c r="S42" i="23"/>
  <c r="S41" i="23"/>
  <c r="S40" i="23"/>
  <c r="S38" i="23"/>
  <c r="S37" i="23"/>
  <c r="S36" i="23"/>
  <c r="S35" i="23"/>
  <c r="S34" i="23"/>
  <c r="S33" i="23"/>
  <c r="S32" i="23"/>
  <c r="S31" i="23"/>
  <c r="S30" i="23"/>
  <c r="S29" i="23"/>
  <c r="S27" i="23"/>
  <c r="S26" i="23"/>
  <c r="S25" i="23"/>
  <c r="S24" i="23"/>
  <c r="S23" i="23"/>
  <c r="S22" i="23"/>
  <c r="S21" i="23"/>
  <c r="S20" i="23"/>
  <c r="S19" i="23"/>
  <c r="S18" i="23"/>
  <c r="S13" i="23"/>
  <c r="S12" i="23"/>
  <c r="S11" i="23"/>
  <c r="S10" i="23"/>
  <c r="K51" i="23"/>
  <c r="K13" i="23"/>
  <c r="K40" i="23"/>
  <c r="K12" i="23"/>
  <c r="K29" i="23"/>
  <c r="K11" i="23"/>
  <c r="K18" i="23"/>
  <c r="K10" i="23"/>
  <c r="K60" i="23"/>
  <c r="K59" i="23"/>
  <c r="K58" i="23"/>
  <c r="K57" i="23"/>
  <c r="K56" i="23"/>
  <c r="K55" i="23"/>
  <c r="K54" i="23"/>
  <c r="K53" i="23"/>
  <c r="K52" i="23"/>
  <c r="K49" i="23"/>
  <c r="K48" i="23"/>
  <c r="K47" i="23"/>
  <c r="K46" i="23"/>
  <c r="K45" i="23"/>
  <c r="K44" i="23"/>
  <c r="K43" i="23"/>
  <c r="K42" i="23"/>
  <c r="K41" i="23"/>
  <c r="K38" i="23"/>
  <c r="K37" i="23"/>
  <c r="K36" i="23"/>
  <c r="K35" i="23"/>
  <c r="K34" i="23"/>
  <c r="K33" i="23"/>
  <c r="K32" i="23"/>
  <c r="K31" i="23"/>
  <c r="K30" i="23"/>
  <c r="K27" i="23"/>
  <c r="K26" i="23"/>
  <c r="K25" i="23"/>
  <c r="K24" i="23"/>
  <c r="K23" i="23"/>
  <c r="K22" i="23"/>
  <c r="K21" i="23"/>
  <c r="K20" i="23"/>
  <c r="K19" i="23"/>
  <c r="C69" i="26"/>
  <c r="B69" i="26"/>
  <c r="C68" i="26"/>
  <c r="B68" i="26"/>
  <c r="C67" i="26"/>
  <c r="B67" i="26"/>
  <c r="C66" i="26"/>
  <c r="B66" i="26"/>
  <c r="C65" i="26"/>
  <c r="B65" i="26"/>
  <c r="C64" i="26"/>
  <c r="B64" i="26"/>
  <c r="C63" i="26"/>
  <c r="B63" i="26"/>
  <c r="C62" i="26"/>
  <c r="B62" i="26"/>
  <c r="C61" i="26"/>
  <c r="B61" i="26"/>
  <c r="O60" i="26"/>
  <c r="G60" i="26"/>
  <c r="C60" i="26"/>
  <c r="B60" i="26"/>
  <c r="O59" i="26"/>
  <c r="G59" i="26"/>
  <c r="C59" i="26"/>
  <c r="B59" i="26"/>
  <c r="O58" i="26"/>
  <c r="G58" i="26"/>
  <c r="C58" i="26"/>
  <c r="B58" i="26"/>
  <c r="O57" i="26"/>
  <c r="G57" i="26"/>
  <c r="C57" i="26"/>
  <c r="B57" i="26"/>
  <c r="O56" i="26"/>
  <c r="G56" i="26"/>
  <c r="C56" i="26"/>
  <c r="B56" i="26"/>
  <c r="O55" i="26"/>
  <c r="G55" i="26"/>
  <c r="C55" i="26"/>
  <c r="B55" i="26"/>
  <c r="O54" i="26"/>
  <c r="G54" i="26"/>
  <c r="C54" i="26"/>
  <c r="B54" i="26"/>
  <c r="O53" i="26"/>
  <c r="G53" i="26"/>
  <c r="C53" i="26"/>
  <c r="B53" i="26"/>
  <c r="O52" i="26"/>
  <c r="G52" i="26"/>
  <c r="C52" i="26"/>
  <c r="B52" i="26"/>
  <c r="O51" i="26"/>
  <c r="G51" i="26"/>
  <c r="C51" i="26"/>
  <c r="B51" i="26"/>
  <c r="C50" i="26"/>
  <c r="B50" i="26"/>
  <c r="O49" i="26"/>
  <c r="G49" i="26"/>
  <c r="C49" i="26"/>
  <c r="B49" i="26"/>
  <c r="O48" i="26"/>
  <c r="G48" i="26"/>
  <c r="C48" i="26"/>
  <c r="B48" i="26"/>
  <c r="O47" i="26"/>
  <c r="G47" i="26"/>
  <c r="C47" i="26"/>
  <c r="B47" i="26"/>
  <c r="O46" i="26"/>
  <c r="G46" i="26"/>
  <c r="C46" i="26"/>
  <c r="B46" i="26"/>
  <c r="O45" i="26"/>
  <c r="G45" i="26"/>
  <c r="C45" i="26"/>
  <c r="B45" i="26"/>
  <c r="O44" i="26"/>
  <c r="G44" i="26"/>
  <c r="C44" i="26"/>
  <c r="B44" i="26"/>
  <c r="O43" i="26"/>
  <c r="G43" i="26"/>
  <c r="C43" i="26"/>
  <c r="B43" i="26"/>
  <c r="O42" i="26"/>
  <c r="G42" i="26"/>
  <c r="C42" i="26"/>
  <c r="B42" i="26"/>
  <c r="O41" i="26"/>
  <c r="G41" i="26"/>
  <c r="C41" i="26"/>
  <c r="B41" i="26"/>
  <c r="O40" i="26"/>
  <c r="G40" i="26"/>
  <c r="C40" i="26"/>
  <c r="B40" i="26"/>
  <c r="C39" i="26"/>
  <c r="B39" i="26"/>
  <c r="O38" i="26"/>
  <c r="G38" i="26"/>
  <c r="C38" i="26"/>
  <c r="B38" i="26"/>
  <c r="O37" i="26"/>
  <c r="G37" i="26"/>
  <c r="C37" i="26"/>
  <c r="B37" i="26"/>
  <c r="O36" i="26"/>
  <c r="G36" i="26"/>
  <c r="C36" i="26"/>
  <c r="B36" i="26"/>
  <c r="O35" i="26"/>
  <c r="G35" i="26"/>
  <c r="C35" i="26"/>
  <c r="B35" i="26"/>
  <c r="O34" i="26"/>
  <c r="G34" i="26"/>
  <c r="C34" i="26"/>
  <c r="B34" i="26"/>
  <c r="O33" i="26"/>
  <c r="G33" i="26"/>
  <c r="C33" i="26"/>
  <c r="B33" i="26"/>
  <c r="O32" i="26"/>
  <c r="G32" i="26"/>
  <c r="C32" i="26"/>
  <c r="B32" i="26"/>
  <c r="O31" i="26"/>
  <c r="G31" i="26"/>
  <c r="C31" i="26"/>
  <c r="B31" i="26"/>
  <c r="O30" i="26"/>
  <c r="G30" i="26"/>
  <c r="C30" i="26"/>
  <c r="B30" i="26"/>
  <c r="O29" i="26"/>
  <c r="G29" i="26"/>
  <c r="C29" i="26"/>
  <c r="B29" i="26"/>
  <c r="C28" i="26"/>
  <c r="B28" i="26"/>
  <c r="O27" i="26"/>
  <c r="G27" i="26"/>
  <c r="C27" i="26"/>
  <c r="O26" i="26"/>
  <c r="G26" i="26"/>
  <c r="O25" i="26"/>
  <c r="G25" i="26"/>
  <c r="O24" i="26"/>
  <c r="G24" i="26"/>
  <c r="O23" i="26"/>
  <c r="G23" i="26"/>
  <c r="O22" i="26"/>
  <c r="G22" i="26"/>
  <c r="O21" i="26"/>
  <c r="G21" i="26"/>
  <c r="O20" i="26"/>
  <c r="G20" i="26"/>
  <c r="O19" i="26"/>
  <c r="G19" i="26"/>
  <c r="O18" i="26"/>
  <c r="G18" i="26"/>
  <c r="R60" i="26"/>
  <c r="J60" i="26"/>
  <c r="R59" i="26"/>
  <c r="J59" i="26"/>
  <c r="R58" i="26"/>
  <c r="J58" i="26"/>
  <c r="R57" i="26"/>
  <c r="J57" i="26"/>
  <c r="R56" i="26"/>
  <c r="J56" i="26"/>
  <c r="R55" i="26"/>
  <c r="J55" i="26"/>
  <c r="R54" i="26"/>
  <c r="J54" i="26"/>
  <c r="R53" i="26"/>
  <c r="J53" i="26"/>
  <c r="R52" i="26"/>
  <c r="J52" i="26"/>
  <c r="R51" i="26"/>
  <c r="J51" i="26"/>
  <c r="R49" i="26"/>
  <c r="J49" i="26"/>
  <c r="R48" i="26"/>
  <c r="J48" i="26"/>
  <c r="R47" i="26"/>
  <c r="J47" i="26"/>
  <c r="R46" i="26"/>
  <c r="J46" i="26"/>
  <c r="R45" i="26"/>
  <c r="J45" i="26"/>
  <c r="R44" i="26"/>
  <c r="J44" i="26"/>
  <c r="R43" i="26"/>
  <c r="J43" i="26"/>
  <c r="R42" i="26"/>
  <c r="J42" i="26"/>
  <c r="R41" i="26"/>
  <c r="J41" i="26"/>
  <c r="R40" i="26"/>
  <c r="J40" i="26"/>
  <c r="R38" i="26"/>
  <c r="J38" i="26"/>
  <c r="R37" i="26"/>
  <c r="J37" i="26"/>
  <c r="R36" i="26"/>
  <c r="J36" i="26"/>
  <c r="R35" i="26"/>
  <c r="J35" i="26"/>
  <c r="R34" i="26"/>
  <c r="J34" i="26"/>
  <c r="R33" i="26"/>
  <c r="J33" i="26"/>
  <c r="R32" i="26"/>
  <c r="J32" i="26"/>
  <c r="R31" i="26"/>
  <c r="J31" i="26"/>
  <c r="R30" i="26"/>
  <c r="J30" i="26"/>
  <c r="R29" i="26"/>
  <c r="J29" i="26"/>
  <c r="R27" i="26"/>
  <c r="J27" i="26"/>
  <c r="R26" i="26"/>
  <c r="J26" i="26"/>
  <c r="R25" i="26"/>
  <c r="J25" i="26"/>
  <c r="R24" i="26"/>
  <c r="J24" i="26"/>
  <c r="R23" i="26"/>
  <c r="J23" i="26"/>
  <c r="R22" i="26"/>
  <c r="J22" i="26"/>
  <c r="R21" i="26"/>
  <c r="J21" i="26"/>
  <c r="R20" i="26"/>
  <c r="J20" i="26"/>
  <c r="R19" i="26"/>
  <c r="J19" i="26"/>
  <c r="R18" i="26"/>
  <c r="I76" i="27"/>
  <c r="I77" i="27"/>
  <c r="I78" i="27"/>
  <c r="I79" i="27"/>
  <c r="I80" i="27"/>
  <c r="I81" i="27"/>
  <c r="I82" i="27"/>
  <c r="I83" i="27"/>
  <c r="I84" i="27"/>
  <c r="I85" i="27"/>
  <c r="I86" i="27"/>
  <c r="I87" i="27"/>
  <c r="I88" i="27"/>
  <c r="I89" i="27"/>
  <c r="I90" i="27"/>
  <c r="I91" i="27"/>
  <c r="I92" i="27"/>
  <c r="I94" i="27"/>
  <c r="I95" i="27"/>
  <c r="I96" i="27"/>
  <c r="I97" i="27"/>
  <c r="I98" i="27"/>
  <c r="I99" i="27"/>
  <c r="I100" i="27"/>
  <c r="I101" i="27"/>
  <c r="I102" i="27"/>
  <c r="I103" i="27"/>
  <c r="I104" i="27"/>
  <c r="I105" i="27"/>
  <c r="I106" i="27"/>
  <c r="I107" i="27"/>
  <c r="I108" i="27"/>
  <c r="I109" i="27"/>
  <c r="I110" i="27"/>
  <c r="I111" i="27"/>
  <c r="I112" i="27"/>
  <c r="I113" i="27"/>
  <c r="I114" i="27"/>
  <c r="I115" i="27"/>
  <c r="I116" i="27"/>
  <c r="I117" i="27"/>
  <c r="I118" i="27"/>
  <c r="I119" i="27"/>
  <c r="I120" i="27"/>
  <c r="I121" i="27"/>
  <c r="I122" i="27"/>
  <c r="I123" i="27"/>
  <c r="I124" i="27"/>
  <c r="I125" i="27"/>
  <c r="I126" i="27"/>
  <c r="I127" i="27"/>
  <c r="I128" i="27"/>
  <c r="I129" i="27"/>
  <c r="I130" i="27"/>
  <c r="I131" i="27"/>
  <c r="I132" i="27"/>
  <c r="I133" i="27"/>
  <c r="I134" i="27"/>
  <c r="I135" i="27"/>
  <c r="I136" i="27"/>
  <c r="I137" i="27"/>
  <c r="I138" i="27"/>
  <c r="I139" i="27"/>
  <c r="I140" i="27"/>
  <c r="I141" i="27"/>
  <c r="I142" i="27"/>
  <c r="I143" i="27"/>
  <c r="I144" i="27"/>
  <c r="I145" i="27"/>
  <c r="I146" i="27"/>
  <c r="I147" i="27"/>
  <c r="I148" i="27"/>
  <c r="I149" i="27"/>
  <c r="I150" i="27"/>
  <c r="I151" i="27"/>
  <c r="I152" i="27"/>
  <c r="I153" i="27"/>
  <c r="I154" i="27"/>
  <c r="I155" i="27"/>
  <c r="I156" i="27"/>
  <c r="I157" i="27"/>
  <c r="I158" i="27"/>
  <c r="I159" i="27"/>
  <c r="I160" i="27"/>
  <c r="I161" i="27"/>
  <c r="I162" i="27"/>
  <c r="I163" i="27"/>
  <c r="I164" i="27"/>
  <c r="I165" i="27"/>
  <c r="I166" i="27"/>
  <c r="I167" i="27"/>
  <c r="I168" i="27"/>
  <c r="I169" i="27"/>
  <c r="I170" i="27"/>
  <c r="I171" i="27"/>
  <c r="I172" i="27"/>
  <c r="I173" i="27"/>
  <c r="I174" i="27"/>
  <c r="I175" i="27"/>
  <c r="I176" i="27"/>
  <c r="I177" i="27"/>
  <c r="I178" i="27"/>
  <c r="I179" i="27"/>
  <c r="I180" i="27"/>
  <c r="I181" i="27"/>
  <c r="I182" i="27"/>
  <c r="I183" i="27"/>
  <c r="I184" i="27"/>
  <c r="I185" i="27"/>
  <c r="I186" i="27"/>
  <c r="I187" i="27"/>
  <c r="I188" i="27"/>
  <c r="I189" i="27"/>
  <c r="I190" i="27"/>
  <c r="I191" i="27"/>
  <c r="I192" i="27"/>
  <c r="I193" i="27"/>
  <c r="I194" i="27"/>
  <c r="I195" i="27"/>
  <c r="I196" i="27"/>
  <c r="I197" i="27"/>
  <c r="I198" i="27"/>
  <c r="I199" i="27"/>
  <c r="I200" i="27"/>
  <c r="I201" i="27"/>
  <c r="I202" i="27"/>
  <c r="I203" i="27"/>
  <c r="I204" i="27"/>
  <c r="I205" i="27"/>
  <c r="I206" i="27"/>
  <c r="I207" i="27"/>
  <c r="I208" i="27"/>
  <c r="I209" i="27"/>
  <c r="I210" i="27"/>
  <c r="I211" i="27"/>
  <c r="I212" i="27"/>
  <c r="I213" i="27"/>
  <c r="I214" i="27"/>
  <c r="I215" i="27"/>
  <c r="I216" i="27"/>
  <c r="I93" i="27"/>
  <c r="I63" i="27"/>
  <c r="I64" i="27"/>
  <c r="I65" i="27"/>
  <c r="I66" i="27"/>
  <c r="I67" i="27"/>
  <c r="I68" i="27"/>
  <c r="I69" i="27"/>
  <c r="I70" i="27"/>
  <c r="I71" i="27"/>
  <c r="I72" i="27"/>
  <c r="I73" i="27"/>
  <c r="I74" i="27"/>
  <c r="I75" i="27"/>
  <c r="I47" i="27"/>
  <c r="I48" i="27"/>
  <c r="I49" i="27"/>
  <c r="I50" i="27"/>
  <c r="I51" i="27"/>
  <c r="I52" i="27"/>
  <c r="I53" i="27"/>
  <c r="I54" i="27"/>
  <c r="I55" i="27"/>
  <c r="I56" i="27"/>
  <c r="I57" i="27"/>
  <c r="I58" i="27"/>
  <c r="I59" i="27"/>
  <c r="I60" i="27"/>
  <c r="I62" i="27"/>
  <c r="I61" i="27"/>
  <c r="I28" i="27"/>
  <c r="I29" i="27"/>
  <c r="I30" i="27"/>
  <c r="I31" i="27"/>
  <c r="I32" i="27"/>
  <c r="I33" i="27"/>
  <c r="I34" i="27"/>
  <c r="I35" i="27"/>
  <c r="I37" i="27"/>
  <c r="I38" i="27"/>
  <c r="I39" i="27"/>
  <c r="I41" i="27"/>
  <c r="I42" i="27"/>
  <c r="I43" i="27"/>
  <c r="I44" i="27"/>
  <c r="I45" i="27"/>
  <c r="I46" i="27"/>
  <c r="I40" i="27"/>
  <c r="I36" i="27"/>
  <c r="I17" i="27"/>
  <c r="I18" i="27"/>
  <c r="I19" i="27"/>
  <c r="I20" i="27"/>
  <c r="I21" i="27"/>
  <c r="I22" i="27"/>
  <c r="I23" i="27"/>
  <c r="I24" i="27"/>
  <c r="I25" i="27"/>
  <c r="I26" i="27"/>
  <c r="I3" i="27"/>
  <c r="I4" i="27"/>
  <c r="I5" i="27"/>
  <c r="I6" i="27"/>
  <c r="I7" i="27"/>
  <c r="I8" i="27"/>
  <c r="I9" i="27"/>
  <c r="I10" i="27"/>
  <c r="I11" i="27"/>
  <c r="I12" i="27"/>
  <c r="I13" i="27"/>
  <c r="I14" i="27"/>
  <c r="I16" i="27"/>
  <c r="I15" i="27"/>
  <c r="A47" i="26"/>
  <c r="A58" i="26"/>
  <c r="A69" i="26"/>
  <c r="A46" i="26"/>
  <c r="A57" i="26"/>
  <c r="A68" i="26"/>
  <c r="A45" i="26"/>
  <c r="A56" i="26"/>
  <c r="A67" i="26"/>
  <c r="A44" i="26"/>
  <c r="A55" i="26"/>
  <c r="A66" i="26"/>
  <c r="A43" i="26"/>
  <c r="A54" i="26"/>
  <c r="A65" i="26"/>
  <c r="A42" i="26"/>
  <c r="A53" i="26"/>
  <c r="A64" i="26"/>
  <c r="A41" i="26"/>
  <c r="A52" i="26"/>
  <c r="A63" i="26"/>
  <c r="A40" i="26"/>
  <c r="A51" i="26"/>
  <c r="A62" i="26"/>
  <c r="A39" i="26"/>
  <c r="A50" i="26"/>
  <c r="A61" i="26"/>
  <c r="I106" i="5"/>
  <c r="J106" i="5"/>
  <c r="Q60" i="26"/>
  <c r="N51" i="26"/>
  <c r="N52" i="26"/>
  <c r="N53" i="26"/>
  <c r="N54" i="26"/>
  <c r="N55" i="26"/>
  <c r="N56" i="26"/>
  <c r="N57" i="26"/>
  <c r="N58" i="26"/>
  <c r="N59" i="26"/>
  <c r="N60" i="26"/>
  <c r="M38" i="26"/>
  <c r="M49" i="26"/>
  <c r="M60" i="26"/>
  <c r="I60" i="26"/>
  <c r="F51" i="26"/>
  <c r="F52" i="26"/>
  <c r="F53" i="26"/>
  <c r="F54" i="26"/>
  <c r="F55" i="26"/>
  <c r="F56" i="26"/>
  <c r="F57" i="26"/>
  <c r="F58" i="26"/>
  <c r="F59" i="26"/>
  <c r="F60" i="26"/>
  <c r="E38" i="26"/>
  <c r="E49" i="26"/>
  <c r="E60" i="26"/>
  <c r="A38" i="26"/>
  <c r="A49" i="26"/>
  <c r="A60" i="26"/>
  <c r="I15" i="5"/>
  <c r="I17" i="5"/>
  <c r="I19" i="5"/>
  <c r="I21" i="5"/>
  <c r="I23" i="5"/>
  <c r="I25" i="5"/>
  <c r="I27" i="5"/>
  <c r="I29" i="5"/>
  <c r="I31" i="5"/>
  <c r="I33" i="5"/>
  <c r="I35" i="5"/>
  <c r="I37" i="5"/>
  <c r="I39" i="5"/>
  <c r="I41" i="5"/>
  <c r="I43" i="5"/>
  <c r="I45" i="5"/>
  <c r="I47" i="5"/>
  <c r="I49" i="5"/>
  <c r="I51" i="5"/>
  <c r="I53" i="5"/>
  <c r="I55" i="5"/>
  <c r="I57" i="5"/>
  <c r="I59" i="5"/>
  <c r="I61" i="5"/>
  <c r="I63" i="5"/>
  <c r="I65" i="5"/>
  <c r="I67" i="5"/>
  <c r="I69" i="5"/>
  <c r="I71" i="5"/>
  <c r="I73" i="5"/>
  <c r="I75" i="5"/>
  <c r="I77" i="5"/>
  <c r="I79" i="5"/>
  <c r="I81" i="5"/>
  <c r="I83" i="5"/>
  <c r="I85" i="5"/>
  <c r="I87" i="5"/>
  <c r="I89" i="5"/>
  <c r="I91" i="5"/>
  <c r="I93" i="5"/>
  <c r="I95" i="5"/>
  <c r="J95" i="5"/>
  <c r="Q59" i="26"/>
  <c r="M37" i="26"/>
  <c r="M48" i="26"/>
  <c r="M59" i="26"/>
  <c r="I59" i="26"/>
  <c r="E37" i="26"/>
  <c r="E48" i="26"/>
  <c r="E59" i="26"/>
  <c r="A37" i="26"/>
  <c r="A48" i="26"/>
  <c r="A59" i="26"/>
  <c r="J38" i="5"/>
  <c r="Q58" i="26"/>
  <c r="M36" i="26"/>
  <c r="M47" i="26"/>
  <c r="M58" i="26"/>
  <c r="I58" i="26"/>
  <c r="E36" i="26"/>
  <c r="E47" i="26"/>
  <c r="E58" i="26"/>
  <c r="J93" i="5"/>
  <c r="Q57" i="26"/>
  <c r="M35" i="26"/>
  <c r="M46" i="26"/>
  <c r="M57" i="26"/>
  <c r="I57" i="26"/>
  <c r="E35" i="26"/>
  <c r="E46" i="26"/>
  <c r="E57" i="26"/>
  <c r="J10" i="5"/>
  <c r="Q56" i="26"/>
  <c r="M34" i="26"/>
  <c r="M45" i="26"/>
  <c r="M56" i="26"/>
  <c r="J8" i="5"/>
  <c r="I56" i="26"/>
  <c r="E34" i="26"/>
  <c r="E45" i="26"/>
  <c r="E56" i="26"/>
  <c r="J41" i="5"/>
  <c r="Q55" i="26"/>
  <c r="M33" i="26"/>
  <c r="M44" i="26"/>
  <c r="M55" i="26"/>
  <c r="J11" i="5"/>
  <c r="I55" i="26"/>
  <c r="E33" i="26"/>
  <c r="E44" i="26"/>
  <c r="E55" i="26"/>
  <c r="J42" i="5"/>
  <c r="Q54" i="26"/>
  <c r="M32" i="26"/>
  <c r="M43" i="26"/>
  <c r="M54" i="26"/>
  <c r="J61" i="5"/>
  <c r="I54" i="26"/>
  <c r="E32" i="26"/>
  <c r="E43" i="26"/>
  <c r="E54" i="26"/>
  <c r="J56" i="5"/>
  <c r="Q53" i="26"/>
  <c r="M31" i="26"/>
  <c r="M42" i="26"/>
  <c r="M53" i="26"/>
  <c r="I97" i="5"/>
  <c r="I99" i="5"/>
  <c r="I101" i="5"/>
  <c r="J101" i="5"/>
  <c r="I53" i="26"/>
  <c r="E31" i="26"/>
  <c r="E42" i="26"/>
  <c r="E53" i="26"/>
  <c r="J13" i="5"/>
  <c r="Q52" i="26"/>
  <c r="M30" i="26"/>
  <c r="M41" i="26"/>
  <c r="M52" i="26"/>
  <c r="I52" i="26"/>
  <c r="E30" i="26"/>
  <c r="E41" i="26"/>
  <c r="E52" i="26"/>
  <c r="J17" i="5"/>
  <c r="Q51" i="26"/>
  <c r="M29" i="26"/>
  <c r="M40" i="26"/>
  <c r="M51" i="26"/>
  <c r="I51" i="26"/>
  <c r="E29" i="26"/>
  <c r="E40" i="26"/>
  <c r="E51" i="26"/>
  <c r="M28" i="26"/>
  <c r="M39" i="26"/>
  <c r="M50" i="26"/>
  <c r="E28" i="26"/>
  <c r="E39" i="26"/>
  <c r="E50" i="26"/>
  <c r="Q49" i="26"/>
  <c r="N40" i="26"/>
  <c r="N41" i="26"/>
  <c r="N42" i="26"/>
  <c r="N43" i="26"/>
  <c r="N44" i="26"/>
  <c r="N45" i="26"/>
  <c r="N46" i="26"/>
  <c r="N47" i="26"/>
  <c r="N48" i="26"/>
  <c r="N49" i="26"/>
  <c r="J55" i="5"/>
  <c r="I49" i="26"/>
  <c r="F40" i="26"/>
  <c r="F41" i="26"/>
  <c r="F42" i="26"/>
  <c r="F43" i="26"/>
  <c r="F44" i="26"/>
  <c r="F45" i="26"/>
  <c r="F46" i="26"/>
  <c r="F47" i="26"/>
  <c r="F48" i="26"/>
  <c r="F49" i="26"/>
  <c r="Q48" i="26"/>
  <c r="J100" i="5"/>
  <c r="I48" i="26"/>
  <c r="Q47" i="26"/>
  <c r="J81" i="5"/>
  <c r="I47" i="26"/>
  <c r="Q46" i="26"/>
  <c r="J73" i="5"/>
  <c r="I46" i="26"/>
  <c r="Q45" i="26"/>
  <c r="I45" i="26"/>
  <c r="Q44" i="26"/>
  <c r="J99" i="5"/>
  <c r="I44" i="26"/>
  <c r="Q43" i="26"/>
  <c r="J102" i="5"/>
  <c r="I43" i="26"/>
  <c r="Q42" i="26"/>
  <c r="J64" i="5"/>
  <c r="I42" i="26"/>
  <c r="J52" i="5"/>
  <c r="Q41" i="26"/>
  <c r="I41" i="26"/>
  <c r="J75" i="5"/>
  <c r="Q40" i="26"/>
  <c r="J88" i="5"/>
  <c r="I40" i="26"/>
  <c r="Q38" i="26"/>
  <c r="N29" i="26"/>
  <c r="N30" i="26"/>
  <c r="N31" i="26"/>
  <c r="N32" i="26"/>
  <c r="N33" i="26"/>
  <c r="N34" i="26"/>
  <c r="N35" i="26"/>
  <c r="N36" i="26"/>
  <c r="N37" i="26"/>
  <c r="N38" i="26"/>
  <c r="I38" i="26"/>
  <c r="F29" i="26"/>
  <c r="F30" i="26"/>
  <c r="F31" i="26"/>
  <c r="F32" i="26"/>
  <c r="F33" i="26"/>
  <c r="F34" i="26"/>
  <c r="F35" i="26"/>
  <c r="F36" i="26"/>
  <c r="F37" i="26"/>
  <c r="F38" i="26"/>
  <c r="Q37" i="26"/>
  <c r="I37" i="26"/>
  <c r="Q36" i="26"/>
  <c r="J71" i="5"/>
  <c r="I36" i="26"/>
  <c r="J76" i="5"/>
  <c r="Q35" i="26"/>
  <c r="I103" i="5"/>
  <c r="I105" i="5"/>
  <c r="J105" i="5"/>
  <c r="I35" i="26"/>
  <c r="J23" i="5"/>
  <c r="Q34" i="26"/>
  <c r="I34" i="26"/>
  <c r="J24" i="5"/>
  <c r="Q33" i="26"/>
  <c r="J91" i="5"/>
  <c r="I33" i="26"/>
  <c r="J25" i="5"/>
  <c r="Q32" i="26"/>
  <c r="I32" i="26"/>
  <c r="J37" i="5"/>
  <c r="Q31" i="26"/>
  <c r="I31" i="26"/>
  <c r="Q30" i="26"/>
  <c r="I30" i="26"/>
  <c r="Q29" i="26"/>
  <c r="I29" i="26"/>
  <c r="J94" i="5"/>
  <c r="Q27" i="26"/>
  <c r="N18" i="26"/>
  <c r="N19" i="26"/>
  <c r="N20" i="26"/>
  <c r="N21" i="26"/>
  <c r="N22" i="26"/>
  <c r="N23" i="26"/>
  <c r="N24" i="26"/>
  <c r="N25" i="26"/>
  <c r="N26" i="26"/>
  <c r="N27" i="26"/>
  <c r="J103" i="5"/>
  <c r="I27" i="26"/>
  <c r="F18" i="26"/>
  <c r="F19" i="26"/>
  <c r="F20" i="26"/>
  <c r="F21" i="26"/>
  <c r="F22" i="26"/>
  <c r="F23" i="26"/>
  <c r="F24" i="26"/>
  <c r="F25" i="26"/>
  <c r="F26" i="26"/>
  <c r="F27" i="26"/>
  <c r="Q26" i="26"/>
  <c r="I26" i="26"/>
  <c r="J72" i="5"/>
  <c r="Q25" i="26"/>
  <c r="J85" i="5"/>
  <c r="I25" i="26"/>
  <c r="Q24" i="26"/>
  <c r="J74" i="5"/>
  <c r="I24" i="26"/>
  <c r="Q23" i="26"/>
  <c r="J79" i="5"/>
  <c r="I23" i="26"/>
  <c r="Q22" i="26"/>
  <c r="I22" i="26"/>
  <c r="I107" i="5"/>
  <c r="J107" i="5"/>
  <c r="Q21" i="26"/>
  <c r="I21" i="26"/>
  <c r="J47" i="5"/>
  <c r="Q20" i="26"/>
  <c r="J65" i="5"/>
  <c r="I20" i="26"/>
  <c r="J46" i="5"/>
  <c r="Q19" i="26"/>
  <c r="I19" i="26"/>
  <c r="R13" i="26"/>
  <c r="Q13" i="26"/>
  <c r="P13" i="26"/>
  <c r="O13" i="26"/>
  <c r="J13" i="26"/>
  <c r="I13" i="26"/>
  <c r="H13" i="26"/>
  <c r="G13" i="26"/>
  <c r="R12" i="26"/>
  <c r="Q12" i="26"/>
  <c r="P12" i="26"/>
  <c r="O12" i="26"/>
  <c r="J12" i="26"/>
  <c r="I12" i="26"/>
  <c r="H12" i="26"/>
  <c r="G12" i="26"/>
  <c r="R11" i="26"/>
  <c r="Q11" i="26"/>
  <c r="P11" i="26"/>
  <c r="O11" i="26"/>
  <c r="J11" i="26"/>
  <c r="I11" i="26"/>
  <c r="H11" i="26"/>
  <c r="G11" i="26"/>
  <c r="R10" i="26"/>
  <c r="Q10" i="26"/>
  <c r="P10" i="26"/>
  <c r="O10" i="26"/>
  <c r="J10" i="26"/>
  <c r="I10" i="26"/>
  <c r="H10" i="26"/>
  <c r="G10" i="26"/>
  <c r="J7" i="26"/>
  <c r="F7" i="26"/>
  <c r="E91" i="25"/>
  <c r="E90" i="25"/>
  <c r="E89" i="25"/>
  <c r="E88" i="25"/>
  <c r="E87" i="25"/>
  <c r="E86" i="25"/>
  <c r="E85" i="25"/>
  <c r="E84" i="25"/>
  <c r="E83" i="25"/>
  <c r="E82" i="25"/>
  <c r="E81" i="25"/>
  <c r="E80" i="25"/>
  <c r="E79" i="25"/>
  <c r="E78" i="25"/>
  <c r="E77" i="25"/>
  <c r="E76" i="25"/>
  <c r="E75" i="25"/>
  <c r="E74" i="25"/>
  <c r="E73" i="25"/>
  <c r="E72" i="25"/>
  <c r="E71" i="25"/>
  <c r="E70" i="25"/>
  <c r="E69" i="25"/>
  <c r="E68" i="25"/>
  <c r="E67" i="25"/>
  <c r="E66" i="25"/>
  <c r="E65" i="25"/>
  <c r="E64" i="25"/>
  <c r="E63" i="25"/>
  <c r="E62" i="25"/>
  <c r="E61" i="25"/>
  <c r="E60" i="25"/>
  <c r="E59" i="25"/>
  <c r="E58" i="25"/>
  <c r="E57" i="25"/>
  <c r="E56" i="25"/>
  <c r="E55" i="25"/>
  <c r="E54" i="25"/>
  <c r="E53" i="25"/>
  <c r="E52" i="25"/>
  <c r="E51" i="25"/>
  <c r="E50" i="25"/>
  <c r="E49" i="25"/>
  <c r="E48" i="25"/>
  <c r="E47" i="25"/>
  <c r="E46" i="25"/>
  <c r="E45" i="25"/>
  <c r="E44" i="25"/>
  <c r="E43" i="25"/>
  <c r="E42" i="25"/>
  <c r="E41" i="25"/>
  <c r="E40" i="25"/>
  <c r="E39" i="25"/>
  <c r="E38" i="25"/>
  <c r="E37" i="25"/>
  <c r="E36" i="25"/>
  <c r="E35" i="25"/>
  <c r="E34" i="25"/>
  <c r="E33" i="25"/>
  <c r="E32" i="25"/>
  <c r="E31" i="25"/>
  <c r="E30" i="25"/>
  <c r="E29" i="25"/>
  <c r="E28" i="25"/>
  <c r="E27" i="25"/>
  <c r="E26" i="25"/>
  <c r="E25" i="25"/>
  <c r="E24" i="25"/>
  <c r="E23" i="25"/>
  <c r="E22" i="25"/>
  <c r="E21" i="25"/>
  <c r="E20" i="25"/>
  <c r="E19" i="25"/>
  <c r="E18" i="25"/>
  <c r="E17" i="25"/>
  <c r="E16" i="25"/>
  <c r="E15" i="25"/>
  <c r="E14" i="25"/>
  <c r="E13" i="25"/>
  <c r="E12" i="25"/>
  <c r="E11" i="25"/>
  <c r="E10" i="25"/>
  <c r="E9" i="25"/>
  <c r="E8" i="25"/>
  <c r="E7" i="25"/>
  <c r="E6" i="25"/>
  <c r="E5" i="25"/>
  <c r="E4" i="25"/>
  <c r="E3" i="25"/>
  <c r="B69" i="23"/>
  <c r="J60" i="23"/>
  <c r="C69" i="23"/>
  <c r="R60" i="23"/>
  <c r="C68" i="23"/>
  <c r="R59" i="23"/>
  <c r="C67" i="23"/>
  <c r="R58" i="23"/>
  <c r="C66" i="23"/>
  <c r="R57" i="23"/>
  <c r="C65" i="23"/>
  <c r="R56" i="23"/>
  <c r="C64" i="23"/>
  <c r="R55" i="23"/>
  <c r="C63" i="23"/>
  <c r="R54" i="23"/>
  <c r="C62" i="23"/>
  <c r="R53" i="23"/>
  <c r="C61" i="23"/>
  <c r="R52" i="23"/>
  <c r="C60" i="23"/>
  <c r="R51" i="23"/>
  <c r="C58" i="23"/>
  <c r="R49" i="23"/>
  <c r="B58" i="23"/>
  <c r="J49" i="23"/>
  <c r="C57" i="23"/>
  <c r="R48" i="23"/>
  <c r="B57" i="23"/>
  <c r="J48" i="23"/>
  <c r="C56" i="23"/>
  <c r="R47" i="23"/>
  <c r="B56" i="23"/>
  <c r="J47" i="23"/>
  <c r="C55" i="23"/>
  <c r="R46" i="23"/>
  <c r="B55" i="23"/>
  <c r="J46" i="23"/>
  <c r="C54" i="23"/>
  <c r="R45" i="23"/>
  <c r="B54" i="23"/>
  <c r="J45" i="23"/>
  <c r="C53" i="23"/>
  <c r="R44" i="23"/>
  <c r="B53" i="23"/>
  <c r="J44" i="23"/>
  <c r="C52" i="23"/>
  <c r="R43" i="23"/>
  <c r="B52" i="23"/>
  <c r="J43" i="23"/>
  <c r="C51" i="23"/>
  <c r="R42" i="23"/>
  <c r="B51" i="23"/>
  <c r="J42" i="23"/>
  <c r="C50" i="23"/>
  <c r="R41" i="23"/>
  <c r="B50" i="23"/>
  <c r="J41" i="23"/>
  <c r="C49" i="23"/>
  <c r="R40" i="23"/>
  <c r="B49" i="23"/>
  <c r="J40" i="23"/>
  <c r="B68" i="23"/>
  <c r="J59" i="23"/>
  <c r="B67" i="23"/>
  <c r="J58" i="23"/>
  <c r="B66" i="23"/>
  <c r="J57" i="23"/>
  <c r="B65" i="23"/>
  <c r="J56" i="23"/>
  <c r="B64" i="23"/>
  <c r="J55" i="23"/>
  <c r="B63" i="23"/>
  <c r="J54" i="23"/>
  <c r="B62" i="23"/>
  <c r="J53" i="23"/>
  <c r="B61" i="23"/>
  <c r="J52" i="23"/>
  <c r="B60" i="23"/>
  <c r="J51" i="23"/>
  <c r="C47" i="23"/>
  <c r="R38" i="23"/>
  <c r="C46" i="23"/>
  <c r="R37" i="23"/>
  <c r="C45" i="23"/>
  <c r="R36" i="23"/>
  <c r="C44" i="23"/>
  <c r="R35" i="23"/>
  <c r="C43" i="23"/>
  <c r="R34" i="23"/>
  <c r="C42" i="23"/>
  <c r="R33" i="23"/>
  <c r="C41" i="23"/>
  <c r="R32" i="23"/>
  <c r="C40" i="23"/>
  <c r="R31" i="23"/>
  <c r="C39" i="23"/>
  <c r="R30" i="23"/>
  <c r="C38" i="23"/>
  <c r="R29" i="23"/>
  <c r="C36" i="23"/>
  <c r="R27" i="23"/>
  <c r="C35" i="23"/>
  <c r="R26" i="23"/>
  <c r="C34" i="23"/>
  <c r="R25" i="23"/>
  <c r="C33" i="23"/>
  <c r="R24" i="23"/>
  <c r="C32" i="23"/>
  <c r="R23" i="23"/>
  <c r="C31" i="23"/>
  <c r="R22" i="23"/>
  <c r="C30" i="23"/>
  <c r="R21" i="23"/>
  <c r="C29" i="23"/>
  <c r="R20" i="23"/>
  <c r="C28" i="23"/>
  <c r="R19" i="23"/>
  <c r="C27" i="23"/>
  <c r="R18" i="23"/>
  <c r="Q60" i="23"/>
  <c r="Q59" i="23"/>
  <c r="Q58" i="23"/>
  <c r="Q57" i="23"/>
  <c r="Q56" i="23"/>
  <c r="Q55" i="23"/>
  <c r="Q54" i="23"/>
  <c r="Q53" i="23"/>
  <c r="Q52" i="23"/>
  <c r="Q51" i="23"/>
  <c r="Q49" i="23"/>
  <c r="Q48" i="23"/>
  <c r="Q47" i="23"/>
  <c r="Q46" i="23"/>
  <c r="Q45" i="23"/>
  <c r="Q44" i="23"/>
  <c r="Q43" i="23"/>
  <c r="Q42" i="23"/>
  <c r="Q41" i="23"/>
  <c r="Q40" i="23"/>
  <c r="Q38" i="23"/>
  <c r="Q37" i="23"/>
  <c r="Q36" i="23"/>
  <c r="Q35" i="23"/>
  <c r="Q34" i="23"/>
  <c r="Q33" i="23"/>
  <c r="Q32" i="23"/>
  <c r="Q31" i="23"/>
  <c r="Q30" i="23"/>
  <c r="Q29" i="23"/>
  <c r="Q27" i="23"/>
  <c r="Q26" i="23"/>
  <c r="Q25" i="23"/>
  <c r="Q24" i="23"/>
  <c r="Q23" i="23"/>
  <c r="Q22" i="23"/>
  <c r="Q21" i="23"/>
  <c r="Q20" i="23"/>
  <c r="Q19" i="23"/>
  <c r="O60" i="23"/>
  <c r="O59" i="23"/>
  <c r="O58" i="23"/>
  <c r="O57" i="23"/>
  <c r="O56" i="23"/>
  <c r="O55" i="23"/>
  <c r="O54" i="23"/>
  <c r="O53" i="23"/>
  <c r="O52" i="23"/>
  <c r="O51" i="23"/>
  <c r="O49" i="23"/>
  <c r="O48" i="23"/>
  <c r="O47" i="23"/>
  <c r="O46" i="23"/>
  <c r="O45" i="23"/>
  <c r="O44" i="23"/>
  <c r="O43" i="23"/>
  <c r="O42" i="23"/>
  <c r="O41" i="23"/>
  <c r="O40" i="23"/>
  <c r="O38" i="23"/>
  <c r="O37" i="23"/>
  <c r="O36" i="23"/>
  <c r="O35" i="23"/>
  <c r="O34" i="23"/>
  <c r="O33" i="23"/>
  <c r="O32" i="23"/>
  <c r="O31" i="23"/>
  <c r="O30" i="23"/>
  <c r="O29" i="23"/>
  <c r="O27" i="23"/>
  <c r="O26" i="23"/>
  <c r="O25" i="23"/>
  <c r="O24" i="23"/>
  <c r="O23" i="23"/>
  <c r="O22" i="23"/>
  <c r="O21" i="23"/>
  <c r="O20" i="23"/>
  <c r="O19" i="23"/>
  <c r="O18" i="23"/>
  <c r="E4" i="21"/>
  <c r="E5" i="21"/>
  <c r="E6" i="21"/>
  <c r="E7" i="21"/>
  <c r="E8" i="21"/>
  <c r="E9" i="21"/>
  <c r="E10" i="21"/>
  <c r="E11" i="21"/>
  <c r="E12" i="21"/>
  <c r="E13" i="21"/>
  <c r="E14" i="21"/>
  <c r="E15" i="21"/>
  <c r="E16" i="21"/>
  <c r="E17" i="21"/>
  <c r="E18" i="21"/>
  <c r="E19" i="21"/>
  <c r="E20" i="21"/>
  <c r="E21" i="21"/>
  <c r="E22" i="21"/>
  <c r="E23" i="21"/>
  <c r="E24" i="21"/>
  <c r="E25" i="21"/>
  <c r="E26" i="21"/>
  <c r="E27" i="21"/>
  <c r="E28" i="21"/>
  <c r="E29" i="21"/>
  <c r="E30" i="21"/>
  <c r="E31" i="21"/>
  <c r="E32" i="21"/>
  <c r="E33" i="21"/>
  <c r="E34" i="21"/>
  <c r="E35" i="21"/>
  <c r="E36" i="21"/>
  <c r="E37" i="21"/>
  <c r="E38" i="21"/>
  <c r="E39" i="21"/>
  <c r="E40" i="21"/>
  <c r="E41" i="21"/>
  <c r="E42" i="21"/>
  <c r="E43" i="21"/>
  <c r="E44" i="21"/>
  <c r="E45" i="21"/>
  <c r="E46" i="21"/>
  <c r="E47" i="21"/>
  <c r="E48" i="21"/>
  <c r="E49" i="21"/>
  <c r="E50" i="21"/>
  <c r="E51" i="21"/>
  <c r="E52" i="21"/>
  <c r="E53" i="21"/>
  <c r="E54" i="21"/>
  <c r="E55" i="21"/>
  <c r="E56" i="21"/>
  <c r="E57" i="21"/>
  <c r="E58" i="21"/>
  <c r="E59" i="21"/>
  <c r="E60" i="21"/>
  <c r="E61" i="21"/>
  <c r="E62" i="21"/>
  <c r="E63" i="21"/>
  <c r="E64" i="21"/>
  <c r="E65" i="21"/>
  <c r="E66" i="21"/>
  <c r="E67" i="21"/>
  <c r="E68" i="21"/>
  <c r="E69" i="21"/>
  <c r="E70" i="21"/>
  <c r="E71" i="21"/>
  <c r="E72" i="21"/>
  <c r="E73" i="21"/>
  <c r="E74" i="21"/>
  <c r="E75" i="21"/>
  <c r="E76" i="21"/>
  <c r="E77" i="21"/>
  <c r="E78" i="21"/>
  <c r="E79" i="21"/>
  <c r="E80" i="21"/>
  <c r="E81" i="21"/>
  <c r="E82" i="21"/>
  <c r="E83" i="21"/>
  <c r="E84" i="21"/>
  <c r="E85" i="21"/>
  <c r="E86" i="21"/>
  <c r="E87" i="21"/>
  <c r="E88" i="21"/>
  <c r="E89" i="21"/>
  <c r="E90" i="21"/>
  <c r="E91" i="21"/>
  <c r="E3" i="21"/>
  <c r="C37" i="23"/>
  <c r="C48" i="23"/>
  <c r="C59" i="23"/>
  <c r="N51" i="23"/>
  <c r="N52" i="23"/>
  <c r="N53" i="23"/>
  <c r="N54" i="23"/>
  <c r="N55" i="23"/>
  <c r="N56" i="23"/>
  <c r="N57" i="23"/>
  <c r="N58" i="23"/>
  <c r="N59" i="23"/>
  <c r="N60" i="23"/>
  <c r="M38" i="23"/>
  <c r="M49" i="23"/>
  <c r="M60" i="23"/>
  <c r="M37" i="23"/>
  <c r="M48" i="23"/>
  <c r="M59" i="23"/>
  <c r="M36" i="23"/>
  <c r="M47" i="23"/>
  <c r="M58" i="23"/>
  <c r="M35" i="23"/>
  <c r="M46" i="23"/>
  <c r="M57" i="23"/>
  <c r="M34" i="23"/>
  <c r="M45" i="23"/>
  <c r="M56" i="23"/>
  <c r="M33" i="23"/>
  <c r="M44" i="23"/>
  <c r="M55" i="23"/>
  <c r="M32" i="23"/>
  <c r="M43" i="23"/>
  <c r="M54" i="23"/>
  <c r="M31" i="23"/>
  <c r="M42" i="23"/>
  <c r="M53" i="23"/>
  <c r="M30" i="23"/>
  <c r="M41" i="23"/>
  <c r="M52" i="23"/>
  <c r="M29" i="23"/>
  <c r="M40" i="23"/>
  <c r="M51" i="23"/>
  <c r="M28" i="23"/>
  <c r="M39" i="23"/>
  <c r="M50" i="23"/>
  <c r="N40" i="23"/>
  <c r="N41" i="23"/>
  <c r="N42" i="23"/>
  <c r="N43" i="23"/>
  <c r="N44" i="23"/>
  <c r="N45" i="23"/>
  <c r="N46" i="23"/>
  <c r="N47" i="23"/>
  <c r="N48" i="23"/>
  <c r="N49" i="23"/>
  <c r="B47" i="23"/>
  <c r="N29" i="23"/>
  <c r="N30" i="23"/>
  <c r="N31" i="23"/>
  <c r="N32" i="23"/>
  <c r="N33" i="23"/>
  <c r="N34" i="23"/>
  <c r="N35" i="23"/>
  <c r="N36" i="23"/>
  <c r="N37" i="23"/>
  <c r="N38" i="23"/>
  <c r="B46" i="23"/>
  <c r="B45" i="23"/>
  <c r="B44" i="23"/>
  <c r="B43" i="23"/>
  <c r="B42" i="23"/>
  <c r="B41" i="23"/>
  <c r="B40" i="23"/>
  <c r="B39" i="23"/>
  <c r="B38" i="23"/>
  <c r="B36" i="23"/>
  <c r="N18" i="23"/>
  <c r="N19" i="23"/>
  <c r="N20" i="23"/>
  <c r="N21" i="23"/>
  <c r="N22" i="23"/>
  <c r="N23" i="23"/>
  <c r="N24" i="23"/>
  <c r="N25" i="23"/>
  <c r="N26" i="23"/>
  <c r="N27" i="23"/>
  <c r="B35" i="23"/>
  <c r="B34" i="23"/>
  <c r="B33" i="23"/>
  <c r="B32" i="23"/>
  <c r="B31" i="23"/>
  <c r="B30" i="23"/>
  <c r="B29" i="23"/>
  <c r="B28" i="23"/>
  <c r="B27" i="23"/>
  <c r="R13" i="23"/>
  <c r="Q13" i="23"/>
  <c r="P13" i="23"/>
  <c r="O13" i="23"/>
  <c r="R12" i="23"/>
  <c r="Q12" i="23"/>
  <c r="P12" i="23"/>
  <c r="O12" i="23"/>
  <c r="R11" i="23"/>
  <c r="Q11" i="23"/>
  <c r="P11" i="23"/>
  <c r="O11" i="23"/>
  <c r="R10" i="23"/>
  <c r="Q10" i="23"/>
  <c r="P10" i="23"/>
  <c r="O10" i="23"/>
  <c r="J38" i="23"/>
  <c r="J37" i="23"/>
  <c r="J36" i="23"/>
  <c r="J35" i="23"/>
  <c r="J34" i="23"/>
  <c r="J33" i="23"/>
  <c r="J32" i="23"/>
  <c r="J31" i="23"/>
  <c r="J30" i="23"/>
  <c r="J29" i="23"/>
  <c r="J27" i="23"/>
  <c r="J26" i="23"/>
  <c r="J25" i="23"/>
  <c r="J24" i="23"/>
  <c r="J23" i="23"/>
  <c r="J22" i="23"/>
  <c r="J21" i="23"/>
  <c r="J20" i="23"/>
  <c r="J19" i="23"/>
  <c r="J18" i="23"/>
  <c r="G60" i="23"/>
  <c r="G59" i="23"/>
  <c r="G58" i="23"/>
  <c r="G57" i="23"/>
  <c r="G56" i="23"/>
  <c r="G55" i="23"/>
  <c r="G54" i="23"/>
  <c r="G53" i="23"/>
  <c r="G52" i="23"/>
  <c r="G51" i="23"/>
  <c r="G49" i="23"/>
  <c r="G48" i="23"/>
  <c r="G47" i="23"/>
  <c r="G46" i="23"/>
  <c r="G45" i="23"/>
  <c r="G44" i="23"/>
  <c r="G43" i="23"/>
  <c r="G42" i="23"/>
  <c r="G41" i="23"/>
  <c r="G40" i="23"/>
  <c r="G38" i="23"/>
  <c r="G37" i="23"/>
  <c r="G36" i="23"/>
  <c r="G35" i="23"/>
  <c r="G34" i="23"/>
  <c r="G33" i="23"/>
  <c r="G32" i="23"/>
  <c r="G31" i="23"/>
  <c r="G30" i="23"/>
  <c r="G29" i="23"/>
  <c r="G27" i="23"/>
  <c r="G26" i="23"/>
  <c r="G25" i="23"/>
  <c r="G24" i="23"/>
  <c r="G23" i="23"/>
  <c r="G22" i="23"/>
  <c r="G21" i="23"/>
  <c r="G20" i="23"/>
  <c r="G19" i="23"/>
  <c r="G18" i="23"/>
  <c r="B59" i="23"/>
  <c r="B48" i="23"/>
  <c r="B37" i="23"/>
  <c r="A45" i="23"/>
  <c r="A56" i="23"/>
  <c r="A67" i="23"/>
  <c r="A44" i="23"/>
  <c r="A55" i="23"/>
  <c r="A66" i="23"/>
  <c r="A43" i="23"/>
  <c r="A54" i="23"/>
  <c r="A65" i="23"/>
  <c r="A42" i="23"/>
  <c r="A53" i="23"/>
  <c r="A64" i="23"/>
  <c r="A41" i="23"/>
  <c r="A52" i="23"/>
  <c r="A63" i="23"/>
  <c r="A40" i="23"/>
  <c r="A51" i="23"/>
  <c r="A62" i="23"/>
  <c r="A39" i="23"/>
  <c r="A50" i="23"/>
  <c r="A61" i="23"/>
  <c r="A38" i="23"/>
  <c r="A49" i="23"/>
  <c r="A60" i="23"/>
  <c r="A37" i="23"/>
  <c r="A48" i="23"/>
  <c r="A59" i="23"/>
  <c r="A47" i="23"/>
  <c r="A58" i="23"/>
  <c r="A69" i="23"/>
  <c r="A46" i="23"/>
  <c r="A57" i="23"/>
  <c r="A68" i="23"/>
  <c r="E38" i="23"/>
  <c r="E49" i="23"/>
  <c r="E60" i="23"/>
  <c r="E37" i="23"/>
  <c r="E48" i="23"/>
  <c r="E59" i="23"/>
  <c r="E36" i="23"/>
  <c r="E47" i="23"/>
  <c r="E58" i="23"/>
  <c r="E35" i="23"/>
  <c r="E46" i="23"/>
  <c r="E57" i="23"/>
  <c r="E34" i="23"/>
  <c r="E45" i="23"/>
  <c r="E56" i="23"/>
  <c r="E33" i="23"/>
  <c r="E44" i="23"/>
  <c r="E55" i="23"/>
  <c r="E32" i="23"/>
  <c r="E43" i="23"/>
  <c r="E54" i="23"/>
  <c r="E31" i="23"/>
  <c r="E42" i="23"/>
  <c r="E53" i="23"/>
  <c r="E30" i="23"/>
  <c r="E41" i="23"/>
  <c r="E52" i="23"/>
  <c r="E29" i="23"/>
  <c r="E40" i="23"/>
  <c r="E51" i="23"/>
  <c r="E28" i="23"/>
  <c r="E39" i="23"/>
  <c r="E50" i="23"/>
  <c r="I60" i="23"/>
  <c r="F51" i="23"/>
  <c r="F52" i="23"/>
  <c r="F53" i="23"/>
  <c r="F54" i="23"/>
  <c r="F55" i="23"/>
  <c r="F56" i="23"/>
  <c r="F57" i="23"/>
  <c r="F58" i="23"/>
  <c r="F59" i="23"/>
  <c r="F60" i="23"/>
  <c r="I59" i="23"/>
  <c r="I58" i="23"/>
  <c r="I57" i="23"/>
  <c r="I56" i="23"/>
  <c r="I55" i="23"/>
  <c r="I54" i="23"/>
  <c r="I53" i="23"/>
  <c r="I52" i="23"/>
  <c r="I51" i="23"/>
  <c r="I49" i="23"/>
  <c r="F40" i="23"/>
  <c r="F41" i="23"/>
  <c r="F42" i="23"/>
  <c r="F43" i="23"/>
  <c r="F44" i="23"/>
  <c r="F45" i="23"/>
  <c r="F46" i="23"/>
  <c r="F47" i="23"/>
  <c r="F48" i="23"/>
  <c r="F49" i="23"/>
  <c r="I48" i="23"/>
  <c r="I47" i="23"/>
  <c r="I46" i="23"/>
  <c r="I45" i="23"/>
  <c r="I44" i="23"/>
  <c r="I43" i="23"/>
  <c r="I42" i="23"/>
  <c r="I41" i="23"/>
  <c r="I40" i="23"/>
  <c r="I38" i="23"/>
  <c r="F29" i="23"/>
  <c r="F30" i="23"/>
  <c r="F31" i="23"/>
  <c r="F32" i="23"/>
  <c r="F33" i="23"/>
  <c r="F34" i="23"/>
  <c r="F35" i="23"/>
  <c r="F36" i="23"/>
  <c r="F37" i="23"/>
  <c r="F38" i="23"/>
  <c r="I37" i="23"/>
  <c r="I36" i="23"/>
  <c r="I35" i="23"/>
  <c r="I34" i="23"/>
  <c r="I33" i="23"/>
  <c r="I32" i="23"/>
  <c r="I31" i="23"/>
  <c r="I30" i="23"/>
  <c r="I29" i="23"/>
  <c r="I27" i="23"/>
  <c r="F18" i="23"/>
  <c r="F19" i="23"/>
  <c r="F20" i="23"/>
  <c r="F21" i="23"/>
  <c r="F22" i="23"/>
  <c r="F23" i="23"/>
  <c r="F24" i="23"/>
  <c r="F25" i="23"/>
  <c r="F26" i="23"/>
  <c r="F27" i="23"/>
  <c r="I26" i="23"/>
  <c r="I25" i="23"/>
  <c r="I24" i="23"/>
  <c r="I23" i="23"/>
  <c r="I22" i="23"/>
  <c r="I21" i="23"/>
  <c r="I20" i="23"/>
  <c r="I19" i="23"/>
  <c r="J13" i="23"/>
  <c r="I13" i="23"/>
  <c r="H13" i="23"/>
  <c r="G13" i="23"/>
  <c r="J12" i="23"/>
  <c r="I12" i="23"/>
  <c r="H12" i="23"/>
  <c r="G12" i="23"/>
  <c r="J11" i="23"/>
  <c r="I11" i="23"/>
  <c r="H11" i="23"/>
  <c r="G11" i="23"/>
  <c r="J10" i="23"/>
  <c r="I10" i="23"/>
  <c r="H10" i="23"/>
  <c r="G10" i="23"/>
  <c r="J7" i="23"/>
  <c r="F7" i="23"/>
  <c r="R10" i="19"/>
  <c r="D23" i="2"/>
  <c r="D24" i="2"/>
  <c r="D25" i="2"/>
  <c r="D26" i="2"/>
  <c r="D27" i="2"/>
  <c r="D28" i="2"/>
  <c r="D29" i="2"/>
  <c r="D30" i="2"/>
  <c r="D31" i="2"/>
  <c r="D32" i="2"/>
  <c r="D33" i="2"/>
  <c r="D34" i="2"/>
  <c r="D35" i="2"/>
  <c r="D36" i="2"/>
  <c r="D37" i="2"/>
  <c r="D22" i="2"/>
  <c r="C22" i="2"/>
  <c r="C23" i="2"/>
  <c r="C24" i="2"/>
  <c r="C25" i="2"/>
  <c r="C26" i="2"/>
  <c r="C27" i="2"/>
  <c r="C28" i="2"/>
  <c r="C29" i="2"/>
  <c r="C30" i="2"/>
  <c r="C31" i="2"/>
  <c r="C32" i="2"/>
  <c r="C33" i="2"/>
  <c r="C34" i="2"/>
  <c r="C35" i="2"/>
  <c r="C36" i="2"/>
  <c r="C37" i="2"/>
  <c r="D42" i="2"/>
  <c r="D43" i="2"/>
  <c r="D44" i="2"/>
  <c r="D45" i="2"/>
  <c r="D46" i="2"/>
  <c r="D47" i="2"/>
  <c r="D48" i="2"/>
  <c r="D49" i="2"/>
  <c r="D50" i="2"/>
  <c r="D51" i="2"/>
  <c r="D52" i="2"/>
  <c r="D53" i="2"/>
  <c r="D54" i="2"/>
  <c r="D55" i="2"/>
  <c r="D56" i="2"/>
  <c r="D41" i="2"/>
  <c r="C42" i="2"/>
  <c r="C43" i="2"/>
  <c r="C44" i="2"/>
  <c r="C45" i="2"/>
  <c r="C46" i="2"/>
  <c r="C47" i="2"/>
  <c r="C48" i="2"/>
  <c r="C49" i="2"/>
  <c r="C50" i="2"/>
  <c r="C51" i="2"/>
  <c r="C52" i="2"/>
  <c r="C53" i="2"/>
  <c r="C54" i="2"/>
  <c r="C55" i="2"/>
  <c r="C56" i="2"/>
  <c r="C41" i="2"/>
  <c r="C62" i="2"/>
  <c r="G63" i="2"/>
  <c r="G64" i="2"/>
  <c r="G65" i="2"/>
  <c r="G66" i="2"/>
  <c r="G67" i="2"/>
  <c r="G68" i="2"/>
  <c r="G69" i="2"/>
  <c r="G70" i="2"/>
  <c r="G71" i="2"/>
  <c r="G72" i="2"/>
  <c r="G73" i="2"/>
  <c r="G74" i="2"/>
  <c r="G75" i="2"/>
  <c r="G76" i="2"/>
  <c r="G77" i="2"/>
  <c r="G62" i="2"/>
  <c r="D62" i="2"/>
  <c r="D63" i="2"/>
  <c r="D64" i="2"/>
  <c r="D65" i="2"/>
  <c r="D66" i="2"/>
  <c r="D67" i="2"/>
  <c r="D68" i="2"/>
  <c r="D69" i="2"/>
  <c r="D70" i="2"/>
  <c r="D71" i="2"/>
  <c r="D72" i="2"/>
  <c r="D73" i="2"/>
  <c r="D74" i="2"/>
  <c r="D75" i="2"/>
  <c r="D76" i="2"/>
  <c r="D77" i="2"/>
  <c r="C63" i="2"/>
  <c r="C64" i="2"/>
  <c r="C65" i="2"/>
  <c r="C66" i="2"/>
  <c r="C67" i="2"/>
  <c r="C68" i="2"/>
  <c r="C69" i="2"/>
  <c r="C70" i="2"/>
  <c r="C71" i="2"/>
  <c r="C72" i="2"/>
  <c r="C73" i="2"/>
  <c r="C74" i="2"/>
  <c r="C75" i="2"/>
  <c r="C76" i="2"/>
  <c r="C77" i="2"/>
  <c r="AF11" i="20"/>
  <c r="AG11" i="20"/>
  <c r="AH11" i="20"/>
  <c r="AI11" i="20"/>
  <c r="AF12" i="20"/>
  <c r="AG12" i="20"/>
  <c r="AH12" i="20"/>
  <c r="AI12" i="20"/>
  <c r="AF13" i="20"/>
  <c r="AG13" i="20"/>
  <c r="AH13" i="20"/>
  <c r="AI13" i="20"/>
  <c r="AF14" i="20"/>
  <c r="AG14" i="20"/>
  <c r="AH14" i="20"/>
  <c r="AI14" i="20"/>
  <c r="AF15" i="20"/>
  <c r="AG15" i="20"/>
  <c r="AH15" i="20"/>
  <c r="AI15" i="20"/>
  <c r="AF16" i="20"/>
  <c r="AG16" i="20"/>
  <c r="AH16" i="20"/>
  <c r="AI16" i="20"/>
  <c r="AF17" i="20"/>
  <c r="AG17" i="20"/>
  <c r="AH17" i="20"/>
  <c r="AI17" i="20"/>
  <c r="AF18" i="20"/>
  <c r="AG18" i="20"/>
  <c r="AH18" i="20"/>
  <c r="AI18" i="20"/>
  <c r="AF19" i="20"/>
  <c r="AG19" i="20"/>
  <c r="AH19" i="20"/>
  <c r="AI19" i="20"/>
  <c r="AF20" i="20"/>
  <c r="AG20" i="20"/>
  <c r="AH20" i="20"/>
  <c r="AI20" i="20"/>
  <c r="AF21" i="20"/>
  <c r="AG21" i="20"/>
  <c r="AH21" i="20"/>
  <c r="AI21" i="20"/>
  <c r="AF22" i="20"/>
  <c r="AG22" i="20"/>
  <c r="AH22" i="20"/>
  <c r="AI22" i="20"/>
  <c r="AF23" i="20"/>
  <c r="AG23" i="20"/>
  <c r="AH23" i="20"/>
  <c r="AI23" i="20"/>
  <c r="AF24" i="20"/>
  <c r="AG24" i="20"/>
  <c r="AH24" i="20"/>
  <c r="AI24" i="20"/>
  <c r="AF25" i="20"/>
  <c r="AG25" i="20"/>
  <c r="AH25" i="20"/>
  <c r="AI25" i="20"/>
  <c r="AI10" i="20"/>
  <c r="AH10" i="20"/>
  <c r="AG10" i="20"/>
  <c r="AF10" i="20"/>
  <c r="Y24" i="20"/>
  <c r="Z24" i="20"/>
  <c r="AA24" i="20"/>
  <c r="AB24" i="20"/>
  <c r="Y25" i="20"/>
  <c r="Z25" i="20"/>
  <c r="AA25" i="20"/>
  <c r="AB25" i="20"/>
  <c r="S11" i="20"/>
  <c r="S12" i="20"/>
  <c r="S13" i="20"/>
  <c r="S14" i="20"/>
  <c r="S15" i="20"/>
  <c r="S16" i="20"/>
  <c r="S17" i="20"/>
  <c r="S18" i="20"/>
  <c r="S19" i="20"/>
  <c r="S20" i="20"/>
  <c r="S21" i="20"/>
  <c r="S22" i="20"/>
  <c r="S23" i="20"/>
  <c r="S24" i="20"/>
  <c r="S25" i="20"/>
  <c r="S10" i="20"/>
  <c r="R24" i="20"/>
  <c r="R25" i="20"/>
  <c r="AB23" i="20"/>
  <c r="AA23" i="20"/>
  <c r="Z23" i="20"/>
  <c r="Y23" i="20"/>
  <c r="R23" i="20"/>
  <c r="AB22" i="20"/>
  <c r="AA22" i="20"/>
  <c r="Z22" i="20"/>
  <c r="Y22" i="20"/>
  <c r="R22" i="20"/>
  <c r="AB21" i="20"/>
  <c r="AA21" i="20"/>
  <c r="Z21" i="20"/>
  <c r="Y21" i="20"/>
  <c r="R21" i="20"/>
  <c r="AB20" i="20"/>
  <c r="AA20" i="20"/>
  <c r="Z20" i="20"/>
  <c r="Y20" i="20"/>
  <c r="R20" i="20"/>
  <c r="AB19" i="20"/>
  <c r="AA19" i="20"/>
  <c r="Z19" i="20"/>
  <c r="Y19" i="20"/>
  <c r="R19" i="20"/>
  <c r="AB18" i="20"/>
  <c r="AA18" i="20"/>
  <c r="Z18" i="20"/>
  <c r="Y18" i="20"/>
  <c r="R18" i="20"/>
  <c r="AB17" i="20"/>
  <c r="AA17" i="20"/>
  <c r="Z17" i="20"/>
  <c r="Y17" i="20"/>
  <c r="R17" i="20"/>
  <c r="AB16" i="20"/>
  <c r="AA16" i="20"/>
  <c r="Z16" i="20"/>
  <c r="Y16" i="20"/>
  <c r="R16" i="20"/>
  <c r="AB15" i="20"/>
  <c r="AA15" i="20"/>
  <c r="Z15" i="20"/>
  <c r="Y15" i="20"/>
  <c r="R15" i="20"/>
  <c r="AB14" i="20"/>
  <c r="AA14" i="20"/>
  <c r="Z14" i="20"/>
  <c r="Y14" i="20"/>
  <c r="R14" i="20"/>
  <c r="AB13" i="20"/>
  <c r="AA13" i="20"/>
  <c r="Z13" i="20"/>
  <c r="Y13" i="20"/>
  <c r="R13" i="20"/>
  <c r="AB12" i="20"/>
  <c r="AA12" i="20"/>
  <c r="Z12" i="20"/>
  <c r="Y12" i="20"/>
  <c r="R12" i="20"/>
  <c r="AB11" i="20"/>
  <c r="AA11" i="20"/>
  <c r="Z11" i="20"/>
  <c r="Y11" i="20"/>
  <c r="R11" i="20"/>
  <c r="AB10" i="20"/>
  <c r="AA10" i="20"/>
  <c r="Z10" i="20"/>
  <c r="Y10" i="20"/>
  <c r="R10" i="20"/>
  <c r="B7" i="20"/>
  <c r="B6" i="20"/>
  <c r="B5" i="20"/>
  <c r="S11" i="19"/>
  <c r="S12" i="19"/>
  <c r="S13" i="19"/>
  <c r="S14" i="19"/>
  <c r="S15" i="19"/>
  <c r="S16" i="19"/>
  <c r="S17" i="19"/>
  <c r="S18" i="19"/>
  <c r="S19" i="19"/>
  <c r="S20" i="19"/>
  <c r="S21" i="19"/>
  <c r="S22" i="19"/>
  <c r="S23" i="19"/>
  <c r="S10" i="19"/>
  <c r="R11" i="19"/>
  <c r="R12" i="19"/>
  <c r="R13" i="19"/>
  <c r="R14" i="19"/>
  <c r="R15" i="19"/>
  <c r="R16" i="19"/>
  <c r="R17" i="19"/>
  <c r="R18" i="19"/>
  <c r="R19" i="19"/>
  <c r="R20" i="19"/>
  <c r="R21" i="19"/>
  <c r="R22" i="19"/>
  <c r="R23" i="19"/>
  <c r="B6" i="19"/>
  <c r="B7" i="19"/>
  <c r="B5" i="19"/>
  <c r="AF11" i="19"/>
  <c r="AG11" i="19"/>
  <c r="AH11" i="19"/>
  <c r="AI11" i="19"/>
  <c r="AF12" i="19"/>
  <c r="AG12" i="19"/>
  <c r="AH12" i="19"/>
  <c r="AI12" i="19"/>
  <c r="AF13" i="19"/>
  <c r="AG13" i="19"/>
  <c r="AH13" i="19"/>
  <c r="AI13" i="19"/>
  <c r="AF14" i="19"/>
  <c r="AG14" i="19"/>
  <c r="AH14" i="19"/>
  <c r="AI14" i="19"/>
  <c r="AF15" i="19"/>
  <c r="AG15" i="19"/>
  <c r="AH15" i="19"/>
  <c r="AI15" i="19"/>
  <c r="AF16" i="19"/>
  <c r="AG16" i="19"/>
  <c r="AH16" i="19"/>
  <c r="AI16" i="19"/>
  <c r="AF17" i="19"/>
  <c r="AG17" i="19"/>
  <c r="AH17" i="19"/>
  <c r="AI17" i="19"/>
  <c r="AF18" i="19"/>
  <c r="AG18" i="19"/>
  <c r="AH18" i="19"/>
  <c r="AI18" i="19"/>
  <c r="AF19" i="19"/>
  <c r="AG19" i="19"/>
  <c r="AH19" i="19"/>
  <c r="AI19" i="19"/>
  <c r="AF20" i="19"/>
  <c r="AG20" i="19"/>
  <c r="AH20" i="19"/>
  <c r="AI20" i="19"/>
  <c r="AF21" i="19"/>
  <c r="AG21" i="19"/>
  <c r="AH21" i="19"/>
  <c r="AI21" i="19"/>
  <c r="AF22" i="19"/>
  <c r="AG22" i="19"/>
  <c r="AH22" i="19"/>
  <c r="AI22" i="19"/>
  <c r="AF23" i="19"/>
  <c r="AG23" i="19"/>
  <c r="AH23" i="19"/>
  <c r="AI23" i="19"/>
  <c r="AG10" i="19"/>
  <c r="AH10" i="19"/>
  <c r="AI10" i="19"/>
  <c r="AF10" i="19"/>
  <c r="Y10" i="19"/>
  <c r="Y11" i="19"/>
  <c r="Z11" i="19"/>
  <c r="AA11" i="19"/>
  <c r="AB11" i="19"/>
  <c r="Y12" i="19"/>
  <c r="Z12" i="19"/>
  <c r="AA12" i="19"/>
  <c r="AB12" i="19"/>
  <c r="Y13" i="19"/>
  <c r="Z13" i="19"/>
  <c r="AA13" i="19"/>
  <c r="AB13" i="19"/>
  <c r="Y14" i="19"/>
  <c r="Z14" i="19"/>
  <c r="AA14" i="19"/>
  <c r="AB14" i="19"/>
  <c r="Y15" i="19"/>
  <c r="Z15" i="19"/>
  <c r="AA15" i="19"/>
  <c r="AB15" i="19"/>
  <c r="Y16" i="19"/>
  <c r="Z16" i="19"/>
  <c r="AA16" i="19"/>
  <c r="AB16" i="19"/>
  <c r="Y17" i="19"/>
  <c r="Z17" i="19"/>
  <c r="AA17" i="19"/>
  <c r="AB17" i="19"/>
  <c r="Y18" i="19"/>
  <c r="Z18" i="19"/>
  <c r="AA18" i="19"/>
  <c r="AB18" i="19"/>
  <c r="Y19" i="19"/>
  <c r="Z19" i="19"/>
  <c r="AA19" i="19"/>
  <c r="AB19" i="19"/>
  <c r="Y20" i="19"/>
  <c r="Z20" i="19"/>
  <c r="AA20" i="19"/>
  <c r="AB20" i="19"/>
  <c r="Y21" i="19"/>
  <c r="Z21" i="19"/>
  <c r="AA21" i="19"/>
  <c r="AB21" i="19"/>
  <c r="Y22" i="19"/>
  <c r="Z22" i="19"/>
  <c r="AA22" i="19"/>
  <c r="AB22" i="19"/>
  <c r="Y23" i="19"/>
  <c r="Z23" i="19"/>
  <c r="AA23" i="19"/>
  <c r="AB23" i="19"/>
  <c r="Z10" i="19"/>
  <c r="AA10" i="19"/>
  <c r="AB10" i="19"/>
  <c r="F12" i="15"/>
  <c r="F11" i="15"/>
  <c r="F10" i="15"/>
  <c r="CG4" i="16"/>
  <c r="J1" i="12"/>
  <c r="I1" i="12"/>
  <c r="Y5" i="13"/>
  <c r="X5" i="13"/>
  <c r="Y6" i="14"/>
  <c r="X6" i="14"/>
  <c r="G5" i="10"/>
  <c r="P5" i="10"/>
  <c r="AG16" i="2"/>
  <c r="AF16" i="2"/>
  <c r="E8" i="6"/>
  <c r="E7" i="6"/>
  <c r="E8" i="7"/>
  <c r="E7" i="7"/>
  <c r="E8" i="8"/>
  <c r="E7" i="8"/>
  <c r="C50" i="17"/>
  <c r="I50" i="17"/>
  <c r="J50" i="17"/>
  <c r="K50" i="17"/>
  <c r="L50" i="17"/>
  <c r="M50" i="17"/>
  <c r="N50" i="17"/>
  <c r="O50" i="17"/>
  <c r="P50" i="17"/>
  <c r="Q50" i="17"/>
  <c r="R50" i="17"/>
  <c r="S50" i="17"/>
  <c r="T50" i="17"/>
  <c r="H50" i="17"/>
  <c r="D50" i="17"/>
  <c r="G50" i="17"/>
  <c r="E63" i="17"/>
  <c r="E50" i="17"/>
  <c r="E52" i="17"/>
  <c r="E53" i="17"/>
  <c r="E54" i="17"/>
  <c r="E55" i="17"/>
  <c r="E56" i="17"/>
  <c r="E57" i="17"/>
  <c r="E58" i="17"/>
  <c r="E59" i="17"/>
  <c r="E60" i="17"/>
  <c r="E61" i="17"/>
  <c r="E62" i="17"/>
  <c r="T19" i="15"/>
  <c r="K47" i="12"/>
  <c r="V19" i="15"/>
  <c r="T20" i="15"/>
  <c r="K48" i="12"/>
  <c r="V20" i="15"/>
  <c r="T21" i="15"/>
  <c r="K51" i="12"/>
  <c r="V21" i="15"/>
  <c r="T22" i="15"/>
  <c r="K50" i="12"/>
  <c r="V22" i="15"/>
  <c r="T23" i="15"/>
  <c r="K52" i="12"/>
  <c r="V23" i="15"/>
  <c r="T24" i="15"/>
  <c r="K53" i="12"/>
  <c r="V24" i="15"/>
  <c r="T25" i="15"/>
  <c r="K54" i="12"/>
  <c r="V25" i="15"/>
  <c r="T26" i="15"/>
  <c r="K55" i="12"/>
  <c r="V26" i="15"/>
  <c r="T27" i="15"/>
  <c r="K56" i="12"/>
  <c r="V27" i="15"/>
  <c r="U18" i="15"/>
  <c r="V18" i="15"/>
  <c r="W18" i="15"/>
  <c r="T18" i="15"/>
  <c r="L7" i="12"/>
  <c r="L17" i="12"/>
  <c r="L27" i="12"/>
  <c r="W11" i="15"/>
  <c r="L8" i="12"/>
  <c r="L18" i="12"/>
  <c r="L28" i="12"/>
  <c r="W12" i="15"/>
  <c r="L9" i="12"/>
  <c r="L19" i="12"/>
  <c r="L29" i="12"/>
  <c r="W13" i="15"/>
  <c r="L10" i="12"/>
  <c r="L20" i="12"/>
  <c r="L30" i="12"/>
  <c r="W14" i="15"/>
  <c r="J8" i="12"/>
  <c r="J18" i="12"/>
  <c r="J28" i="12"/>
  <c r="U12" i="15"/>
  <c r="J9" i="12"/>
  <c r="J19" i="12"/>
  <c r="J29" i="12"/>
  <c r="U13" i="15"/>
  <c r="J10" i="12"/>
  <c r="J20" i="12"/>
  <c r="J30" i="12"/>
  <c r="U14" i="15"/>
  <c r="J7" i="12"/>
  <c r="J17" i="12"/>
  <c r="J27" i="12"/>
  <c r="U11" i="15"/>
  <c r="A10" i="1"/>
  <c r="A216" i="1"/>
  <c r="A215" i="1"/>
  <c r="A214" i="1"/>
  <c r="A213" i="1"/>
  <c r="A212" i="1"/>
  <c r="A211" i="1"/>
  <c r="A210" i="1"/>
  <c r="A209" i="1"/>
  <c r="A208" i="1"/>
  <c r="A207" i="1"/>
  <c r="A206" i="1"/>
  <c r="A205" i="1"/>
  <c r="A204" i="1"/>
  <c r="A203" i="1"/>
  <c r="A202" i="1"/>
  <c r="A201" i="1"/>
  <c r="A200" i="1"/>
  <c r="A199" i="1"/>
  <c r="A198" i="1"/>
  <c r="A197" i="1"/>
  <c r="A196" i="1"/>
  <c r="A195" i="1"/>
  <c r="A194" i="1"/>
  <c r="A193" i="1"/>
  <c r="A192" i="1"/>
  <c r="A191" i="1"/>
  <c r="A190" i="1"/>
  <c r="A189" i="1"/>
  <c r="A188" i="1"/>
  <c r="A187" i="1"/>
  <c r="A186" i="1"/>
  <c r="A185" i="1"/>
  <c r="A184" i="1"/>
  <c r="A183" i="1"/>
  <c r="A182" i="1"/>
  <c r="A181" i="1"/>
  <c r="A180" i="1"/>
  <c r="A179" i="1"/>
  <c r="A178" i="1"/>
  <c r="A177" i="1"/>
  <c r="A176" i="1"/>
  <c r="A175" i="1"/>
  <c r="A174" i="1"/>
  <c r="A173" i="1"/>
  <c r="A172" i="1"/>
  <c r="A171" i="1"/>
  <c r="A170" i="1"/>
  <c r="A169" i="1"/>
  <c r="A168" i="1"/>
  <c r="A167" i="1"/>
  <c r="A166" i="1"/>
  <c r="A165" i="1"/>
  <c r="A164" i="1"/>
  <c r="A163" i="1"/>
  <c r="A162" i="1"/>
  <c r="A161" i="1"/>
  <c r="A160" i="1"/>
  <c r="A159" i="1"/>
  <c r="A158" i="1"/>
  <c r="A157" i="1"/>
  <c r="A156" i="1"/>
  <c r="A155" i="1"/>
  <c r="A154" i="1"/>
  <c r="A153" i="1"/>
  <c r="A152" i="1"/>
  <c r="A151" i="1"/>
  <c r="A150" i="1"/>
  <c r="A149" i="1"/>
  <c r="A148" i="1"/>
  <c r="A147" i="1"/>
  <c r="A146" i="1"/>
  <c r="A145" i="1"/>
  <c r="A144" i="1"/>
  <c r="A143" i="1"/>
  <c r="A142" i="1"/>
  <c r="A141" i="1"/>
  <c r="A140" i="1"/>
  <c r="A139" i="1"/>
  <c r="A138" i="1"/>
  <c r="A137" i="1"/>
  <c r="A136" i="1"/>
  <c r="A135" i="1"/>
  <c r="A134" i="1"/>
  <c r="A133" i="1"/>
  <c r="A132" i="1"/>
  <c r="A131" i="1"/>
  <c r="A130" i="1"/>
  <c r="A129" i="1"/>
  <c r="A128" i="1"/>
  <c r="A127" i="1"/>
  <c r="A126" i="1"/>
  <c r="A125" i="1"/>
  <c r="A124" i="1"/>
  <c r="A123" i="1"/>
  <c r="A122" i="1"/>
  <c r="A121" i="1"/>
  <c r="A120" i="1"/>
  <c r="A119" i="1"/>
  <c r="A118" i="1"/>
  <c r="A117" i="1"/>
  <c r="A116" i="1"/>
  <c r="A115" i="1"/>
  <c r="A114" i="1"/>
  <c r="A113" i="1"/>
  <c r="A112" i="1"/>
  <c r="A111" i="1"/>
  <c r="A110" i="1"/>
  <c r="A109" i="1"/>
  <c r="A108" i="1"/>
  <c r="A107" i="1"/>
  <c r="A106" i="1"/>
  <c r="A105" i="1"/>
  <c r="A104" i="1"/>
  <c r="A103" i="1"/>
  <c r="A102" i="1"/>
  <c r="A101" i="1"/>
  <c r="A100" i="1"/>
  <c r="A99" i="1"/>
  <c r="A98" i="1"/>
  <c r="A97" i="1"/>
  <c r="A96" i="1"/>
  <c r="A95" i="1"/>
  <c r="A94" i="1"/>
  <c r="A93" i="1"/>
  <c r="A92" i="1"/>
  <c r="A91" i="1"/>
  <c r="A90" i="1"/>
  <c r="A89" i="1"/>
  <c r="A88" i="1"/>
  <c r="A87" i="1"/>
  <c r="A86" i="1"/>
  <c r="A85" i="1"/>
  <c r="A84" i="1"/>
  <c r="A83" i="1"/>
  <c r="A82" i="1"/>
  <c r="A81" i="1"/>
  <c r="A80" i="1"/>
  <c r="A79" i="1"/>
  <c r="A78" i="1"/>
  <c r="A77" i="1"/>
  <c r="A76" i="1"/>
  <c r="A75" i="1"/>
  <c r="A74" i="1"/>
  <c r="A73" i="1"/>
  <c r="A72" i="1"/>
  <c r="A71" i="1"/>
  <c r="A70" i="1"/>
  <c r="A69" i="1"/>
  <c r="A68" i="1"/>
  <c r="A67" i="1"/>
  <c r="A66" i="1"/>
  <c r="A65" i="1"/>
  <c r="A64" i="1"/>
  <c r="A63" i="1"/>
  <c r="A62" i="1"/>
  <c r="A61" i="1"/>
  <c r="A60" i="1"/>
  <c r="A59" i="1"/>
  <c r="A58" i="1"/>
  <c r="A57" i="1"/>
  <c r="A56" i="1"/>
  <c r="A55" i="1"/>
  <c r="A54" i="1"/>
  <c r="A53" i="1"/>
  <c r="A52" i="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1" i="1"/>
  <c r="A20" i="1"/>
  <c r="A19" i="1"/>
  <c r="A18" i="1"/>
  <c r="A17" i="1"/>
  <c r="A16" i="1"/>
  <c r="A15" i="1"/>
  <c r="A14" i="1"/>
  <c r="A13" i="1"/>
  <c r="A12" i="1"/>
  <c r="A11" i="1"/>
  <c r="A9" i="1"/>
  <c r="A8" i="1"/>
  <c r="A7" i="1"/>
  <c r="A6" i="1"/>
  <c r="A5" i="1"/>
  <c r="A4" i="1"/>
  <c r="A3" i="1"/>
  <c r="A2" i="1"/>
  <c r="B3"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 i="1"/>
  <c r="D60" i="2"/>
  <c r="F24" i="15"/>
  <c r="F25" i="15"/>
  <c r="F26" i="15"/>
  <c r="F27" i="15"/>
  <c r="F21" i="15"/>
  <c r="F22" i="15"/>
  <c r="F23" i="15"/>
  <c r="F20" i="15"/>
  <c r="F9" i="15"/>
  <c r="F16" i="15"/>
  <c r="F14" i="15"/>
  <c r="F15" i="15"/>
  <c r="F13" i="15"/>
  <c r="L39" i="12"/>
  <c r="J39" i="12"/>
  <c r="E12" i="14"/>
  <c r="F12" i="14"/>
  <c r="E13" i="14"/>
  <c r="F13" i="14"/>
  <c r="E14" i="14"/>
  <c r="F14" i="14"/>
  <c r="E15" i="14"/>
  <c r="F15" i="14"/>
  <c r="E16" i="14"/>
  <c r="F16" i="14"/>
  <c r="E17" i="14"/>
  <c r="F17" i="14"/>
  <c r="E18" i="14"/>
  <c r="F18" i="14"/>
  <c r="E19" i="14"/>
  <c r="F19" i="14"/>
  <c r="E20" i="14"/>
  <c r="F20" i="14"/>
  <c r="E21" i="14"/>
  <c r="F21" i="14"/>
  <c r="E22" i="14"/>
  <c r="F22" i="14"/>
  <c r="E23" i="14"/>
  <c r="F23" i="14"/>
  <c r="E24" i="14"/>
  <c r="F24" i="14"/>
  <c r="E25" i="14"/>
  <c r="F25" i="14"/>
  <c r="E26" i="14"/>
  <c r="F26" i="14"/>
  <c r="E27" i="14"/>
  <c r="F27" i="14"/>
  <c r="E28" i="14"/>
  <c r="F28" i="14"/>
  <c r="E29" i="14"/>
  <c r="F29" i="14"/>
  <c r="E30" i="14"/>
  <c r="F30" i="14"/>
  <c r="E31" i="14"/>
  <c r="F31" i="14"/>
  <c r="E32" i="14"/>
  <c r="F32" i="14"/>
  <c r="E33" i="14"/>
  <c r="F33" i="14"/>
  <c r="E34" i="14"/>
  <c r="F34" i="14"/>
  <c r="E35" i="14"/>
  <c r="F35" i="14"/>
  <c r="E36" i="14"/>
  <c r="F36" i="14"/>
  <c r="E37" i="14"/>
  <c r="F37" i="14"/>
  <c r="E38" i="14"/>
  <c r="F38" i="14"/>
  <c r="E39" i="14"/>
  <c r="F39" i="14"/>
  <c r="E40" i="14"/>
  <c r="F40" i="14"/>
  <c r="E41" i="14"/>
  <c r="F41" i="14"/>
  <c r="E42" i="14"/>
  <c r="F42" i="14"/>
  <c r="E43" i="14"/>
  <c r="F43" i="14"/>
  <c r="E44" i="14"/>
  <c r="F44" i="14"/>
  <c r="E45" i="14"/>
  <c r="F45" i="14"/>
  <c r="E46" i="14"/>
  <c r="F46" i="14"/>
  <c r="E47" i="14"/>
  <c r="F47" i="14"/>
  <c r="E48" i="14"/>
  <c r="F48" i="14"/>
  <c r="E49" i="14"/>
  <c r="F49" i="14"/>
  <c r="E50" i="14"/>
  <c r="F50" i="14"/>
  <c r="E51" i="14"/>
  <c r="F51" i="14"/>
  <c r="E52" i="14"/>
  <c r="F52" i="14"/>
  <c r="E53" i="14"/>
  <c r="F53" i="14"/>
  <c r="E54" i="14"/>
  <c r="F54" i="14"/>
  <c r="E55" i="14"/>
  <c r="F55" i="14"/>
  <c r="E56" i="14"/>
  <c r="F56" i="14"/>
  <c r="E57" i="14"/>
  <c r="F57" i="14"/>
  <c r="E58" i="14"/>
  <c r="F58" i="14"/>
  <c r="E59" i="14"/>
  <c r="F59" i="14"/>
  <c r="E60" i="14"/>
  <c r="F60" i="14"/>
  <c r="E61" i="14"/>
  <c r="F61" i="14"/>
  <c r="E62" i="14"/>
  <c r="F62" i="14"/>
  <c r="E63" i="14"/>
  <c r="F63" i="14"/>
  <c r="E64" i="14"/>
  <c r="F64" i="14"/>
  <c r="E65" i="14"/>
  <c r="F65" i="14"/>
  <c r="E66" i="14"/>
  <c r="F66" i="14"/>
  <c r="E67" i="14"/>
  <c r="F67" i="14"/>
  <c r="E68" i="14"/>
  <c r="F68" i="14"/>
  <c r="E69" i="14"/>
  <c r="F69" i="14"/>
  <c r="E70" i="14"/>
  <c r="F70" i="14"/>
  <c r="E71" i="14"/>
  <c r="F71" i="14"/>
  <c r="E72" i="14"/>
  <c r="F72" i="14"/>
  <c r="E73" i="14"/>
  <c r="F73" i="14"/>
  <c r="E74" i="14"/>
  <c r="F74" i="14"/>
  <c r="E75" i="14"/>
  <c r="F75" i="14"/>
  <c r="E76" i="14"/>
  <c r="F76" i="14"/>
  <c r="E77" i="14"/>
  <c r="F77" i="14"/>
  <c r="E78" i="14"/>
  <c r="F78" i="14"/>
  <c r="E79" i="14"/>
  <c r="F79" i="14"/>
  <c r="E80" i="14"/>
  <c r="F80" i="14"/>
  <c r="E81" i="14"/>
  <c r="F81" i="14"/>
  <c r="E82" i="14"/>
  <c r="F82" i="14"/>
  <c r="E83" i="14"/>
  <c r="F83" i="14"/>
  <c r="E84" i="14"/>
  <c r="F84" i="14"/>
  <c r="E85" i="14"/>
  <c r="F85" i="14"/>
  <c r="E86" i="14"/>
  <c r="F86" i="14"/>
  <c r="E87" i="14"/>
  <c r="F87" i="14"/>
  <c r="E88" i="14"/>
  <c r="F88" i="14"/>
  <c r="E89" i="14"/>
  <c r="F89" i="14"/>
  <c r="E90" i="14"/>
  <c r="F90" i="14"/>
  <c r="E91" i="14"/>
  <c r="F91" i="14"/>
  <c r="E92" i="14"/>
  <c r="F92" i="14"/>
  <c r="E93" i="14"/>
  <c r="F93" i="14"/>
  <c r="E94" i="14"/>
  <c r="F94" i="14"/>
  <c r="E95" i="14"/>
  <c r="F95" i="14"/>
  <c r="E96" i="14"/>
  <c r="F96" i="14"/>
  <c r="E97" i="14"/>
  <c r="F97" i="14"/>
  <c r="E98" i="14"/>
  <c r="F98" i="14"/>
  <c r="E99" i="14"/>
  <c r="F99" i="14"/>
  <c r="E100" i="14"/>
  <c r="F100" i="14"/>
  <c r="E101" i="14"/>
  <c r="F101" i="14"/>
  <c r="E102" i="14"/>
  <c r="F102" i="14"/>
  <c r="E103" i="14"/>
  <c r="F103" i="14"/>
  <c r="E104" i="14"/>
  <c r="F104" i="14"/>
  <c r="E105" i="14"/>
  <c r="F105" i="14"/>
  <c r="E106" i="14"/>
  <c r="F106" i="14"/>
  <c r="E107" i="14"/>
  <c r="F107" i="14"/>
  <c r="E108" i="14"/>
  <c r="F108" i="14"/>
  <c r="E109" i="14"/>
  <c r="F109" i="14"/>
  <c r="E110" i="14"/>
  <c r="F110" i="14"/>
  <c r="E111" i="14"/>
  <c r="F111" i="14"/>
  <c r="E112" i="14"/>
  <c r="F112" i="14"/>
  <c r="E113" i="14"/>
  <c r="F113" i="14"/>
  <c r="E114" i="14"/>
  <c r="F114" i="14"/>
  <c r="E115" i="14"/>
  <c r="F115" i="14"/>
  <c r="E116" i="14"/>
  <c r="F116" i="14"/>
  <c r="E117" i="14"/>
  <c r="F117" i="14"/>
  <c r="E118" i="14"/>
  <c r="F118" i="14"/>
  <c r="E119" i="14"/>
  <c r="F119" i="14"/>
  <c r="E120" i="14"/>
  <c r="F120" i="14"/>
  <c r="E121" i="14"/>
  <c r="F121" i="14"/>
  <c r="E122" i="14"/>
  <c r="F122" i="14"/>
  <c r="E123" i="14"/>
  <c r="F123" i="14"/>
  <c r="E124" i="14"/>
  <c r="F124" i="14"/>
  <c r="E125" i="14"/>
  <c r="F125" i="14"/>
  <c r="E126" i="14"/>
  <c r="F126" i="14"/>
  <c r="E127" i="14"/>
  <c r="F127" i="14"/>
  <c r="E128" i="14"/>
  <c r="F128" i="14"/>
  <c r="E129" i="14"/>
  <c r="F129" i="14"/>
  <c r="E130" i="14"/>
  <c r="F130" i="14"/>
  <c r="E131" i="14"/>
  <c r="F131" i="14"/>
  <c r="E132" i="14"/>
  <c r="F132" i="14"/>
  <c r="E133" i="14"/>
  <c r="F133" i="14"/>
  <c r="E134" i="14"/>
  <c r="F134" i="14"/>
  <c r="E135" i="14"/>
  <c r="F135" i="14"/>
  <c r="E136" i="14"/>
  <c r="F136" i="14"/>
  <c r="E137" i="14"/>
  <c r="F137" i="14"/>
  <c r="E138" i="14"/>
  <c r="F138" i="14"/>
  <c r="E139" i="14"/>
  <c r="F139" i="14"/>
  <c r="E140" i="14"/>
  <c r="F140" i="14"/>
  <c r="E141" i="14"/>
  <c r="F141" i="14"/>
  <c r="E142" i="14"/>
  <c r="F142" i="14"/>
  <c r="E143" i="14"/>
  <c r="F143" i="14"/>
  <c r="E144" i="14"/>
  <c r="F144" i="14"/>
  <c r="E145" i="14"/>
  <c r="F145" i="14"/>
  <c r="E146" i="14"/>
  <c r="F146" i="14"/>
  <c r="E147" i="14"/>
  <c r="F147" i="14"/>
  <c r="E148" i="14"/>
  <c r="F148" i="14"/>
  <c r="E149" i="14"/>
  <c r="F149" i="14"/>
  <c r="E150" i="14"/>
  <c r="F150" i="14"/>
  <c r="E151" i="14"/>
  <c r="F151" i="14"/>
  <c r="E152" i="14"/>
  <c r="F152" i="14"/>
  <c r="E153" i="14"/>
  <c r="F153" i="14"/>
  <c r="E154" i="14"/>
  <c r="F154" i="14"/>
  <c r="E155" i="14"/>
  <c r="F155" i="14"/>
  <c r="E156" i="14"/>
  <c r="F156" i="14"/>
  <c r="E157" i="14"/>
  <c r="F157" i="14"/>
  <c r="E158" i="14"/>
  <c r="F158" i="14"/>
  <c r="E159" i="14"/>
  <c r="F159" i="14"/>
  <c r="E160" i="14"/>
  <c r="F160" i="14"/>
  <c r="E161" i="14"/>
  <c r="F161" i="14"/>
  <c r="E162" i="14"/>
  <c r="F162" i="14"/>
  <c r="E163" i="14"/>
  <c r="F163" i="14"/>
  <c r="E164" i="14"/>
  <c r="F164" i="14"/>
  <c r="E165" i="14"/>
  <c r="F165" i="14"/>
  <c r="E166" i="14"/>
  <c r="F166" i="14"/>
  <c r="E167" i="14"/>
  <c r="F167" i="14"/>
  <c r="E168" i="14"/>
  <c r="F168" i="14"/>
  <c r="E169" i="14"/>
  <c r="F169" i="14"/>
  <c r="E170" i="14"/>
  <c r="F170" i="14"/>
  <c r="E171" i="14"/>
  <c r="F171" i="14"/>
  <c r="E172" i="14"/>
  <c r="F172" i="14"/>
  <c r="E173" i="14"/>
  <c r="F173" i="14"/>
  <c r="E174" i="14"/>
  <c r="F174" i="14"/>
  <c r="E175" i="14"/>
  <c r="F175" i="14"/>
  <c r="E176" i="14"/>
  <c r="F176" i="14"/>
  <c r="E177" i="14"/>
  <c r="F177" i="14"/>
  <c r="E178" i="14"/>
  <c r="F178" i="14"/>
  <c r="E179" i="14"/>
  <c r="F179" i="14"/>
  <c r="E180" i="14"/>
  <c r="F180" i="14"/>
  <c r="E181" i="14"/>
  <c r="F181" i="14"/>
  <c r="E182" i="14"/>
  <c r="F182" i="14"/>
  <c r="E183" i="14"/>
  <c r="F183" i="14"/>
  <c r="E184" i="14"/>
  <c r="F184" i="14"/>
  <c r="E185" i="14"/>
  <c r="F185" i="14"/>
  <c r="E186" i="14"/>
  <c r="F186" i="14"/>
  <c r="E187" i="14"/>
  <c r="F187" i="14"/>
  <c r="E188" i="14"/>
  <c r="F188" i="14"/>
  <c r="E189" i="14"/>
  <c r="F189" i="14"/>
  <c r="E190" i="14"/>
  <c r="F190" i="14"/>
  <c r="E191" i="14"/>
  <c r="F191" i="14"/>
  <c r="E192" i="14"/>
  <c r="F192" i="14"/>
  <c r="E193" i="14"/>
  <c r="F193" i="14"/>
  <c r="E194" i="14"/>
  <c r="F194" i="14"/>
  <c r="E195" i="14"/>
  <c r="F195" i="14"/>
  <c r="E196" i="14"/>
  <c r="F196" i="14"/>
  <c r="E197" i="14"/>
  <c r="F197" i="14"/>
  <c r="E198" i="14"/>
  <c r="F198" i="14"/>
  <c r="E199" i="14"/>
  <c r="F199" i="14"/>
  <c r="E200" i="14"/>
  <c r="F200" i="14"/>
  <c r="E201" i="14"/>
  <c r="F201" i="14"/>
  <c r="E202" i="14"/>
  <c r="F202" i="14"/>
  <c r="E203" i="14"/>
  <c r="F203" i="14"/>
  <c r="E204" i="14"/>
  <c r="F204" i="14"/>
  <c r="E205" i="14"/>
  <c r="F205" i="14"/>
  <c r="E206" i="14"/>
  <c r="F206" i="14"/>
  <c r="E207" i="14"/>
  <c r="F207" i="14"/>
  <c r="E208" i="14"/>
  <c r="F208" i="14"/>
  <c r="E209" i="14"/>
  <c r="F209" i="14"/>
  <c r="E210" i="14"/>
  <c r="F210" i="14"/>
  <c r="E211" i="14"/>
  <c r="F211" i="14"/>
  <c r="E212" i="14"/>
  <c r="F212" i="14"/>
  <c r="E213" i="14"/>
  <c r="F213" i="14"/>
  <c r="E214" i="14"/>
  <c r="F214" i="14"/>
  <c r="E215" i="14"/>
  <c r="F215" i="14"/>
  <c r="E216" i="14"/>
  <c r="F216" i="14"/>
  <c r="E217" i="14"/>
  <c r="F217" i="14"/>
  <c r="E218" i="14"/>
  <c r="F218" i="14"/>
  <c r="E219" i="14"/>
  <c r="F219" i="14"/>
  <c r="E220" i="14"/>
  <c r="F220" i="14"/>
  <c r="E221" i="14"/>
  <c r="F221" i="14"/>
  <c r="E222" i="14"/>
  <c r="F222" i="14"/>
  <c r="E223" i="14"/>
  <c r="F223" i="14"/>
  <c r="E224" i="14"/>
  <c r="F224" i="14"/>
  <c r="E225" i="14"/>
  <c r="F225" i="14"/>
  <c r="F11" i="14"/>
  <c r="E11" i="14"/>
  <c r="Q51" i="14"/>
  <c r="P51" i="14"/>
  <c r="O51" i="14"/>
  <c r="N51" i="14"/>
  <c r="K51" i="14"/>
  <c r="J51" i="14"/>
  <c r="I51" i="14"/>
  <c r="H51" i="14"/>
  <c r="Q50" i="14"/>
  <c r="P50" i="14"/>
  <c r="O50" i="14"/>
  <c r="N50" i="14"/>
  <c r="K50" i="14"/>
  <c r="J50" i="14"/>
  <c r="I50" i="14"/>
  <c r="H50" i="14"/>
  <c r="Q49" i="14"/>
  <c r="P49" i="14"/>
  <c r="O49" i="14"/>
  <c r="N49" i="14"/>
  <c r="K49" i="14"/>
  <c r="J49" i="14"/>
  <c r="I49" i="14"/>
  <c r="H49" i="14"/>
  <c r="Q48" i="14"/>
  <c r="P48" i="14"/>
  <c r="O48" i="14"/>
  <c r="N48" i="14"/>
  <c r="K48" i="14"/>
  <c r="J48" i="14"/>
  <c r="I48" i="14"/>
  <c r="H48" i="14"/>
  <c r="Q47" i="14"/>
  <c r="P47" i="14"/>
  <c r="O47" i="14"/>
  <c r="N47" i="14"/>
  <c r="K47" i="14"/>
  <c r="J47" i="14"/>
  <c r="I47" i="14"/>
  <c r="H47" i="14"/>
  <c r="Q46" i="14"/>
  <c r="P46" i="14"/>
  <c r="O46" i="14"/>
  <c r="N46" i="14"/>
  <c r="K46" i="14"/>
  <c r="J46" i="14"/>
  <c r="I46" i="14"/>
  <c r="H46" i="14"/>
  <c r="Q45" i="14"/>
  <c r="P45" i="14"/>
  <c r="O45" i="14"/>
  <c r="N45" i="14"/>
  <c r="K45" i="14"/>
  <c r="J45" i="14"/>
  <c r="I45" i="14"/>
  <c r="H45" i="14"/>
  <c r="Q44" i="14"/>
  <c r="P44" i="14"/>
  <c r="O44" i="14"/>
  <c r="N44" i="14"/>
  <c r="K44" i="14"/>
  <c r="J44" i="14"/>
  <c r="I44" i="14"/>
  <c r="H44" i="14"/>
  <c r="Q43" i="14"/>
  <c r="P43" i="14"/>
  <c r="O43" i="14"/>
  <c r="N43" i="14"/>
  <c r="K43" i="14"/>
  <c r="J43" i="14"/>
  <c r="I43" i="14"/>
  <c r="H43" i="14"/>
  <c r="Q42" i="14"/>
  <c r="P42" i="14"/>
  <c r="O42" i="14"/>
  <c r="N42" i="14"/>
  <c r="K42" i="14"/>
  <c r="J42" i="14"/>
  <c r="I42" i="14"/>
  <c r="H42" i="14"/>
  <c r="Q41" i="14"/>
  <c r="P41" i="14"/>
  <c r="O41" i="14"/>
  <c r="N41" i="14"/>
  <c r="K41" i="14"/>
  <c r="J41" i="14"/>
  <c r="I41" i="14"/>
  <c r="H41" i="14"/>
  <c r="Q40" i="14"/>
  <c r="P40" i="14"/>
  <c r="O40" i="14"/>
  <c r="N40" i="14"/>
  <c r="K40" i="14"/>
  <c r="J40" i="14"/>
  <c r="I40" i="14"/>
  <c r="H40" i="14"/>
  <c r="Q39" i="14"/>
  <c r="P39" i="14"/>
  <c r="O39" i="14"/>
  <c r="N39" i="14"/>
  <c r="K39" i="14"/>
  <c r="J39" i="14"/>
  <c r="I39" i="14"/>
  <c r="H39" i="14"/>
  <c r="Q38" i="14"/>
  <c r="P38" i="14"/>
  <c r="O38" i="14"/>
  <c r="N38" i="14"/>
  <c r="K38" i="14"/>
  <c r="J38" i="14"/>
  <c r="I38" i="14"/>
  <c r="H38" i="14"/>
  <c r="Q37" i="14"/>
  <c r="P37" i="14"/>
  <c r="O37" i="14"/>
  <c r="N37" i="14"/>
  <c r="K37" i="14"/>
  <c r="J37" i="14"/>
  <c r="I37" i="14"/>
  <c r="H37" i="14"/>
  <c r="Q36" i="14"/>
  <c r="P36" i="14"/>
  <c r="O36" i="14"/>
  <c r="N36" i="14"/>
  <c r="K36" i="14"/>
  <c r="J36" i="14"/>
  <c r="I36" i="14"/>
  <c r="H36" i="14"/>
  <c r="Q35" i="14"/>
  <c r="P35" i="14"/>
  <c r="O35" i="14"/>
  <c r="N35" i="14"/>
  <c r="K35" i="14"/>
  <c r="J35" i="14"/>
  <c r="I35" i="14"/>
  <c r="H35" i="14"/>
  <c r="Q34" i="14"/>
  <c r="P34" i="14"/>
  <c r="O34" i="14"/>
  <c r="N34" i="14"/>
  <c r="K34" i="14"/>
  <c r="J34" i="14"/>
  <c r="I34" i="14"/>
  <c r="H34" i="14"/>
  <c r="Q33" i="14"/>
  <c r="P33" i="14"/>
  <c r="O33" i="14"/>
  <c r="N33" i="14"/>
  <c r="K33" i="14"/>
  <c r="J33" i="14"/>
  <c r="I33" i="14"/>
  <c r="H33" i="14"/>
  <c r="Q32" i="14"/>
  <c r="P32" i="14"/>
  <c r="O32" i="14"/>
  <c r="N32" i="14"/>
  <c r="K32" i="14"/>
  <c r="J32" i="14"/>
  <c r="I32" i="14"/>
  <c r="H32" i="14"/>
  <c r="Q31" i="14"/>
  <c r="P31" i="14"/>
  <c r="O31" i="14"/>
  <c r="N31" i="14"/>
  <c r="K31" i="14"/>
  <c r="J31" i="14"/>
  <c r="I31" i="14"/>
  <c r="H31" i="14"/>
  <c r="Q30" i="14"/>
  <c r="P30" i="14"/>
  <c r="O30" i="14"/>
  <c r="N30" i="14"/>
  <c r="K30" i="14"/>
  <c r="J30" i="14"/>
  <c r="I30" i="14"/>
  <c r="H30" i="14"/>
  <c r="Q29" i="14"/>
  <c r="P29" i="14"/>
  <c r="O29" i="14"/>
  <c r="N29" i="14"/>
  <c r="K29" i="14"/>
  <c r="J29" i="14"/>
  <c r="I29" i="14"/>
  <c r="H29" i="14"/>
  <c r="Q28" i="14"/>
  <c r="P28" i="14"/>
  <c r="O28" i="14"/>
  <c r="N28" i="14"/>
  <c r="K28" i="14"/>
  <c r="J28" i="14"/>
  <c r="I28" i="14"/>
  <c r="H28" i="14"/>
  <c r="Q27" i="14"/>
  <c r="P27" i="14"/>
  <c r="O27" i="14"/>
  <c r="N27" i="14"/>
  <c r="K27" i="14"/>
  <c r="J27" i="14"/>
  <c r="I27" i="14"/>
  <c r="H27" i="14"/>
  <c r="Q26" i="14"/>
  <c r="P26" i="14"/>
  <c r="O26" i="14"/>
  <c r="N26" i="14"/>
  <c r="K26" i="14"/>
  <c r="J26" i="14"/>
  <c r="I26" i="14"/>
  <c r="H26" i="14"/>
  <c r="Q25" i="14"/>
  <c r="P25" i="14"/>
  <c r="O25" i="14"/>
  <c r="N25" i="14"/>
  <c r="K25" i="14"/>
  <c r="J25" i="14"/>
  <c r="I25" i="14"/>
  <c r="H25" i="14"/>
  <c r="Q24" i="14"/>
  <c r="P24" i="14"/>
  <c r="O24" i="14"/>
  <c r="N24" i="14"/>
  <c r="K24" i="14"/>
  <c r="J24" i="14"/>
  <c r="I24" i="14"/>
  <c r="H24" i="14"/>
  <c r="Q23" i="14"/>
  <c r="P23" i="14"/>
  <c r="O23" i="14"/>
  <c r="N23" i="14"/>
  <c r="K23" i="14"/>
  <c r="J23" i="14"/>
  <c r="I23" i="14"/>
  <c r="H23" i="14"/>
  <c r="Q22" i="14"/>
  <c r="P22" i="14"/>
  <c r="O22" i="14"/>
  <c r="N22" i="14"/>
  <c r="K22" i="14"/>
  <c r="J22" i="14"/>
  <c r="I22" i="14"/>
  <c r="H22" i="14"/>
  <c r="Q21" i="14"/>
  <c r="P21" i="14"/>
  <c r="O21" i="14"/>
  <c r="N21" i="14"/>
  <c r="K21" i="14"/>
  <c r="J21" i="14"/>
  <c r="I21" i="14"/>
  <c r="H21" i="14"/>
  <c r="Q20" i="14"/>
  <c r="P20" i="14"/>
  <c r="O20" i="14"/>
  <c r="N20" i="14"/>
  <c r="K20" i="14"/>
  <c r="J20" i="14"/>
  <c r="I20" i="14"/>
  <c r="H20" i="14"/>
  <c r="Q19" i="14"/>
  <c r="P19" i="14"/>
  <c r="O19" i="14"/>
  <c r="N19" i="14"/>
  <c r="K19" i="14"/>
  <c r="J19" i="14"/>
  <c r="I19" i="14"/>
  <c r="H19" i="14"/>
  <c r="Q18" i="14"/>
  <c r="P18" i="14"/>
  <c r="O18" i="14"/>
  <c r="N18" i="14"/>
  <c r="K18" i="14"/>
  <c r="J18" i="14"/>
  <c r="I18" i="14"/>
  <c r="H18" i="14"/>
  <c r="Q17" i="14"/>
  <c r="P17" i="14"/>
  <c r="O17" i="14"/>
  <c r="N17" i="14"/>
  <c r="K17" i="14"/>
  <c r="J17" i="14"/>
  <c r="I17" i="14"/>
  <c r="H17" i="14"/>
  <c r="Q16" i="14"/>
  <c r="P16" i="14"/>
  <c r="O16" i="14"/>
  <c r="N16" i="14"/>
  <c r="K16" i="14"/>
  <c r="J16" i="14"/>
  <c r="I16" i="14"/>
  <c r="H16" i="14"/>
  <c r="Q15" i="14"/>
  <c r="P15" i="14"/>
  <c r="O15" i="14"/>
  <c r="N15" i="14"/>
  <c r="K15" i="14"/>
  <c r="J15" i="14"/>
  <c r="I15" i="14"/>
  <c r="H15" i="14"/>
  <c r="Q14" i="14"/>
  <c r="P14" i="14"/>
  <c r="O14" i="14"/>
  <c r="N14" i="14"/>
  <c r="K14" i="14"/>
  <c r="J14" i="14"/>
  <c r="I14" i="14"/>
  <c r="H14" i="14"/>
  <c r="Q13" i="14"/>
  <c r="P13" i="14"/>
  <c r="O13" i="14"/>
  <c r="N13" i="14"/>
  <c r="K13" i="14"/>
  <c r="J13" i="14"/>
  <c r="I13" i="14"/>
  <c r="H13" i="14"/>
  <c r="Q12" i="14"/>
  <c r="P12" i="14"/>
  <c r="O12" i="14"/>
  <c r="N12" i="14"/>
  <c r="K12" i="14"/>
  <c r="J12" i="14"/>
  <c r="I12" i="14"/>
  <c r="H12" i="14"/>
  <c r="Q11" i="14"/>
  <c r="P11" i="14"/>
  <c r="O11" i="14"/>
  <c r="N11" i="14"/>
  <c r="K11" i="14"/>
  <c r="J11" i="14"/>
  <c r="I11" i="14"/>
  <c r="H11" i="14"/>
  <c r="Q10" i="14"/>
  <c r="P10" i="14"/>
  <c r="O10" i="14"/>
  <c r="N10" i="14"/>
  <c r="K10" i="14"/>
  <c r="J10" i="14"/>
  <c r="I10" i="14"/>
  <c r="H10" i="14"/>
  <c r="B7" i="14"/>
  <c r="B6" i="14"/>
  <c r="B5" i="14"/>
  <c r="B3" i="14"/>
  <c r="B2" i="14"/>
  <c r="B1" i="14"/>
  <c r="B7" i="13"/>
  <c r="B6" i="13"/>
  <c r="B5" i="13"/>
  <c r="B3" i="13"/>
  <c r="B2" i="13"/>
  <c r="B1" i="13"/>
  <c r="Q51" i="13"/>
  <c r="P51" i="13"/>
  <c r="O51" i="13"/>
  <c r="N51" i="13"/>
  <c r="K51" i="13"/>
  <c r="J51" i="13"/>
  <c r="I51" i="13"/>
  <c r="H51" i="13"/>
  <c r="Q50" i="13"/>
  <c r="P50" i="13"/>
  <c r="O50" i="13"/>
  <c r="N50" i="13"/>
  <c r="K50" i="13"/>
  <c r="J50" i="13"/>
  <c r="I50" i="13"/>
  <c r="H50" i="13"/>
  <c r="Q49" i="13"/>
  <c r="P49" i="13"/>
  <c r="O49" i="13"/>
  <c r="N49" i="13"/>
  <c r="K49" i="13"/>
  <c r="J49" i="13"/>
  <c r="I49" i="13"/>
  <c r="H49" i="13"/>
  <c r="Q48" i="13"/>
  <c r="P48" i="13"/>
  <c r="O48" i="13"/>
  <c r="N48" i="13"/>
  <c r="K48" i="13"/>
  <c r="J48" i="13"/>
  <c r="I48" i="13"/>
  <c r="H48" i="13"/>
  <c r="Q47" i="13"/>
  <c r="P47" i="13"/>
  <c r="O47" i="13"/>
  <c r="N47" i="13"/>
  <c r="K47" i="13"/>
  <c r="I47" i="13"/>
  <c r="H47" i="13"/>
  <c r="Q46" i="13"/>
  <c r="P46" i="13"/>
  <c r="O46" i="13"/>
  <c r="N46" i="13"/>
  <c r="K46" i="13"/>
  <c r="J46" i="13"/>
  <c r="I46" i="13"/>
  <c r="H46" i="13"/>
  <c r="Q45" i="13"/>
  <c r="P45" i="13"/>
  <c r="O45" i="13"/>
  <c r="N45" i="13"/>
  <c r="K45" i="13"/>
  <c r="J45" i="13"/>
  <c r="I45" i="13"/>
  <c r="H45" i="13"/>
  <c r="Q44" i="13"/>
  <c r="P44" i="13"/>
  <c r="O44" i="13"/>
  <c r="N44" i="13"/>
  <c r="K44" i="13"/>
  <c r="J44" i="13"/>
  <c r="I44" i="13"/>
  <c r="H44" i="13"/>
  <c r="Q43" i="13"/>
  <c r="P43" i="13"/>
  <c r="O43" i="13"/>
  <c r="N43" i="13"/>
  <c r="K43" i="13"/>
  <c r="J43" i="13"/>
  <c r="I43" i="13"/>
  <c r="H43" i="13"/>
  <c r="Q42" i="13"/>
  <c r="P42" i="13"/>
  <c r="O42" i="13"/>
  <c r="N42" i="13"/>
  <c r="K42" i="13"/>
  <c r="J42" i="13"/>
  <c r="I42" i="13"/>
  <c r="H42" i="13"/>
  <c r="Q41" i="13"/>
  <c r="P41" i="13"/>
  <c r="O41" i="13"/>
  <c r="N41" i="13"/>
  <c r="K41" i="13"/>
  <c r="J41" i="13"/>
  <c r="I41" i="13"/>
  <c r="H41" i="13"/>
  <c r="Q40" i="13"/>
  <c r="P40" i="13"/>
  <c r="O40" i="13"/>
  <c r="N40" i="13"/>
  <c r="K40" i="13"/>
  <c r="J40" i="13"/>
  <c r="I40" i="13"/>
  <c r="H40" i="13"/>
  <c r="Q39" i="13"/>
  <c r="P39" i="13"/>
  <c r="O39" i="13"/>
  <c r="N39" i="13"/>
  <c r="K39" i="13"/>
  <c r="J39" i="13"/>
  <c r="I39" i="13"/>
  <c r="H39" i="13"/>
  <c r="Q38" i="13"/>
  <c r="P38" i="13"/>
  <c r="O38" i="13"/>
  <c r="N38" i="13"/>
  <c r="K38" i="13"/>
  <c r="J38" i="13"/>
  <c r="I38" i="13"/>
  <c r="H38" i="13"/>
  <c r="Q37" i="13"/>
  <c r="P37" i="13"/>
  <c r="O37" i="13"/>
  <c r="N37" i="13"/>
  <c r="K37" i="13"/>
  <c r="J37" i="13"/>
  <c r="I37" i="13"/>
  <c r="H37" i="13"/>
  <c r="Q36" i="13"/>
  <c r="P36" i="13"/>
  <c r="O36" i="13"/>
  <c r="N36" i="13"/>
  <c r="K36" i="13"/>
  <c r="J36" i="13"/>
  <c r="I36" i="13"/>
  <c r="H36" i="13"/>
  <c r="Q35" i="13"/>
  <c r="P35" i="13"/>
  <c r="O35" i="13"/>
  <c r="N35" i="13"/>
  <c r="K35" i="13"/>
  <c r="J35" i="13"/>
  <c r="I35" i="13"/>
  <c r="H35" i="13"/>
  <c r="Q34" i="13"/>
  <c r="P34" i="13"/>
  <c r="O34" i="13"/>
  <c r="N34" i="13"/>
  <c r="K34" i="13"/>
  <c r="J34" i="13"/>
  <c r="I34" i="13"/>
  <c r="H34" i="13"/>
  <c r="Q33" i="13"/>
  <c r="P33" i="13"/>
  <c r="O33" i="13"/>
  <c r="N33" i="13"/>
  <c r="K33" i="13"/>
  <c r="J33" i="13"/>
  <c r="I33" i="13"/>
  <c r="H33" i="13"/>
  <c r="Q32" i="13"/>
  <c r="P32" i="13"/>
  <c r="O32" i="13"/>
  <c r="N32" i="13"/>
  <c r="K32" i="13"/>
  <c r="J32" i="13"/>
  <c r="I32" i="13"/>
  <c r="H32" i="13"/>
  <c r="Q31" i="13"/>
  <c r="P31" i="13"/>
  <c r="O31" i="13"/>
  <c r="N31" i="13"/>
  <c r="K31" i="13"/>
  <c r="J31" i="13"/>
  <c r="I31" i="13"/>
  <c r="H31" i="13"/>
  <c r="Q30" i="13"/>
  <c r="P30" i="13"/>
  <c r="O30" i="13"/>
  <c r="N30" i="13"/>
  <c r="K30" i="13"/>
  <c r="J30" i="13"/>
  <c r="I30" i="13"/>
  <c r="H30" i="13"/>
  <c r="Q29" i="13"/>
  <c r="P29" i="13"/>
  <c r="O29" i="13"/>
  <c r="N29" i="13"/>
  <c r="K29" i="13"/>
  <c r="J29" i="13"/>
  <c r="I29" i="13"/>
  <c r="H29" i="13"/>
  <c r="Q28" i="13"/>
  <c r="P28" i="13"/>
  <c r="O28" i="13"/>
  <c r="N28" i="13"/>
  <c r="K28" i="13"/>
  <c r="J28" i="13"/>
  <c r="I28" i="13"/>
  <c r="H28" i="13"/>
  <c r="Q27" i="13"/>
  <c r="P27" i="13"/>
  <c r="O27" i="13"/>
  <c r="N27" i="13"/>
  <c r="K27" i="13"/>
  <c r="J27" i="13"/>
  <c r="I27" i="13"/>
  <c r="H27" i="13"/>
  <c r="Q26" i="13"/>
  <c r="P26" i="13"/>
  <c r="O26" i="13"/>
  <c r="N26" i="13"/>
  <c r="K26" i="13"/>
  <c r="J26" i="13"/>
  <c r="I26" i="13"/>
  <c r="H26" i="13"/>
  <c r="Q25" i="13"/>
  <c r="P25" i="13"/>
  <c r="O25" i="13"/>
  <c r="N25" i="13"/>
  <c r="K25" i="13"/>
  <c r="J25" i="13"/>
  <c r="I25" i="13"/>
  <c r="H25" i="13"/>
  <c r="Q24" i="13"/>
  <c r="P24" i="13"/>
  <c r="O24" i="13"/>
  <c r="N24" i="13"/>
  <c r="K24" i="13"/>
  <c r="J24" i="13"/>
  <c r="I24" i="13"/>
  <c r="H24" i="13"/>
  <c r="Q23" i="13"/>
  <c r="P23" i="13"/>
  <c r="O23" i="13"/>
  <c r="N23" i="13"/>
  <c r="K23" i="13"/>
  <c r="J23" i="13"/>
  <c r="I23" i="13"/>
  <c r="H23" i="13"/>
  <c r="Q22" i="13"/>
  <c r="P22" i="13"/>
  <c r="O22" i="13"/>
  <c r="N22" i="13"/>
  <c r="K22" i="13"/>
  <c r="J22" i="13"/>
  <c r="I22" i="13"/>
  <c r="H22" i="13"/>
  <c r="Q21" i="13"/>
  <c r="P21" i="13"/>
  <c r="O21" i="13"/>
  <c r="N21" i="13"/>
  <c r="K21" i="13"/>
  <c r="J21" i="13"/>
  <c r="I21" i="13"/>
  <c r="H21" i="13"/>
  <c r="Q20" i="13"/>
  <c r="P20" i="13"/>
  <c r="O20" i="13"/>
  <c r="N20" i="13"/>
  <c r="K20" i="13"/>
  <c r="J20" i="13"/>
  <c r="I20" i="13"/>
  <c r="H20" i="13"/>
  <c r="Q19" i="13"/>
  <c r="P19" i="13"/>
  <c r="O19" i="13"/>
  <c r="N19" i="13"/>
  <c r="K19" i="13"/>
  <c r="J19" i="13"/>
  <c r="I19" i="13"/>
  <c r="H19" i="13"/>
  <c r="Q18" i="13"/>
  <c r="P18" i="13"/>
  <c r="O18" i="13"/>
  <c r="N18" i="13"/>
  <c r="K18" i="13"/>
  <c r="J18" i="13"/>
  <c r="I18" i="13"/>
  <c r="H18" i="13"/>
  <c r="Q17" i="13"/>
  <c r="P17" i="13"/>
  <c r="O17" i="13"/>
  <c r="N17" i="13"/>
  <c r="K17" i="13"/>
  <c r="J17" i="13"/>
  <c r="I17" i="13"/>
  <c r="H17" i="13"/>
  <c r="Q16" i="13"/>
  <c r="P16" i="13"/>
  <c r="O16" i="13"/>
  <c r="N16" i="13"/>
  <c r="K16" i="13"/>
  <c r="J16" i="13"/>
  <c r="I16" i="13"/>
  <c r="H16" i="13"/>
  <c r="Q15" i="13"/>
  <c r="P15" i="13"/>
  <c r="O15" i="13"/>
  <c r="N15" i="13"/>
  <c r="K15" i="13"/>
  <c r="J15" i="13"/>
  <c r="I15" i="13"/>
  <c r="H15" i="13"/>
  <c r="Q14" i="13"/>
  <c r="P14" i="13"/>
  <c r="O14" i="13"/>
  <c r="N14" i="13"/>
  <c r="K14" i="13"/>
  <c r="J14" i="13"/>
  <c r="I14" i="13"/>
  <c r="H14" i="13"/>
  <c r="Q13" i="13"/>
  <c r="P13" i="13"/>
  <c r="O13" i="13"/>
  <c r="N13" i="13"/>
  <c r="K13" i="13"/>
  <c r="J13" i="13"/>
  <c r="I13" i="13"/>
  <c r="H13" i="13"/>
  <c r="Q12" i="13"/>
  <c r="P12" i="13"/>
  <c r="O12" i="13"/>
  <c r="N12" i="13"/>
  <c r="K12" i="13"/>
  <c r="J12" i="13"/>
  <c r="I12" i="13"/>
  <c r="Q11" i="13"/>
  <c r="P11" i="13"/>
  <c r="O11" i="13"/>
  <c r="N11" i="13"/>
  <c r="K11" i="13"/>
  <c r="J11" i="13"/>
  <c r="I11" i="13"/>
  <c r="H11" i="13"/>
  <c r="Q10" i="13"/>
  <c r="P10" i="13"/>
  <c r="O10" i="13"/>
  <c r="N10" i="13"/>
  <c r="K10" i="13"/>
  <c r="J10" i="13"/>
  <c r="I10" i="13"/>
  <c r="H10" i="13"/>
  <c r="F11" i="13"/>
  <c r="E11" i="13"/>
  <c r="B2" i="11"/>
  <c r="B3" i="11"/>
  <c r="B4" i="11"/>
  <c r="B5" i="11"/>
  <c r="B6" i="11"/>
  <c r="B7" i="11"/>
  <c r="B8" i="11"/>
  <c r="B9" i="11"/>
  <c r="B10" i="11"/>
  <c r="B11" i="11"/>
  <c r="B12" i="11"/>
  <c r="B13" i="11"/>
  <c r="B14" i="11"/>
  <c r="B15" i="11"/>
  <c r="B16" i="11"/>
  <c r="B17" i="11"/>
  <c r="B18" i="11"/>
  <c r="B19" i="11"/>
  <c r="B20" i="11"/>
  <c r="B21" i="11"/>
  <c r="B22" i="11"/>
  <c r="B23" i="11"/>
  <c r="B24" i="11"/>
  <c r="B25" i="11"/>
  <c r="B26" i="11"/>
  <c r="B27" i="11"/>
  <c r="B28" i="11"/>
  <c r="B29" i="11"/>
  <c r="B30" i="11"/>
  <c r="B31" i="11"/>
  <c r="B32" i="11"/>
  <c r="B33" i="11"/>
  <c r="B34" i="11"/>
  <c r="B35" i="11"/>
  <c r="B36" i="11"/>
  <c r="B37" i="11"/>
  <c r="B38" i="11"/>
  <c r="B39" i="11"/>
  <c r="B40" i="11"/>
  <c r="B41" i="11"/>
  <c r="B42" i="11"/>
  <c r="B43" i="11"/>
  <c r="B44" i="11"/>
  <c r="B45" i="11"/>
  <c r="B46" i="11"/>
  <c r="B47" i="11"/>
  <c r="B48" i="11"/>
  <c r="B49" i="11"/>
  <c r="B50" i="11"/>
  <c r="B51" i="11"/>
  <c r="B52" i="11"/>
  <c r="B53" i="11"/>
  <c r="B54" i="11"/>
  <c r="B55" i="11"/>
  <c r="B56" i="11"/>
  <c r="B57" i="11"/>
  <c r="B58" i="11"/>
  <c r="B59" i="11"/>
  <c r="B60" i="11"/>
  <c r="B61" i="11"/>
  <c r="B62" i="11"/>
  <c r="B63" i="11"/>
  <c r="B64" i="11"/>
  <c r="B65" i="11"/>
  <c r="B66" i="11"/>
  <c r="B67" i="11"/>
  <c r="B68" i="11"/>
  <c r="B69" i="11"/>
  <c r="B70" i="11"/>
  <c r="B71" i="11"/>
  <c r="B72" i="11"/>
  <c r="B73" i="11"/>
  <c r="B74" i="11"/>
  <c r="B75" i="11"/>
  <c r="B76" i="11"/>
  <c r="B77" i="11"/>
  <c r="B78" i="11"/>
  <c r="B79" i="11"/>
  <c r="B80" i="11"/>
  <c r="B81" i="11"/>
  <c r="B82" i="11"/>
  <c r="B83" i="11"/>
  <c r="B84" i="11"/>
  <c r="B85" i="11"/>
  <c r="B86" i="11"/>
  <c r="B87" i="11"/>
  <c r="B88" i="11"/>
  <c r="B89" i="11"/>
  <c r="B90" i="11"/>
  <c r="B91" i="11"/>
  <c r="B92" i="11"/>
  <c r="B93" i="11"/>
  <c r="B94" i="11"/>
  <c r="B95" i="11"/>
  <c r="B96" i="11"/>
  <c r="B97" i="11"/>
  <c r="B98" i="11"/>
  <c r="B99" i="11"/>
  <c r="B100" i="11"/>
  <c r="B101" i="11"/>
  <c r="B102" i="11"/>
  <c r="B103" i="11"/>
  <c r="B104" i="11"/>
  <c r="B105" i="11"/>
  <c r="B106" i="11"/>
  <c r="B107" i="11"/>
  <c r="B108" i="11"/>
  <c r="B109" i="11"/>
  <c r="B110" i="11"/>
  <c r="B111" i="11"/>
  <c r="B112" i="11"/>
  <c r="B113" i="11"/>
  <c r="B114" i="11"/>
  <c r="B115" i="11"/>
  <c r="B116" i="11"/>
  <c r="B117" i="11"/>
  <c r="B118" i="11"/>
  <c r="B119" i="11"/>
  <c r="B120" i="11"/>
  <c r="B121" i="11"/>
  <c r="B122" i="11"/>
  <c r="B123" i="11"/>
  <c r="B124" i="11"/>
  <c r="B125" i="11"/>
  <c r="B126" i="11"/>
  <c r="B127" i="11"/>
  <c r="B128" i="11"/>
  <c r="B129" i="11"/>
  <c r="B130" i="11"/>
  <c r="B131" i="11"/>
  <c r="B132" i="11"/>
  <c r="B133" i="11"/>
  <c r="B134" i="11"/>
  <c r="B135" i="11"/>
  <c r="B136" i="11"/>
  <c r="B137" i="11"/>
  <c r="B138" i="11"/>
  <c r="B139" i="11"/>
  <c r="B140" i="11"/>
  <c r="B141" i="11"/>
  <c r="B142" i="11"/>
  <c r="B143" i="11"/>
  <c r="B144" i="11"/>
  <c r="B145" i="11"/>
  <c r="B146" i="11"/>
  <c r="B147" i="11"/>
  <c r="B148" i="11"/>
  <c r="B149" i="11"/>
  <c r="B150" i="11"/>
  <c r="B151" i="11"/>
  <c r="B152" i="11"/>
  <c r="B153" i="11"/>
  <c r="B154" i="11"/>
  <c r="B155" i="11"/>
  <c r="B156" i="11"/>
  <c r="B157" i="11"/>
  <c r="B158" i="11"/>
  <c r="B159" i="11"/>
  <c r="B160" i="11"/>
  <c r="B161" i="11"/>
  <c r="B162" i="11"/>
  <c r="B163" i="11"/>
  <c r="B164" i="11"/>
  <c r="B165" i="11"/>
  <c r="B166" i="11"/>
  <c r="B167" i="11"/>
  <c r="B168" i="11"/>
  <c r="B169" i="11"/>
  <c r="B170" i="11"/>
  <c r="B171" i="11"/>
  <c r="B172" i="11"/>
  <c r="B173" i="11"/>
  <c r="B174" i="11"/>
  <c r="B175" i="11"/>
  <c r="B176" i="11"/>
  <c r="B177" i="11"/>
  <c r="B178" i="11"/>
  <c r="B179" i="11"/>
  <c r="B180" i="11"/>
  <c r="B181" i="11"/>
  <c r="B182" i="11"/>
  <c r="B183" i="11"/>
  <c r="B184" i="11"/>
  <c r="B185" i="11"/>
  <c r="B186" i="11"/>
  <c r="B187" i="11"/>
  <c r="B188" i="11"/>
  <c r="B189" i="11"/>
  <c r="B190" i="11"/>
  <c r="AC32" i="10"/>
  <c r="Q32" i="10"/>
  <c r="AD32" i="10"/>
  <c r="Y32" i="10"/>
  <c r="AE32" i="10"/>
  <c r="P32" i="10"/>
  <c r="AC31" i="10"/>
  <c r="Q31" i="10"/>
  <c r="AD31" i="10"/>
  <c r="Y31" i="10"/>
  <c r="AE31" i="10"/>
  <c r="P31" i="10"/>
  <c r="AC8" i="10"/>
  <c r="Q8" i="10"/>
  <c r="AC9" i="10"/>
  <c r="Q9" i="10"/>
  <c r="AC10" i="10"/>
  <c r="Q10" i="10"/>
  <c r="AC11" i="10"/>
  <c r="Q11" i="10"/>
  <c r="AC12" i="10"/>
  <c r="Q12" i="10"/>
  <c r="AC13" i="10"/>
  <c r="Q13" i="10"/>
  <c r="AC14" i="10"/>
  <c r="Q14" i="10"/>
  <c r="AC15" i="10"/>
  <c r="Q15" i="10"/>
  <c r="AC16" i="10"/>
  <c r="Q16" i="10"/>
  <c r="AC17" i="10"/>
  <c r="Q17" i="10"/>
  <c r="AC18" i="10"/>
  <c r="Q18" i="10"/>
  <c r="AC19" i="10"/>
  <c r="Q19" i="10"/>
  <c r="AC20" i="10"/>
  <c r="Q20" i="10"/>
  <c r="AC21" i="10"/>
  <c r="Q21" i="10"/>
  <c r="AC22" i="10"/>
  <c r="Q22" i="10"/>
  <c r="AC23" i="10"/>
  <c r="Q23" i="10"/>
  <c r="AC24" i="10"/>
  <c r="Q24" i="10"/>
  <c r="AC25" i="10"/>
  <c r="Q25" i="10"/>
  <c r="AC26" i="10"/>
  <c r="Q26" i="10"/>
  <c r="AC27" i="10"/>
  <c r="Q27" i="10"/>
  <c r="AC28" i="10"/>
  <c r="Q28" i="10"/>
  <c r="AC29" i="10"/>
  <c r="Q29" i="10"/>
  <c r="AC30" i="10"/>
  <c r="Q30" i="10"/>
  <c r="AC7" i="10"/>
  <c r="Q7" i="10"/>
  <c r="AD8" i="10"/>
  <c r="Y8" i="10"/>
  <c r="AE8" i="10"/>
  <c r="P8" i="10"/>
  <c r="AD9" i="10"/>
  <c r="Y9" i="10"/>
  <c r="AE9" i="10"/>
  <c r="P9" i="10"/>
  <c r="AD10" i="10"/>
  <c r="Y10" i="10"/>
  <c r="AE10" i="10"/>
  <c r="P10" i="10"/>
  <c r="AD11" i="10"/>
  <c r="Y11" i="10"/>
  <c r="AE11" i="10"/>
  <c r="P11" i="10"/>
  <c r="AD12" i="10"/>
  <c r="Y12" i="10"/>
  <c r="AE12" i="10"/>
  <c r="P12" i="10"/>
  <c r="AD13" i="10"/>
  <c r="Y13" i="10"/>
  <c r="AE13" i="10"/>
  <c r="P13" i="10"/>
  <c r="AD14" i="10"/>
  <c r="Y14" i="10"/>
  <c r="AE14" i="10"/>
  <c r="P14" i="10"/>
  <c r="AD15" i="10"/>
  <c r="Y15" i="10"/>
  <c r="AE15" i="10"/>
  <c r="P15" i="10"/>
  <c r="AD16" i="10"/>
  <c r="Y16" i="10"/>
  <c r="AE16" i="10"/>
  <c r="P16" i="10"/>
  <c r="AD17" i="10"/>
  <c r="Y17" i="10"/>
  <c r="AE17" i="10"/>
  <c r="P17" i="10"/>
  <c r="AD18" i="10"/>
  <c r="Y18" i="10"/>
  <c r="AE18" i="10"/>
  <c r="P18" i="10"/>
  <c r="AD19" i="10"/>
  <c r="Y19" i="10"/>
  <c r="AE19" i="10"/>
  <c r="P19" i="10"/>
  <c r="AD20" i="10"/>
  <c r="Y20" i="10"/>
  <c r="AE20" i="10"/>
  <c r="P20" i="10"/>
  <c r="AD21" i="10"/>
  <c r="Y21" i="10"/>
  <c r="AE21" i="10"/>
  <c r="P21" i="10"/>
  <c r="AD22" i="10"/>
  <c r="Y22" i="10"/>
  <c r="AE22" i="10"/>
  <c r="P22" i="10"/>
  <c r="AD23" i="10"/>
  <c r="Y23" i="10"/>
  <c r="AE23" i="10"/>
  <c r="P23" i="10"/>
  <c r="AD24" i="10"/>
  <c r="Y24" i="10"/>
  <c r="AE24" i="10"/>
  <c r="P24" i="10"/>
  <c r="AD25" i="10"/>
  <c r="Y25" i="10"/>
  <c r="AE25" i="10"/>
  <c r="P25" i="10"/>
  <c r="AD26" i="10"/>
  <c r="Y26" i="10"/>
  <c r="AE26" i="10"/>
  <c r="P26" i="10"/>
  <c r="AD27" i="10"/>
  <c r="Y27" i="10"/>
  <c r="AE27" i="10"/>
  <c r="P27" i="10"/>
  <c r="AD28" i="10"/>
  <c r="Y28" i="10"/>
  <c r="AE28" i="10"/>
  <c r="P28" i="10"/>
  <c r="AD29" i="10"/>
  <c r="Y29" i="10"/>
  <c r="AE29" i="10"/>
  <c r="P29" i="10"/>
  <c r="AD30" i="10"/>
  <c r="Y30" i="10"/>
  <c r="AE30" i="10"/>
  <c r="P30" i="10"/>
  <c r="Y7" i="10"/>
  <c r="AE7" i="10"/>
  <c r="P7" i="10"/>
  <c r="E32" i="10"/>
  <c r="F32" i="10"/>
  <c r="A32" i="10"/>
  <c r="G32" i="10"/>
  <c r="E31" i="10"/>
  <c r="F31" i="10"/>
  <c r="A31" i="10"/>
  <c r="G31" i="10"/>
  <c r="E30" i="10"/>
  <c r="F30" i="10"/>
  <c r="A30" i="10"/>
  <c r="G30" i="10"/>
  <c r="E29" i="10"/>
  <c r="F29" i="10"/>
  <c r="A29" i="10"/>
  <c r="G29" i="10"/>
  <c r="E28" i="10"/>
  <c r="F28" i="10"/>
  <c r="A28" i="10"/>
  <c r="G28" i="10"/>
  <c r="E27" i="10"/>
  <c r="F27" i="10"/>
  <c r="A27" i="10"/>
  <c r="G27" i="10"/>
  <c r="E26" i="10"/>
  <c r="F26" i="10"/>
  <c r="A26" i="10"/>
  <c r="G26" i="10"/>
  <c r="E25" i="10"/>
  <c r="F25" i="10"/>
  <c r="A25" i="10"/>
  <c r="G25" i="10"/>
  <c r="E24" i="10"/>
  <c r="F24" i="10"/>
  <c r="A24" i="10"/>
  <c r="G24" i="10"/>
  <c r="E23" i="10"/>
  <c r="F23" i="10"/>
  <c r="A23" i="10"/>
  <c r="G23" i="10"/>
  <c r="E22" i="10"/>
  <c r="F22" i="10"/>
  <c r="A22" i="10"/>
  <c r="G22" i="10"/>
  <c r="E21" i="10"/>
  <c r="F21" i="10"/>
  <c r="A21" i="10"/>
  <c r="G21" i="10"/>
  <c r="E20" i="10"/>
  <c r="F20" i="10"/>
  <c r="A20" i="10"/>
  <c r="G20" i="10"/>
  <c r="E19" i="10"/>
  <c r="F19" i="10"/>
  <c r="A19" i="10"/>
  <c r="G19" i="10"/>
  <c r="E18" i="10"/>
  <c r="F18" i="10"/>
  <c r="A18" i="10"/>
  <c r="G18" i="10"/>
  <c r="E17" i="10"/>
  <c r="F17" i="10"/>
  <c r="A17" i="10"/>
  <c r="G17" i="10"/>
  <c r="E16" i="10"/>
  <c r="F16" i="10"/>
  <c r="A16" i="10"/>
  <c r="G16" i="10"/>
  <c r="E15" i="10"/>
  <c r="F15" i="10"/>
  <c r="A15" i="10"/>
  <c r="G15" i="10"/>
  <c r="E14" i="10"/>
  <c r="F14" i="10"/>
  <c r="A14" i="10"/>
  <c r="G14" i="10"/>
  <c r="E13" i="10"/>
  <c r="F13" i="10"/>
  <c r="A13" i="10"/>
  <c r="G13" i="10"/>
  <c r="E12" i="10"/>
  <c r="F12" i="10"/>
  <c r="A12" i="10"/>
  <c r="G12" i="10"/>
  <c r="E11" i="10"/>
  <c r="F11" i="10"/>
  <c r="A11" i="10"/>
  <c r="G11" i="10"/>
  <c r="E10" i="10"/>
  <c r="F10" i="10"/>
  <c r="A10" i="10"/>
  <c r="G10" i="10"/>
  <c r="E9" i="10"/>
  <c r="F9" i="10"/>
  <c r="A9" i="10"/>
  <c r="G9" i="10"/>
  <c r="E8" i="10"/>
  <c r="F8" i="10"/>
  <c r="A8" i="10"/>
  <c r="G8" i="10"/>
  <c r="F7" i="10"/>
  <c r="A7" i="10"/>
  <c r="G7" i="10"/>
  <c r="A2" i="4"/>
  <c r="A3" i="4"/>
  <c r="A4" i="4"/>
  <c r="A5" i="4"/>
  <c r="A6" i="4"/>
  <c r="A7" i="4"/>
  <c r="A8" i="4"/>
  <c r="A9" i="4"/>
  <c r="A10" i="4"/>
  <c r="A11" i="4"/>
  <c r="A12" i="4"/>
  <c r="A13" i="4"/>
  <c r="A14" i="4"/>
  <c r="A15" i="4"/>
  <c r="A16" i="4"/>
  <c r="A17" i="4"/>
  <c r="A18" i="4"/>
  <c r="A19" i="4"/>
  <c r="A20" i="4"/>
  <c r="A21" i="4"/>
  <c r="A22" i="4"/>
  <c r="A23" i="4"/>
  <c r="A24" i="4"/>
  <c r="A25" i="4"/>
  <c r="A26" i="4"/>
  <c r="A27" i="4"/>
  <c r="A28" i="4"/>
  <c r="A29" i="4"/>
  <c r="A30" i="4"/>
  <c r="A31" i="4"/>
  <c r="A32" i="4"/>
  <c r="A33" i="4"/>
  <c r="A34" i="4"/>
  <c r="A35" i="4"/>
  <c r="A36" i="4"/>
  <c r="A37" i="4"/>
  <c r="A38" i="4"/>
  <c r="A39" i="4"/>
  <c r="A40" i="4"/>
  <c r="A41" i="4"/>
  <c r="A42" i="4"/>
  <c r="A43" i="4"/>
  <c r="A44" i="4"/>
  <c r="A45" i="4"/>
  <c r="A46" i="4"/>
  <c r="A47" i="4"/>
  <c r="A48" i="4"/>
  <c r="A49" i="4"/>
  <c r="A50" i="4"/>
  <c r="A51" i="4"/>
  <c r="A52" i="4"/>
  <c r="A53" i="4"/>
  <c r="A54" i="4"/>
  <c r="A55" i="4"/>
  <c r="A56" i="4"/>
  <c r="A57" i="4"/>
  <c r="A58" i="4"/>
  <c r="A59" i="4"/>
  <c r="A60" i="4"/>
  <c r="A61" i="4"/>
  <c r="A62" i="4"/>
  <c r="A63" i="4"/>
  <c r="A64" i="4"/>
  <c r="A65" i="4"/>
  <c r="A66" i="4"/>
  <c r="A67" i="4"/>
  <c r="A68" i="4"/>
  <c r="A69" i="4"/>
  <c r="A70" i="4"/>
  <c r="A71" i="4"/>
  <c r="A72" i="4"/>
  <c r="A73" i="4"/>
  <c r="A74" i="4"/>
  <c r="A75" i="4"/>
  <c r="A76" i="4"/>
  <c r="A77" i="4"/>
  <c r="A78" i="4"/>
  <c r="A79" i="4"/>
  <c r="A80" i="4"/>
  <c r="A81" i="4"/>
  <c r="A82" i="4"/>
  <c r="A83" i="4"/>
  <c r="A84" i="4"/>
  <c r="A85" i="4"/>
  <c r="A86" i="4"/>
  <c r="A87" i="4"/>
  <c r="A88" i="4"/>
  <c r="A89" i="4"/>
  <c r="A90" i="4"/>
  <c r="A91" i="4"/>
  <c r="A92" i="4"/>
  <c r="A93" i="4"/>
  <c r="A94" i="4"/>
  <c r="A95" i="4"/>
  <c r="A96" i="4"/>
  <c r="A97" i="4"/>
  <c r="A98" i="4"/>
  <c r="A99" i="4"/>
  <c r="A100" i="4"/>
  <c r="A101" i="4"/>
  <c r="A102" i="4"/>
  <c r="A103" i="4"/>
  <c r="A104" i="4"/>
  <c r="A105" i="4"/>
  <c r="A106" i="4"/>
  <c r="A107" i="4"/>
  <c r="A108" i="4"/>
  <c r="A109" i="4"/>
  <c r="A110" i="4"/>
  <c r="A111" i="4"/>
  <c r="A112" i="4"/>
  <c r="A113" i="4"/>
  <c r="A114" i="4"/>
  <c r="A115" i="4"/>
  <c r="A116" i="4"/>
  <c r="A117" i="4"/>
  <c r="A118" i="4"/>
  <c r="A119" i="4"/>
  <c r="A120" i="4"/>
  <c r="A121" i="4"/>
  <c r="A122" i="4"/>
  <c r="A123" i="4"/>
  <c r="A124" i="4"/>
  <c r="A125" i="4"/>
  <c r="A126" i="4"/>
  <c r="A127" i="4"/>
  <c r="A128" i="4"/>
  <c r="A129" i="4"/>
  <c r="A130" i="4"/>
  <c r="A131" i="4"/>
  <c r="A132" i="4"/>
  <c r="A133" i="4"/>
  <c r="A134" i="4"/>
  <c r="A135" i="4"/>
  <c r="A136" i="4"/>
  <c r="A137" i="4"/>
  <c r="A138" i="4"/>
  <c r="A139" i="4"/>
  <c r="A140" i="4"/>
  <c r="A141" i="4"/>
  <c r="A142" i="4"/>
  <c r="A143" i="4"/>
  <c r="A144" i="4"/>
  <c r="A145" i="4"/>
  <c r="A146" i="4"/>
  <c r="A147" i="4"/>
  <c r="A148" i="4"/>
  <c r="A149" i="4"/>
  <c r="A150" i="4"/>
  <c r="A151" i="4"/>
  <c r="A152" i="4"/>
  <c r="A153" i="4"/>
  <c r="A154" i="4"/>
  <c r="A155" i="4"/>
  <c r="A156" i="4"/>
  <c r="A157" i="4"/>
  <c r="A158" i="4"/>
  <c r="A159" i="4"/>
  <c r="A160" i="4"/>
  <c r="A161" i="4"/>
  <c r="T52" i="2"/>
  <c r="S52" i="2"/>
  <c r="V52" i="2"/>
  <c r="K3" i="5"/>
  <c r="K4" i="5"/>
  <c r="K5" i="5"/>
  <c r="K6" i="5"/>
  <c r="K7" i="5"/>
  <c r="K8" i="5"/>
  <c r="K9" i="5"/>
  <c r="K10" i="5"/>
  <c r="K11" i="5"/>
  <c r="K12" i="5"/>
  <c r="K13" i="5"/>
  <c r="K14" i="5"/>
  <c r="K15" i="5"/>
  <c r="K16" i="5"/>
  <c r="K17" i="5"/>
  <c r="K18" i="5"/>
  <c r="K19" i="5"/>
  <c r="K20" i="5"/>
  <c r="K21" i="5"/>
  <c r="K22" i="5"/>
  <c r="K23" i="5"/>
  <c r="K24" i="5"/>
  <c r="K25" i="5"/>
  <c r="K26" i="5"/>
  <c r="K27" i="5"/>
  <c r="K28" i="5"/>
  <c r="K29" i="5"/>
  <c r="K30" i="5"/>
  <c r="K31" i="5"/>
  <c r="K32" i="5"/>
  <c r="K33" i="5"/>
  <c r="K34" i="5"/>
  <c r="K35" i="5"/>
  <c r="K36" i="5"/>
  <c r="K37" i="5"/>
  <c r="K38" i="5"/>
  <c r="K39" i="5"/>
  <c r="K40" i="5"/>
  <c r="K41" i="5"/>
  <c r="K42" i="5"/>
  <c r="K43" i="5"/>
  <c r="K44" i="5"/>
  <c r="K45" i="5"/>
  <c r="K46" i="5"/>
  <c r="K47" i="5"/>
  <c r="K48" i="5"/>
  <c r="K49" i="5"/>
  <c r="K50" i="5"/>
  <c r="K51" i="5"/>
  <c r="K52" i="5"/>
  <c r="K53" i="5"/>
  <c r="K54" i="5"/>
  <c r="K55" i="5"/>
  <c r="K56" i="5"/>
  <c r="K57" i="5"/>
  <c r="K58" i="5"/>
  <c r="K59" i="5"/>
  <c r="K60" i="5"/>
  <c r="K61" i="5"/>
  <c r="K62" i="5"/>
  <c r="K63" i="5"/>
  <c r="K64" i="5"/>
  <c r="K65" i="5"/>
  <c r="K66" i="5"/>
  <c r="K67" i="5"/>
  <c r="K68" i="5"/>
  <c r="K69" i="5"/>
  <c r="K70" i="5"/>
  <c r="K71" i="5"/>
  <c r="K72" i="5"/>
  <c r="K73" i="5"/>
  <c r="K74" i="5"/>
  <c r="K75" i="5"/>
  <c r="K76" i="5"/>
  <c r="K77" i="5"/>
  <c r="K78" i="5"/>
  <c r="K79" i="5"/>
  <c r="K80" i="5"/>
  <c r="K81" i="5"/>
  <c r="K82" i="5"/>
  <c r="K83" i="5"/>
  <c r="K84" i="5"/>
  <c r="K85" i="5"/>
  <c r="K86" i="5"/>
  <c r="K87" i="5"/>
  <c r="K88" i="5"/>
  <c r="K89" i="5"/>
  <c r="K90" i="5"/>
  <c r="K91" i="5"/>
  <c r="K92" i="5"/>
  <c r="K93" i="5"/>
  <c r="K94" i="5"/>
  <c r="K95" i="5"/>
  <c r="K96" i="5"/>
  <c r="K97" i="5"/>
  <c r="K98" i="5"/>
  <c r="K99" i="5"/>
  <c r="K100" i="5"/>
  <c r="K101" i="5"/>
  <c r="K102" i="5"/>
  <c r="K103" i="5"/>
  <c r="K104" i="5"/>
  <c r="K105" i="5"/>
  <c r="K106" i="5"/>
  <c r="K107" i="5"/>
  <c r="I108" i="5"/>
  <c r="K108" i="5"/>
  <c r="I109" i="5"/>
  <c r="K109" i="5"/>
  <c r="I110" i="5"/>
  <c r="K110" i="5"/>
  <c r="I111" i="5"/>
  <c r="K111" i="5"/>
  <c r="I112" i="5"/>
  <c r="K112" i="5"/>
  <c r="I113" i="5"/>
  <c r="K113" i="5"/>
  <c r="I114" i="5"/>
  <c r="K114" i="5"/>
  <c r="I115" i="5"/>
  <c r="K115" i="5"/>
  <c r="I116" i="5"/>
  <c r="K116" i="5"/>
  <c r="I117" i="5"/>
  <c r="K117" i="5"/>
  <c r="I118" i="5"/>
  <c r="K118" i="5"/>
  <c r="I119" i="5"/>
  <c r="K119" i="5"/>
  <c r="I120" i="5"/>
  <c r="K120" i="5"/>
  <c r="I121" i="5"/>
  <c r="K121" i="5"/>
  <c r="I122" i="5"/>
  <c r="K122" i="5"/>
  <c r="I123" i="5"/>
  <c r="K123" i="5"/>
  <c r="I124" i="5"/>
  <c r="K124" i="5"/>
  <c r="I125" i="5"/>
  <c r="K125" i="5"/>
  <c r="I126" i="5"/>
  <c r="K126" i="5"/>
  <c r="I127" i="5"/>
  <c r="K127" i="5"/>
  <c r="I128" i="5"/>
  <c r="K128" i="5"/>
  <c r="I129" i="5"/>
  <c r="K129" i="5"/>
  <c r="I130" i="5"/>
  <c r="K130" i="5"/>
  <c r="I131" i="5"/>
  <c r="K131" i="5"/>
  <c r="I132" i="5"/>
  <c r="K132" i="5"/>
  <c r="I133" i="5"/>
  <c r="K133" i="5"/>
  <c r="I134" i="5"/>
  <c r="K134" i="5"/>
  <c r="I135" i="5"/>
  <c r="K135" i="5"/>
  <c r="I136" i="5"/>
  <c r="K136" i="5"/>
  <c r="I137" i="5"/>
  <c r="K137" i="5"/>
  <c r="I138" i="5"/>
  <c r="K138" i="5"/>
  <c r="I139" i="5"/>
  <c r="K139" i="5"/>
  <c r="I140" i="5"/>
  <c r="K140" i="5"/>
  <c r="I141" i="5"/>
  <c r="K141" i="5"/>
  <c r="I142" i="5"/>
  <c r="K142" i="5"/>
  <c r="I143" i="5"/>
  <c r="K143" i="5"/>
  <c r="I144" i="5"/>
  <c r="K144" i="5"/>
  <c r="I145" i="5"/>
  <c r="K145" i="5"/>
  <c r="I146" i="5"/>
  <c r="K146" i="5"/>
  <c r="I147" i="5"/>
  <c r="K147" i="5"/>
  <c r="I148" i="5"/>
  <c r="K148" i="5"/>
  <c r="I149" i="5"/>
  <c r="K149" i="5"/>
  <c r="I150" i="5"/>
  <c r="K150" i="5"/>
  <c r="I151" i="5"/>
  <c r="K151" i="5"/>
  <c r="I152" i="5"/>
  <c r="K152" i="5"/>
  <c r="I153" i="5"/>
  <c r="K153" i="5"/>
  <c r="I154" i="5"/>
  <c r="K154" i="5"/>
  <c r="I155" i="5"/>
  <c r="K155" i="5"/>
  <c r="I156" i="5"/>
  <c r="K156" i="5"/>
  <c r="I157" i="5"/>
  <c r="K157" i="5"/>
  <c r="I158" i="5"/>
  <c r="K158" i="5"/>
  <c r="I159" i="5"/>
  <c r="K159" i="5"/>
  <c r="I160" i="5"/>
  <c r="K160" i="5"/>
  <c r="I161" i="5"/>
  <c r="K161" i="5"/>
  <c r="I162" i="5"/>
  <c r="K162" i="5"/>
  <c r="I163" i="5"/>
  <c r="K163" i="5"/>
  <c r="I164" i="5"/>
  <c r="K164" i="5"/>
  <c r="I165" i="5"/>
  <c r="K165" i="5"/>
  <c r="I166" i="5"/>
  <c r="K166" i="5"/>
  <c r="I167" i="5"/>
  <c r="K167" i="5"/>
  <c r="I168" i="5"/>
  <c r="K168" i="5"/>
  <c r="I169" i="5"/>
  <c r="K169" i="5"/>
  <c r="I170" i="5"/>
  <c r="K170" i="5"/>
  <c r="I171" i="5"/>
  <c r="K171" i="5"/>
  <c r="I172" i="5"/>
  <c r="K172" i="5"/>
  <c r="I173" i="5"/>
  <c r="K173" i="5"/>
  <c r="I174" i="5"/>
  <c r="K174" i="5"/>
  <c r="I175" i="5"/>
  <c r="K175" i="5"/>
  <c r="I176" i="5"/>
  <c r="K176" i="5"/>
  <c r="I177" i="5"/>
  <c r="K177" i="5"/>
  <c r="I178" i="5"/>
  <c r="K178" i="5"/>
  <c r="I179" i="5"/>
  <c r="K179" i="5"/>
  <c r="I180" i="5"/>
  <c r="K180" i="5"/>
  <c r="I181" i="5"/>
  <c r="K181" i="5"/>
  <c r="I182" i="5"/>
  <c r="K182" i="5"/>
  <c r="I183" i="5"/>
  <c r="K183" i="5"/>
  <c r="I184" i="5"/>
  <c r="K184" i="5"/>
  <c r="I185" i="5"/>
  <c r="K185" i="5"/>
  <c r="I186" i="5"/>
  <c r="K186" i="5"/>
  <c r="I187" i="5"/>
  <c r="K187" i="5"/>
  <c r="I188" i="5"/>
  <c r="K188" i="5"/>
  <c r="I189" i="5"/>
  <c r="K189" i="5"/>
  <c r="I190" i="5"/>
  <c r="K190" i="5"/>
  <c r="I191" i="5"/>
  <c r="K191" i="5"/>
  <c r="I192" i="5"/>
  <c r="K192" i="5"/>
  <c r="I193" i="5"/>
  <c r="K193" i="5"/>
  <c r="I194" i="5"/>
  <c r="K194" i="5"/>
  <c r="I195" i="5"/>
  <c r="K195" i="5"/>
  <c r="I196" i="5"/>
  <c r="K196" i="5"/>
  <c r="I197" i="5"/>
  <c r="K197" i="5"/>
  <c r="I198" i="5"/>
  <c r="K198" i="5"/>
  <c r="I199" i="5"/>
  <c r="K199" i="5"/>
  <c r="I200" i="5"/>
  <c r="K200" i="5"/>
  <c r="I201" i="5"/>
  <c r="K201" i="5"/>
  <c r="I202" i="5"/>
  <c r="K202" i="5"/>
  <c r="I203" i="5"/>
  <c r="K203" i="5"/>
  <c r="I204" i="5"/>
  <c r="K204" i="5"/>
  <c r="I205" i="5"/>
  <c r="K205" i="5"/>
  <c r="I206" i="5"/>
  <c r="K206" i="5"/>
  <c r="I207" i="5"/>
  <c r="K207" i="5"/>
  <c r="I208" i="5"/>
  <c r="K208" i="5"/>
  <c r="I209" i="5"/>
  <c r="K209" i="5"/>
  <c r="I210" i="5"/>
  <c r="K210" i="5"/>
  <c r="I211" i="5"/>
  <c r="K211" i="5"/>
  <c r="I212" i="5"/>
  <c r="K212" i="5"/>
  <c r="I213" i="5"/>
  <c r="K213" i="5"/>
  <c r="I214" i="5"/>
  <c r="K214" i="5"/>
  <c r="I215" i="5"/>
  <c r="K215" i="5"/>
  <c r="I216" i="5"/>
  <c r="K216" i="5"/>
  <c r="K217" i="5"/>
  <c r="K2" i="5"/>
  <c r="G157" i="8"/>
  <c r="G156" i="8"/>
  <c r="G155" i="8"/>
  <c r="G154" i="8"/>
  <c r="G153" i="8"/>
  <c r="G152" i="8"/>
  <c r="G151" i="8"/>
  <c r="G150" i="8"/>
  <c r="G149" i="8"/>
  <c r="G148" i="8"/>
  <c r="G146" i="8"/>
  <c r="G145" i="8"/>
  <c r="G144" i="8"/>
  <c r="G143" i="8"/>
  <c r="G142" i="8"/>
  <c r="G141" i="8"/>
  <c r="G140" i="8"/>
  <c r="G139" i="8"/>
  <c r="G138" i="8"/>
  <c r="G137" i="8"/>
  <c r="G135" i="8"/>
  <c r="G134" i="8"/>
  <c r="G133" i="8"/>
  <c r="G132" i="8"/>
  <c r="G131" i="8"/>
  <c r="G130" i="8"/>
  <c r="G129" i="8"/>
  <c r="G128" i="8"/>
  <c r="G127" i="8"/>
  <c r="G126" i="8"/>
  <c r="G124" i="8"/>
  <c r="G123" i="8"/>
  <c r="G122" i="8"/>
  <c r="G121" i="8"/>
  <c r="G120" i="8"/>
  <c r="G119" i="8"/>
  <c r="G118" i="8"/>
  <c r="G117" i="8"/>
  <c r="G116" i="8"/>
  <c r="G115" i="8"/>
  <c r="G113" i="8"/>
  <c r="G112" i="8"/>
  <c r="G111" i="8"/>
  <c r="G110" i="8"/>
  <c r="G109" i="8"/>
  <c r="G108" i="8"/>
  <c r="G107" i="8"/>
  <c r="G106" i="8"/>
  <c r="G105" i="8"/>
  <c r="G104" i="8"/>
  <c r="G102" i="8"/>
  <c r="G101" i="8"/>
  <c r="G100" i="8"/>
  <c r="G99" i="8"/>
  <c r="G98" i="8"/>
  <c r="G97" i="8"/>
  <c r="G96" i="8"/>
  <c r="G95" i="8"/>
  <c r="G94" i="8"/>
  <c r="G93" i="8"/>
  <c r="G91" i="8"/>
  <c r="G90" i="8"/>
  <c r="G89" i="8"/>
  <c r="G88" i="8"/>
  <c r="G87" i="8"/>
  <c r="G86" i="8"/>
  <c r="G85" i="8"/>
  <c r="G84" i="8"/>
  <c r="G83" i="8"/>
  <c r="G82" i="8"/>
  <c r="G80" i="8"/>
  <c r="G79" i="8"/>
  <c r="G78" i="8"/>
  <c r="G77" i="8"/>
  <c r="G76" i="8"/>
  <c r="G75" i="8"/>
  <c r="G74" i="8"/>
  <c r="G73" i="8"/>
  <c r="G72" i="8"/>
  <c r="G71" i="8"/>
  <c r="G69" i="8"/>
  <c r="G68" i="8"/>
  <c r="G67" i="8"/>
  <c r="G66" i="8"/>
  <c r="G65" i="8"/>
  <c r="G64" i="8"/>
  <c r="G63" i="8"/>
  <c r="G62" i="8"/>
  <c r="G61" i="8"/>
  <c r="G60" i="8"/>
  <c r="G58" i="8"/>
  <c r="G57" i="8"/>
  <c r="G56" i="8"/>
  <c r="G55" i="8"/>
  <c r="G54" i="8"/>
  <c r="G53" i="8"/>
  <c r="G52" i="8"/>
  <c r="G51" i="8"/>
  <c r="G50" i="8"/>
  <c r="G49" i="8"/>
  <c r="G47" i="8"/>
  <c r="G46" i="8"/>
  <c r="G45" i="8"/>
  <c r="G44" i="8"/>
  <c r="G43" i="8"/>
  <c r="G42" i="8"/>
  <c r="G41" i="8"/>
  <c r="G40" i="8"/>
  <c r="G39" i="8"/>
  <c r="G38" i="8"/>
  <c r="G28" i="8"/>
  <c r="G29" i="8"/>
  <c r="G30" i="8"/>
  <c r="G31" i="8"/>
  <c r="G32" i="8"/>
  <c r="G33" i="8"/>
  <c r="G34" i="8"/>
  <c r="G35" i="8"/>
  <c r="G36" i="8"/>
  <c r="G27" i="8"/>
  <c r="G10" i="8"/>
  <c r="G11" i="8"/>
  <c r="G12" i="8"/>
  <c r="G13" i="8"/>
  <c r="G14" i="8"/>
  <c r="G15" i="8"/>
  <c r="G16" i="8"/>
  <c r="G17" i="8"/>
  <c r="G18" i="8"/>
  <c r="G19" i="8"/>
  <c r="G20" i="8"/>
  <c r="G21" i="8"/>
  <c r="I27" i="8"/>
  <c r="F157" i="8"/>
  <c r="F156" i="8"/>
  <c r="F155" i="8"/>
  <c r="F154" i="8"/>
  <c r="F153" i="8"/>
  <c r="F152" i="8"/>
  <c r="F151" i="8"/>
  <c r="F150" i="8"/>
  <c r="F149" i="8"/>
  <c r="F148" i="8"/>
  <c r="F146" i="8"/>
  <c r="F145" i="8"/>
  <c r="F144" i="8"/>
  <c r="F143" i="8"/>
  <c r="F142" i="8"/>
  <c r="F141" i="8"/>
  <c r="F140" i="8"/>
  <c r="F139" i="8"/>
  <c r="F138" i="8"/>
  <c r="F137" i="8"/>
  <c r="F135" i="8"/>
  <c r="F134" i="8"/>
  <c r="F133" i="8"/>
  <c r="F132" i="8"/>
  <c r="F131" i="8"/>
  <c r="F130" i="8"/>
  <c r="F129" i="8"/>
  <c r="F128" i="8"/>
  <c r="F127" i="8"/>
  <c r="F126" i="8"/>
  <c r="F124" i="8"/>
  <c r="F123" i="8"/>
  <c r="F122" i="8"/>
  <c r="F121" i="8"/>
  <c r="F120" i="8"/>
  <c r="F119" i="8"/>
  <c r="F118" i="8"/>
  <c r="F117" i="8"/>
  <c r="F116" i="8"/>
  <c r="F115" i="8"/>
  <c r="I157" i="8"/>
  <c r="I156" i="8"/>
  <c r="I155" i="8"/>
  <c r="I154" i="8"/>
  <c r="I153" i="8"/>
  <c r="I152" i="8"/>
  <c r="I151" i="8"/>
  <c r="I150" i="8"/>
  <c r="I149" i="8"/>
  <c r="I148" i="8"/>
  <c r="I135" i="8"/>
  <c r="I134" i="8"/>
  <c r="I133" i="8"/>
  <c r="I132" i="8"/>
  <c r="I131" i="8"/>
  <c r="I130" i="8"/>
  <c r="I129" i="8"/>
  <c r="I128" i="8"/>
  <c r="I127" i="8"/>
  <c r="I126" i="8"/>
  <c r="I113" i="8"/>
  <c r="I112" i="8"/>
  <c r="I111" i="8"/>
  <c r="I110" i="8"/>
  <c r="I109" i="8"/>
  <c r="I108" i="8"/>
  <c r="I107" i="8"/>
  <c r="I106" i="8"/>
  <c r="I105" i="8"/>
  <c r="I104" i="8"/>
  <c r="I91" i="8"/>
  <c r="I90" i="8"/>
  <c r="I89" i="8"/>
  <c r="I88" i="8"/>
  <c r="I87" i="8"/>
  <c r="I86" i="8"/>
  <c r="I85" i="8"/>
  <c r="I84" i="8"/>
  <c r="I83" i="8"/>
  <c r="I82" i="8"/>
  <c r="I80" i="8"/>
  <c r="I79" i="8"/>
  <c r="I78" i="8"/>
  <c r="I77" i="8"/>
  <c r="I76" i="8"/>
  <c r="I75" i="8"/>
  <c r="I74" i="8"/>
  <c r="I73" i="8"/>
  <c r="I72" i="8"/>
  <c r="I71" i="8"/>
  <c r="I69" i="8"/>
  <c r="I68" i="8"/>
  <c r="I67" i="8"/>
  <c r="I66" i="8"/>
  <c r="I65" i="8"/>
  <c r="I64" i="8"/>
  <c r="I63" i="8"/>
  <c r="I62" i="8"/>
  <c r="I61" i="8"/>
  <c r="I60" i="8"/>
  <c r="I47" i="8"/>
  <c r="I46" i="8"/>
  <c r="I45" i="8"/>
  <c r="I44" i="8"/>
  <c r="I43" i="8"/>
  <c r="I42" i="8"/>
  <c r="I41" i="8"/>
  <c r="I40" i="8"/>
  <c r="I39" i="8"/>
  <c r="I38" i="8"/>
  <c r="E71" i="8"/>
  <c r="F113" i="8"/>
  <c r="F112" i="8"/>
  <c r="F111" i="8"/>
  <c r="F110" i="8"/>
  <c r="F109" i="8"/>
  <c r="F108" i="8"/>
  <c r="F107" i="8"/>
  <c r="F106" i="8"/>
  <c r="F105" i="8"/>
  <c r="F104" i="8"/>
  <c r="F102" i="8"/>
  <c r="F101" i="8"/>
  <c r="F100" i="8"/>
  <c r="F99" i="8"/>
  <c r="F98" i="8"/>
  <c r="F97" i="8"/>
  <c r="F96" i="8"/>
  <c r="F95" i="8"/>
  <c r="F94" i="8"/>
  <c r="F93" i="8"/>
  <c r="F91" i="8"/>
  <c r="F90" i="8"/>
  <c r="F89" i="8"/>
  <c r="F88" i="8"/>
  <c r="F87" i="8"/>
  <c r="F86" i="8"/>
  <c r="F85" i="8"/>
  <c r="F84" i="8"/>
  <c r="F83" i="8"/>
  <c r="F82" i="8"/>
  <c r="F80" i="8"/>
  <c r="F79" i="8"/>
  <c r="F78" i="8"/>
  <c r="F77" i="8"/>
  <c r="F76" i="8"/>
  <c r="F75" i="8"/>
  <c r="F74" i="8"/>
  <c r="F73" i="8"/>
  <c r="F72" i="8"/>
  <c r="F71" i="8"/>
  <c r="F69" i="8"/>
  <c r="F68" i="8"/>
  <c r="F67" i="8"/>
  <c r="F66" i="8"/>
  <c r="F65" i="8"/>
  <c r="F64" i="8"/>
  <c r="F63" i="8"/>
  <c r="F62" i="8"/>
  <c r="F61" i="8"/>
  <c r="F60" i="8"/>
  <c r="F58" i="8"/>
  <c r="F57" i="8"/>
  <c r="F56" i="8"/>
  <c r="F55" i="8"/>
  <c r="F54" i="8"/>
  <c r="F53" i="8"/>
  <c r="F52" i="8"/>
  <c r="F51" i="8"/>
  <c r="F50" i="8"/>
  <c r="F49" i="8"/>
  <c r="F47" i="8"/>
  <c r="F46" i="8"/>
  <c r="F45" i="8"/>
  <c r="F44" i="8"/>
  <c r="F43" i="8"/>
  <c r="F42" i="8"/>
  <c r="F41" i="8"/>
  <c r="F40" i="8"/>
  <c r="F39" i="8"/>
  <c r="F38" i="8"/>
  <c r="F28" i="8"/>
  <c r="F29" i="8"/>
  <c r="F30" i="8"/>
  <c r="F31" i="8"/>
  <c r="F32" i="8"/>
  <c r="F33" i="8"/>
  <c r="F34" i="8"/>
  <c r="F35" i="8"/>
  <c r="F36" i="8"/>
  <c r="F27" i="8"/>
  <c r="B37" i="8"/>
  <c r="B48" i="8"/>
  <c r="B59" i="8"/>
  <c r="B70" i="8"/>
  <c r="B81" i="8"/>
  <c r="B92" i="8"/>
  <c r="B103" i="8"/>
  <c r="B114" i="8"/>
  <c r="B125" i="8"/>
  <c r="B136" i="8"/>
  <c r="B147" i="8"/>
  <c r="A45" i="8"/>
  <c r="A56" i="8"/>
  <c r="A67" i="8"/>
  <c r="A78" i="8"/>
  <c r="A89" i="8"/>
  <c r="A100" i="8"/>
  <c r="A111" i="8"/>
  <c r="A122" i="8"/>
  <c r="A133" i="8"/>
  <c r="A144" i="8"/>
  <c r="A155" i="8"/>
  <c r="A44" i="8"/>
  <c r="A55" i="8"/>
  <c r="A66" i="8"/>
  <c r="A77" i="8"/>
  <c r="A88" i="8"/>
  <c r="A99" i="8"/>
  <c r="A110" i="8"/>
  <c r="A121" i="8"/>
  <c r="A132" i="8"/>
  <c r="A143" i="8"/>
  <c r="A154" i="8"/>
  <c r="A43" i="8"/>
  <c r="A54" i="8"/>
  <c r="A65" i="8"/>
  <c r="A76" i="8"/>
  <c r="A87" i="8"/>
  <c r="A98" i="8"/>
  <c r="A109" i="8"/>
  <c r="A120" i="8"/>
  <c r="A131" i="8"/>
  <c r="A142" i="8"/>
  <c r="A153" i="8"/>
  <c r="A42" i="8"/>
  <c r="A53" i="8"/>
  <c r="A64" i="8"/>
  <c r="A75" i="8"/>
  <c r="A86" i="8"/>
  <c r="A97" i="8"/>
  <c r="A108" i="8"/>
  <c r="A119" i="8"/>
  <c r="A130" i="8"/>
  <c r="A141" i="8"/>
  <c r="A152" i="8"/>
  <c r="A41" i="8"/>
  <c r="A52" i="8"/>
  <c r="A63" i="8"/>
  <c r="A74" i="8"/>
  <c r="A85" i="8"/>
  <c r="A96" i="8"/>
  <c r="A107" i="8"/>
  <c r="A118" i="8"/>
  <c r="A129" i="8"/>
  <c r="A140" i="8"/>
  <c r="A151" i="8"/>
  <c r="A40" i="8"/>
  <c r="A51" i="8"/>
  <c r="A62" i="8"/>
  <c r="A73" i="8"/>
  <c r="A84" i="8"/>
  <c r="A95" i="8"/>
  <c r="A106" i="8"/>
  <c r="A117" i="8"/>
  <c r="A128" i="8"/>
  <c r="A139" i="8"/>
  <c r="A150" i="8"/>
  <c r="A39" i="8"/>
  <c r="A50" i="8"/>
  <c r="A61" i="8"/>
  <c r="A72" i="8"/>
  <c r="A83" i="8"/>
  <c r="A94" i="8"/>
  <c r="A105" i="8"/>
  <c r="A116" i="8"/>
  <c r="A127" i="8"/>
  <c r="A138" i="8"/>
  <c r="A149" i="8"/>
  <c r="A38" i="8"/>
  <c r="A49" i="8"/>
  <c r="A60" i="8"/>
  <c r="A71" i="8"/>
  <c r="A82" i="8"/>
  <c r="A93" i="8"/>
  <c r="A104" i="8"/>
  <c r="A115" i="8"/>
  <c r="A126" i="8"/>
  <c r="A137" i="8"/>
  <c r="A148" i="8"/>
  <c r="A37" i="8"/>
  <c r="A48" i="8"/>
  <c r="A59" i="8"/>
  <c r="A70" i="8"/>
  <c r="A81" i="8"/>
  <c r="A92" i="8"/>
  <c r="A103" i="8"/>
  <c r="A114" i="8"/>
  <c r="A125" i="8"/>
  <c r="A136" i="8"/>
  <c r="A147" i="8"/>
  <c r="A47" i="8"/>
  <c r="A58" i="8"/>
  <c r="A69" i="8"/>
  <c r="A80" i="8"/>
  <c r="A91" i="8"/>
  <c r="A102" i="8"/>
  <c r="A113" i="8"/>
  <c r="A124" i="8"/>
  <c r="A135" i="8"/>
  <c r="A146" i="8"/>
  <c r="A157" i="8"/>
  <c r="A46" i="8"/>
  <c r="A57" i="8"/>
  <c r="A68" i="8"/>
  <c r="A79" i="8"/>
  <c r="A90" i="8"/>
  <c r="A101" i="8"/>
  <c r="A112" i="8"/>
  <c r="A123" i="8"/>
  <c r="A134" i="8"/>
  <c r="A145" i="8"/>
  <c r="A156" i="8"/>
  <c r="D47" i="8"/>
  <c r="D58" i="8"/>
  <c r="D69" i="8"/>
  <c r="D80" i="8"/>
  <c r="D91" i="8"/>
  <c r="D102" i="8"/>
  <c r="D113" i="8"/>
  <c r="D124" i="8"/>
  <c r="D135" i="8"/>
  <c r="D146" i="8"/>
  <c r="D157" i="8"/>
  <c r="D46" i="8"/>
  <c r="D57" i="8"/>
  <c r="D68" i="8"/>
  <c r="D79" i="8"/>
  <c r="D90" i="8"/>
  <c r="D101" i="8"/>
  <c r="D112" i="8"/>
  <c r="D123" i="8"/>
  <c r="D134" i="8"/>
  <c r="D145" i="8"/>
  <c r="D156" i="8"/>
  <c r="D45" i="8"/>
  <c r="D56" i="8"/>
  <c r="D67" i="8"/>
  <c r="D78" i="8"/>
  <c r="D89" i="8"/>
  <c r="D100" i="8"/>
  <c r="D111" i="8"/>
  <c r="D122" i="8"/>
  <c r="D133" i="8"/>
  <c r="D144" i="8"/>
  <c r="D155" i="8"/>
  <c r="D44" i="8"/>
  <c r="D55" i="8"/>
  <c r="D66" i="8"/>
  <c r="D77" i="8"/>
  <c r="D88" i="8"/>
  <c r="D99" i="8"/>
  <c r="D110" i="8"/>
  <c r="D121" i="8"/>
  <c r="D132" i="8"/>
  <c r="D143" i="8"/>
  <c r="D154" i="8"/>
  <c r="D43" i="8"/>
  <c r="D54" i="8"/>
  <c r="D65" i="8"/>
  <c r="D76" i="8"/>
  <c r="D87" i="8"/>
  <c r="D98" i="8"/>
  <c r="D109" i="8"/>
  <c r="D120" i="8"/>
  <c r="D131" i="8"/>
  <c r="D142" i="8"/>
  <c r="D153" i="8"/>
  <c r="D42" i="8"/>
  <c r="D53" i="8"/>
  <c r="D64" i="8"/>
  <c r="D75" i="8"/>
  <c r="D86" i="8"/>
  <c r="D97" i="8"/>
  <c r="D108" i="8"/>
  <c r="D119" i="8"/>
  <c r="D130" i="8"/>
  <c r="D141" i="8"/>
  <c r="D152" i="8"/>
  <c r="D41" i="8"/>
  <c r="D52" i="8"/>
  <c r="D63" i="8"/>
  <c r="D74" i="8"/>
  <c r="D85" i="8"/>
  <c r="D96" i="8"/>
  <c r="D107" i="8"/>
  <c r="D118" i="8"/>
  <c r="D129" i="8"/>
  <c r="D140" i="8"/>
  <c r="D151" i="8"/>
  <c r="D40" i="8"/>
  <c r="D51" i="8"/>
  <c r="D62" i="8"/>
  <c r="D73" i="8"/>
  <c r="D84" i="8"/>
  <c r="D95" i="8"/>
  <c r="D106" i="8"/>
  <c r="D117" i="8"/>
  <c r="D128" i="8"/>
  <c r="D139" i="8"/>
  <c r="D150" i="8"/>
  <c r="D39" i="8"/>
  <c r="D50" i="8"/>
  <c r="D61" i="8"/>
  <c r="D72" i="8"/>
  <c r="D83" i="8"/>
  <c r="D94" i="8"/>
  <c r="D105" i="8"/>
  <c r="D116" i="8"/>
  <c r="D127" i="8"/>
  <c r="D138" i="8"/>
  <c r="D149" i="8"/>
  <c r="D38" i="8"/>
  <c r="D49" i="8"/>
  <c r="D60" i="8"/>
  <c r="D71" i="8"/>
  <c r="D82" i="8"/>
  <c r="D93" i="8"/>
  <c r="D104" i="8"/>
  <c r="D115" i="8"/>
  <c r="D126" i="8"/>
  <c r="D137" i="8"/>
  <c r="D148" i="8"/>
  <c r="D37" i="8"/>
  <c r="D48" i="8"/>
  <c r="D59" i="8"/>
  <c r="D70" i="8"/>
  <c r="D81" i="8"/>
  <c r="D92" i="8"/>
  <c r="D103" i="8"/>
  <c r="D114" i="8"/>
  <c r="D125" i="8"/>
  <c r="D136" i="8"/>
  <c r="D147" i="8"/>
  <c r="J153" i="5"/>
  <c r="H157" i="8"/>
  <c r="J140" i="5"/>
  <c r="H156" i="8"/>
  <c r="J150" i="5"/>
  <c r="H155" i="8"/>
  <c r="J154" i="5"/>
  <c r="H154" i="8"/>
  <c r="J142" i="5"/>
  <c r="H153" i="8"/>
  <c r="J144" i="5"/>
  <c r="H152" i="8"/>
  <c r="J147" i="5"/>
  <c r="H151" i="8"/>
  <c r="J158" i="5"/>
  <c r="H150" i="8"/>
  <c r="J163" i="5"/>
  <c r="H149" i="8"/>
  <c r="J173" i="5"/>
  <c r="H148" i="8"/>
  <c r="I146" i="8"/>
  <c r="J170" i="5"/>
  <c r="H146" i="8"/>
  <c r="E137" i="8"/>
  <c r="E138" i="8"/>
  <c r="E139" i="8"/>
  <c r="E140" i="8"/>
  <c r="E141" i="8"/>
  <c r="E142" i="8"/>
  <c r="E143" i="8"/>
  <c r="E144" i="8"/>
  <c r="E145" i="8"/>
  <c r="E146" i="8"/>
  <c r="I145" i="8"/>
  <c r="J136" i="5"/>
  <c r="H145" i="8"/>
  <c r="I144" i="8"/>
  <c r="J203" i="5"/>
  <c r="H144" i="8"/>
  <c r="I143" i="8"/>
  <c r="J110" i="5"/>
  <c r="H143" i="8"/>
  <c r="I142" i="8"/>
  <c r="J180" i="5"/>
  <c r="H142" i="8"/>
  <c r="I141" i="8"/>
  <c r="J210" i="5"/>
  <c r="H141" i="8"/>
  <c r="I140" i="8"/>
  <c r="J216" i="5"/>
  <c r="H140" i="8"/>
  <c r="I139" i="8"/>
  <c r="J151" i="5"/>
  <c r="H139" i="8"/>
  <c r="I138" i="8"/>
  <c r="J152" i="5"/>
  <c r="H138" i="8"/>
  <c r="I137" i="8"/>
  <c r="J186" i="5"/>
  <c r="H137" i="8"/>
  <c r="J167" i="5"/>
  <c r="H135" i="8"/>
  <c r="E126" i="8"/>
  <c r="E127" i="8"/>
  <c r="E128" i="8"/>
  <c r="E129" i="8"/>
  <c r="E130" i="8"/>
  <c r="E131" i="8"/>
  <c r="E132" i="8"/>
  <c r="E133" i="8"/>
  <c r="E134" i="8"/>
  <c r="E135" i="8"/>
  <c r="J117" i="5"/>
  <c r="H134" i="8"/>
  <c r="J161" i="5"/>
  <c r="H133" i="8"/>
  <c r="J123" i="5"/>
  <c r="H132" i="8"/>
  <c r="J127" i="5"/>
  <c r="H131" i="8"/>
  <c r="J143" i="5"/>
  <c r="H130" i="8"/>
  <c r="H129" i="8"/>
  <c r="J148" i="5"/>
  <c r="H128" i="8"/>
  <c r="J183" i="5"/>
  <c r="H127" i="8"/>
  <c r="J135" i="5"/>
  <c r="H126" i="8"/>
  <c r="I124" i="8"/>
  <c r="J156" i="5"/>
  <c r="H124" i="8"/>
  <c r="E115" i="8"/>
  <c r="E116" i="8"/>
  <c r="E117" i="8"/>
  <c r="E118" i="8"/>
  <c r="E119" i="8"/>
  <c r="E120" i="8"/>
  <c r="E121" i="8"/>
  <c r="E122" i="8"/>
  <c r="E123" i="8"/>
  <c r="E124" i="8"/>
  <c r="I123" i="8"/>
  <c r="J118" i="5"/>
  <c r="H123" i="8"/>
  <c r="I122" i="8"/>
  <c r="J178" i="5"/>
  <c r="H122" i="8"/>
  <c r="I121" i="8"/>
  <c r="J179" i="5"/>
  <c r="H121" i="8"/>
  <c r="I120" i="8"/>
  <c r="H120" i="8"/>
  <c r="I119" i="8"/>
  <c r="J157" i="5"/>
  <c r="H119" i="8"/>
  <c r="I118" i="8"/>
  <c r="J124" i="5"/>
  <c r="H118" i="8"/>
  <c r="I117" i="8"/>
  <c r="J138" i="5"/>
  <c r="H117" i="8"/>
  <c r="I116" i="8"/>
  <c r="J181" i="5"/>
  <c r="H116" i="8"/>
  <c r="I115" i="8"/>
  <c r="H115" i="8"/>
  <c r="J196" i="5"/>
  <c r="H113" i="8"/>
  <c r="E104" i="8"/>
  <c r="E105" i="8"/>
  <c r="E106" i="8"/>
  <c r="E107" i="8"/>
  <c r="E108" i="8"/>
  <c r="E109" i="8"/>
  <c r="E110" i="8"/>
  <c r="E111" i="8"/>
  <c r="E112" i="8"/>
  <c r="E113" i="8"/>
  <c r="H112" i="8"/>
  <c r="H111" i="8"/>
  <c r="H110" i="8"/>
  <c r="H109" i="8"/>
  <c r="J182" i="5"/>
  <c r="H108" i="8"/>
  <c r="J215" i="5"/>
  <c r="H107" i="8"/>
  <c r="J131" i="5"/>
  <c r="H106" i="8"/>
  <c r="H105" i="8"/>
  <c r="J132" i="5"/>
  <c r="H104" i="8"/>
  <c r="I102" i="8"/>
  <c r="J109" i="5"/>
  <c r="H102" i="8"/>
  <c r="E93" i="8"/>
  <c r="E94" i="8"/>
  <c r="E95" i="8"/>
  <c r="E96" i="8"/>
  <c r="E97" i="8"/>
  <c r="E98" i="8"/>
  <c r="E99" i="8"/>
  <c r="E100" i="8"/>
  <c r="E101" i="8"/>
  <c r="E102" i="8"/>
  <c r="I101" i="8"/>
  <c r="H101" i="8"/>
  <c r="I100" i="8"/>
  <c r="H100" i="8"/>
  <c r="I99" i="8"/>
  <c r="J171" i="5"/>
  <c r="H99" i="8"/>
  <c r="I98" i="8"/>
  <c r="H98" i="8"/>
  <c r="I97" i="8"/>
  <c r="H97" i="8"/>
  <c r="I96" i="8"/>
  <c r="H96" i="8"/>
  <c r="I95" i="8"/>
  <c r="H95" i="8"/>
  <c r="I94" i="8"/>
  <c r="H94" i="8"/>
  <c r="I93" i="8"/>
  <c r="H93" i="8"/>
  <c r="H91" i="8"/>
  <c r="E82" i="8"/>
  <c r="E83" i="8"/>
  <c r="E84" i="8"/>
  <c r="E85" i="8"/>
  <c r="E86" i="8"/>
  <c r="E87" i="8"/>
  <c r="E88" i="8"/>
  <c r="E89" i="8"/>
  <c r="E90" i="8"/>
  <c r="E91" i="8"/>
  <c r="J122" i="5"/>
  <c r="H90" i="8"/>
  <c r="J121" i="5"/>
  <c r="H89" i="8"/>
  <c r="J120" i="5"/>
  <c r="H88" i="8"/>
  <c r="J119" i="5"/>
  <c r="H87" i="8"/>
  <c r="J114" i="5"/>
  <c r="H86" i="8"/>
  <c r="J113" i="5"/>
  <c r="H85" i="8"/>
  <c r="J111" i="5"/>
  <c r="H84" i="8"/>
  <c r="H83" i="8"/>
  <c r="J108" i="5"/>
  <c r="H82" i="8"/>
  <c r="H80" i="8"/>
  <c r="E72" i="8"/>
  <c r="E73" i="8"/>
  <c r="E74" i="8"/>
  <c r="E75" i="8"/>
  <c r="E76" i="8"/>
  <c r="E77" i="8"/>
  <c r="E78" i="8"/>
  <c r="E79" i="8"/>
  <c r="E80" i="8"/>
  <c r="J149" i="5"/>
  <c r="H79" i="8"/>
  <c r="J139" i="5"/>
  <c r="H78" i="8"/>
  <c r="J133" i="5"/>
  <c r="H77" i="8"/>
  <c r="H76" i="8"/>
  <c r="J211" i="5"/>
  <c r="H75" i="8"/>
  <c r="J165" i="5"/>
  <c r="H74" i="8"/>
  <c r="J162" i="5"/>
  <c r="H73" i="8"/>
  <c r="J164" i="5"/>
  <c r="H72" i="8"/>
  <c r="H71" i="8"/>
  <c r="H69" i="8"/>
  <c r="E60" i="8"/>
  <c r="E61" i="8"/>
  <c r="E62" i="8"/>
  <c r="E63" i="8"/>
  <c r="E64" i="8"/>
  <c r="E65" i="8"/>
  <c r="E66" i="8"/>
  <c r="E67" i="8"/>
  <c r="E68" i="8"/>
  <c r="E69" i="8"/>
  <c r="H68" i="8"/>
  <c r="H67" i="8"/>
  <c r="H66" i="8"/>
  <c r="J177" i="5"/>
  <c r="H65" i="8"/>
  <c r="J185" i="5"/>
  <c r="H64" i="8"/>
  <c r="H63" i="8"/>
  <c r="H62" i="8"/>
  <c r="J155" i="5"/>
  <c r="H61" i="8"/>
  <c r="J176" i="5"/>
  <c r="H60" i="8"/>
  <c r="I58" i="8"/>
  <c r="H58" i="8"/>
  <c r="E49" i="8"/>
  <c r="E50" i="8"/>
  <c r="E51" i="8"/>
  <c r="E52" i="8"/>
  <c r="E53" i="8"/>
  <c r="E54" i="8"/>
  <c r="E55" i="8"/>
  <c r="E56" i="8"/>
  <c r="E57" i="8"/>
  <c r="E58" i="8"/>
  <c r="I57" i="8"/>
  <c r="H57" i="8"/>
  <c r="I56" i="8"/>
  <c r="H56" i="8"/>
  <c r="I55" i="8"/>
  <c r="H55" i="8"/>
  <c r="I54" i="8"/>
  <c r="J194" i="5"/>
  <c r="H54" i="8"/>
  <c r="I53" i="8"/>
  <c r="H53" i="8"/>
  <c r="I52" i="8"/>
  <c r="H52" i="8"/>
  <c r="I51" i="8"/>
  <c r="J175" i="5"/>
  <c r="H51" i="8"/>
  <c r="I50" i="8"/>
  <c r="J128" i="5"/>
  <c r="H50" i="8"/>
  <c r="I49" i="8"/>
  <c r="H49" i="8"/>
  <c r="H47" i="8"/>
  <c r="E38" i="8"/>
  <c r="E39" i="8"/>
  <c r="E40" i="8"/>
  <c r="E41" i="8"/>
  <c r="E42" i="8"/>
  <c r="E43" i="8"/>
  <c r="E44" i="8"/>
  <c r="E45" i="8"/>
  <c r="E46" i="8"/>
  <c r="E47" i="8"/>
  <c r="J145" i="5"/>
  <c r="H46" i="8"/>
  <c r="J184" i="5"/>
  <c r="H45" i="8"/>
  <c r="J134" i="5"/>
  <c r="H44" i="8"/>
  <c r="J115" i="5"/>
  <c r="H43" i="8"/>
  <c r="H42" i="8"/>
  <c r="J130" i="5"/>
  <c r="H41" i="8"/>
  <c r="H40" i="8"/>
  <c r="H39" i="8"/>
  <c r="H38" i="8"/>
  <c r="I36" i="8"/>
  <c r="J197" i="5"/>
  <c r="H36" i="8"/>
  <c r="E27" i="8"/>
  <c r="E28" i="8"/>
  <c r="E29" i="8"/>
  <c r="E30" i="8"/>
  <c r="E31" i="8"/>
  <c r="E32" i="8"/>
  <c r="E33" i="8"/>
  <c r="E34" i="8"/>
  <c r="E35" i="8"/>
  <c r="E36" i="8"/>
  <c r="I35" i="8"/>
  <c r="J199" i="5"/>
  <c r="H35" i="8"/>
  <c r="I34" i="8"/>
  <c r="J202" i="5"/>
  <c r="H34" i="8"/>
  <c r="I33" i="8"/>
  <c r="J206" i="5"/>
  <c r="H33" i="8"/>
  <c r="I32" i="8"/>
  <c r="H32" i="8"/>
  <c r="I31" i="8"/>
  <c r="H31" i="8"/>
  <c r="I30" i="8"/>
  <c r="J213" i="5"/>
  <c r="H30" i="8"/>
  <c r="I29" i="8"/>
  <c r="J214" i="5"/>
  <c r="H29" i="8"/>
  <c r="I28" i="8"/>
  <c r="H28" i="8"/>
  <c r="H27" i="8"/>
  <c r="I21" i="8"/>
  <c r="H21" i="8"/>
  <c r="F21" i="8"/>
  <c r="I20" i="8"/>
  <c r="H20" i="8"/>
  <c r="F20" i="8"/>
  <c r="I19" i="8"/>
  <c r="H19" i="8"/>
  <c r="F19" i="8"/>
  <c r="I18" i="8"/>
  <c r="H18" i="8"/>
  <c r="F18" i="8"/>
  <c r="I17" i="8"/>
  <c r="H17" i="8"/>
  <c r="F17" i="8"/>
  <c r="I16" i="8"/>
  <c r="H16" i="8"/>
  <c r="F16" i="8"/>
  <c r="I15" i="8"/>
  <c r="H15" i="8"/>
  <c r="F15" i="8"/>
  <c r="I14" i="8"/>
  <c r="H14" i="8"/>
  <c r="F14" i="8"/>
  <c r="I13" i="8"/>
  <c r="H13" i="8"/>
  <c r="F13" i="8"/>
  <c r="I12" i="8"/>
  <c r="H12" i="8"/>
  <c r="F12" i="8"/>
  <c r="I11" i="8"/>
  <c r="H11" i="8"/>
  <c r="F11" i="8"/>
  <c r="I10" i="8"/>
  <c r="H10" i="8"/>
  <c r="F10" i="8"/>
  <c r="F168" i="7"/>
  <c r="F167" i="7"/>
  <c r="F166" i="7"/>
  <c r="F165" i="7"/>
  <c r="F164" i="7"/>
  <c r="F163" i="7"/>
  <c r="F162" i="7"/>
  <c r="F161" i="7"/>
  <c r="F160" i="7"/>
  <c r="F159" i="7"/>
  <c r="F157" i="7"/>
  <c r="F156" i="7"/>
  <c r="F155" i="7"/>
  <c r="F154" i="7"/>
  <c r="F153" i="7"/>
  <c r="F152" i="7"/>
  <c r="F151" i="7"/>
  <c r="F150" i="7"/>
  <c r="F149" i="7"/>
  <c r="F148" i="7"/>
  <c r="F146" i="7"/>
  <c r="F145" i="7"/>
  <c r="F144" i="7"/>
  <c r="F143" i="7"/>
  <c r="F142" i="7"/>
  <c r="F141" i="7"/>
  <c r="F140" i="7"/>
  <c r="F139" i="7"/>
  <c r="F138" i="7"/>
  <c r="F137" i="7"/>
  <c r="F135" i="7"/>
  <c r="F134" i="7"/>
  <c r="F133" i="7"/>
  <c r="F132" i="7"/>
  <c r="F131" i="7"/>
  <c r="F130" i="7"/>
  <c r="F129" i="7"/>
  <c r="F128" i="7"/>
  <c r="F127" i="7"/>
  <c r="F126" i="7"/>
  <c r="F124" i="7"/>
  <c r="F123" i="7"/>
  <c r="F122" i="7"/>
  <c r="F121" i="7"/>
  <c r="F120" i="7"/>
  <c r="F119" i="7"/>
  <c r="F118" i="7"/>
  <c r="F117" i="7"/>
  <c r="F116" i="7"/>
  <c r="F115" i="7"/>
  <c r="F113" i="7"/>
  <c r="F112" i="7"/>
  <c r="F111" i="7"/>
  <c r="F110" i="7"/>
  <c r="F109" i="7"/>
  <c r="F108" i="7"/>
  <c r="F107" i="7"/>
  <c r="F106" i="7"/>
  <c r="F105" i="7"/>
  <c r="F104" i="7"/>
  <c r="F102" i="7"/>
  <c r="F101" i="7"/>
  <c r="F100" i="7"/>
  <c r="F99" i="7"/>
  <c r="F98" i="7"/>
  <c r="F97" i="7"/>
  <c r="F96" i="7"/>
  <c r="F95" i="7"/>
  <c r="F94" i="7"/>
  <c r="F93" i="7"/>
  <c r="F91" i="7"/>
  <c r="F90" i="7"/>
  <c r="F89" i="7"/>
  <c r="F88" i="7"/>
  <c r="F87" i="7"/>
  <c r="F86" i="7"/>
  <c r="F85" i="7"/>
  <c r="F84" i="7"/>
  <c r="F83" i="7"/>
  <c r="F82" i="7"/>
  <c r="F80" i="7"/>
  <c r="F79" i="7"/>
  <c r="F78" i="7"/>
  <c r="F77" i="7"/>
  <c r="F76" i="7"/>
  <c r="F75" i="7"/>
  <c r="F74" i="7"/>
  <c r="F73" i="7"/>
  <c r="F72" i="7"/>
  <c r="F71" i="7"/>
  <c r="F69" i="7"/>
  <c r="F68" i="7"/>
  <c r="F67" i="7"/>
  <c r="F66" i="7"/>
  <c r="F65" i="7"/>
  <c r="F64" i="7"/>
  <c r="F63" i="7"/>
  <c r="F62" i="7"/>
  <c r="F61" i="7"/>
  <c r="F60" i="7"/>
  <c r="F58" i="7"/>
  <c r="F57" i="7"/>
  <c r="F56" i="7"/>
  <c r="F55" i="7"/>
  <c r="F54" i="7"/>
  <c r="F53" i="7"/>
  <c r="F52" i="7"/>
  <c r="F51" i="7"/>
  <c r="F50" i="7"/>
  <c r="F49" i="7"/>
  <c r="F47" i="7"/>
  <c r="F46" i="7"/>
  <c r="F45" i="7"/>
  <c r="F44" i="7"/>
  <c r="F43" i="7"/>
  <c r="F42" i="7"/>
  <c r="F41" i="7"/>
  <c r="F40" i="7"/>
  <c r="F39" i="7"/>
  <c r="F38" i="7"/>
  <c r="F28" i="7"/>
  <c r="F29" i="7"/>
  <c r="F30" i="7"/>
  <c r="F31" i="7"/>
  <c r="F32" i="7"/>
  <c r="F33" i="7"/>
  <c r="F34" i="7"/>
  <c r="F35" i="7"/>
  <c r="F36" i="7"/>
  <c r="F27" i="7"/>
  <c r="B28" i="7"/>
  <c r="B29" i="7"/>
  <c r="B30" i="7"/>
  <c r="B31" i="7"/>
  <c r="B32" i="7"/>
  <c r="B33" i="7"/>
  <c r="B34" i="7"/>
  <c r="B35" i="7"/>
  <c r="B36" i="7"/>
  <c r="B37" i="7"/>
  <c r="B38" i="7"/>
  <c r="B39" i="7"/>
  <c r="B40" i="7"/>
  <c r="B41" i="7"/>
  <c r="B42" i="7"/>
  <c r="B43" i="7"/>
  <c r="B44" i="7"/>
  <c r="B45" i="7"/>
  <c r="B46" i="7"/>
  <c r="B47" i="7"/>
  <c r="B48" i="7"/>
  <c r="B49" i="7"/>
  <c r="B50" i="7"/>
  <c r="B51" i="7"/>
  <c r="B52" i="7"/>
  <c r="B53" i="7"/>
  <c r="B54" i="7"/>
  <c r="B55" i="7"/>
  <c r="B56" i="7"/>
  <c r="B57" i="7"/>
  <c r="B58" i="7"/>
  <c r="B59" i="7"/>
  <c r="B60" i="7"/>
  <c r="B61" i="7"/>
  <c r="B62" i="7"/>
  <c r="B63" i="7"/>
  <c r="B64" i="7"/>
  <c r="B65" i="7"/>
  <c r="B66" i="7"/>
  <c r="B67" i="7"/>
  <c r="B68" i="7"/>
  <c r="B69" i="7"/>
  <c r="B70" i="7"/>
  <c r="B71" i="7"/>
  <c r="B72" i="7"/>
  <c r="B73" i="7"/>
  <c r="B74" i="7"/>
  <c r="B75" i="7"/>
  <c r="B76" i="7"/>
  <c r="B77" i="7"/>
  <c r="B78" i="7"/>
  <c r="B79" i="7"/>
  <c r="B80" i="7"/>
  <c r="B81" i="7"/>
  <c r="B82" i="7"/>
  <c r="B83" i="7"/>
  <c r="B84" i="7"/>
  <c r="B85" i="7"/>
  <c r="B86" i="7"/>
  <c r="B87" i="7"/>
  <c r="B88" i="7"/>
  <c r="B89" i="7"/>
  <c r="B90" i="7"/>
  <c r="B91" i="7"/>
  <c r="B92" i="7"/>
  <c r="B93" i="7"/>
  <c r="B94" i="7"/>
  <c r="B95" i="7"/>
  <c r="B96" i="7"/>
  <c r="B97" i="7"/>
  <c r="B98" i="7"/>
  <c r="B99" i="7"/>
  <c r="B100" i="7"/>
  <c r="B101" i="7"/>
  <c r="B102" i="7"/>
  <c r="B103" i="7"/>
  <c r="B104" i="7"/>
  <c r="B105" i="7"/>
  <c r="B106" i="7"/>
  <c r="B107" i="7"/>
  <c r="B108" i="7"/>
  <c r="B109" i="7"/>
  <c r="B110" i="7"/>
  <c r="B111" i="7"/>
  <c r="B112" i="7"/>
  <c r="B113" i="7"/>
  <c r="B114" i="7"/>
  <c r="B115" i="7"/>
  <c r="B116" i="7"/>
  <c r="B117" i="7"/>
  <c r="B118" i="7"/>
  <c r="B119" i="7"/>
  <c r="B120" i="7"/>
  <c r="B121" i="7"/>
  <c r="B122" i="7"/>
  <c r="B123" i="7"/>
  <c r="B124" i="7"/>
  <c r="B125" i="7"/>
  <c r="B126" i="7"/>
  <c r="B127" i="7"/>
  <c r="B128" i="7"/>
  <c r="B129" i="7"/>
  <c r="B130" i="7"/>
  <c r="B131" i="7"/>
  <c r="B132" i="7"/>
  <c r="B133" i="7"/>
  <c r="B134" i="7"/>
  <c r="B135" i="7"/>
  <c r="B136" i="7"/>
  <c r="B137" i="7"/>
  <c r="B138" i="7"/>
  <c r="B139" i="7"/>
  <c r="B140" i="7"/>
  <c r="B141" i="7"/>
  <c r="B142" i="7"/>
  <c r="B143" i="7"/>
  <c r="B144" i="7"/>
  <c r="B145" i="7"/>
  <c r="B146" i="7"/>
  <c r="B147" i="7"/>
  <c r="B148" i="7"/>
  <c r="B149" i="7"/>
  <c r="B150" i="7"/>
  <c r="B151" i="7"/>
  <c r="B152" i="7"/>
  <c r="B153" i="7"/>
  <c r="B154" i="7"/>
  <c r="B155" i="7"/>
  <c r="B156" i="7"/>
  <c r="B157" i="7"/>
  <c r="B158" i="7"/>
  <c r="B159" i="7"/>
  <c r="B160" i="7"/>
  <c r="B161" i="7"/>
  <c r="B162" i="7"/>
  <c r="B163" i="7"/>
  <c r="B164" i="7"/>
  <c r="B165" i="7"/>
  <c r="B166" i="7"/>
  <c r="B167" i="7"/>
  <c r="B168" i="7"/>
  <c r="B169" i="7"/>
  <c r="B170" i="7"/>
  <c r="B171" i="7"/>
  <c r="B172" i="7"/>
  <c r="B173" i="7"/>
  <c r="B174" i="7"/>
  <c r="B175" i="7"/>
  <c r="B176" i="7"/>
  <c r="B177" i="7"/>
  <c r="B178" i="7"/>
  <c r="B179" i="7"/>
  <c r="B180" i="7"/>
  <c r="B181" i="7"/>
  <c r="B182" i="7"/>
  <c r="B183" i="7"/>
  <c r="B184" i="7"/>
  <c r="B185" i="7"/>
  <c r="B186" i="7"/>
  <c r="B187" i="7"/>
  <c r="B188" i="7"/>
  <c r="B189" i="7"/>
  <c r="B190" i="7"/>
  <c r="B191" i="7"/>
  <c r="B192" i="7"/>
  <c r="B193" i="7"/>
  <c r="B194" i="7"/>
  <c r="B195" i="7"/>
  <c r="B196" i="7"/>
  <c r="B197" i="7"/>
  <c r="B198" i="7"/>
  <c r="B199" i="7"/>
  <c r="B200" i="7"/>
  <c r="B201" i="7"/>
  <c r="B202" i="7"/>
  <c r="B203" i="7"/>
  <c r="B204" i="7"/>
  <c r="B205" i="7"/>
  <c r="B206" i="7"/>
  <c r="B207" i="7"/>
  <c r="B208" i="7"/>
  <c r="B209" i="7"/>
  <c r="B210" i="7"/>
  <c r="B211" i="7"/>
  <c r="B212" i="7"/>
  <c r="B213" i="7"/>
  <c r="B214" i="7"/>
  <c r="B215" i="7"/>
  <c r="B216" i="7"/>
  <c r="B217" i="7"/>
  <c r="B218" i="7"/>
  <c r="B219" i="7"/>
  <c r="B220" i="7"/>
  <c r="B221" i="7"/>
  <c r="B222" i="7"/>
  <c r="B223" i="7"/>
  <c r="B224" i="7"/>
  <c r="B225" i="7"/>
  <c r="B226" i="7"/>
  <c r="B227" i="7"/>
  <c r="B228" i="7"/>
  <c r="B229" i="7"/>
  <c r="B230" i="7"/>
  <c r="B231" i="7"/>
  <c r="B232" i="7"/>
  <c r="B27" i="7"/>
  <c r="A45" i="7"/>
  <c r="A56" i="7"/>
  <c r="A67" i="7"/>
  <c r="A78" i="7"/>
  <c r="A89" i="7"/>
  <c r="A100" i="7"/>
  <c r="A111" i="7"/>
  <c r="A122" i="7"/>
  <c r="A133" i="7"/>
  <c r="A144" i="7"/>
  <c r="A155" i="7"/>
  <c r="A166" i="7"/>
  <c r="A177" i="7"/>
  <c r="A188" i="7"/>
  <c r="A199" i="7"/>
  <c r="A210" i="7"/>
  <c r="A221" i="7"/>
  <c r="A232" i="7"/>
  <c r="A44" i="7"/>
  <c r="A55" i="7"/>
  <c r="A66" i="7"/>
  <c r="A77" i="7"/>
  <c r="A88" i="7"/>
  <c r="A99" i="7"/>
  <c r="A110" i="7"/>
  <c r="A121" i="7"/>
  <c r="A132" i="7"/>
  <c r="A143" i="7"/>
  <c r="A154" i="7"/>
  <c r="A165" i="7"/>
  <c r="A176" i="7"/>
  <c r="A187" i="7"/>
  <c r="A198" i="7"/>
  <c r="A209" i="7"/>
  <c r="A220" i="7"/>
  <c r="A231" i="7"/>
  <c r="A43" i="7"/>
  <c r="A54" i="7"/>
  <c r="A65" i="7"/>
  <c r="A76" i="7"/>
  <c r="A87" i="7"/>
  <c r="A98" i="7"/>
  <c r="A109" i="7"/>
  <c r="A120" i="7"/>
  <c r="A131" i="7"/>
  <c r="A142" i="7"/>
  <c r="A153" i="7"/>
  <c r="A164" i="7"/>
  <c r="A175" i="7"/>
  <c r="A186" i="7"/>
  <c r="A197" i="7"/>
  <c r="A208" i="7"/>
  <c r="A219" i="7"/>
  <c r="A230" i="7"/>
  <c r="A42" i="7"/>
  <c r="A53" i="7"/>
  <c r="A64" i="7"/>
  <c r="A75" i="7"/>
  <c r="A86" i="7"/>
  <c r="A97" i="7"/>
  <c r="A108" i="7"/>
  <c r="A119" i="7"/>
  <c r="A130" i="7"/>
  <c r="A141" i="7"/>
  <c r="A152" i="7"/>
  <c r="A163" i="7"/>
  <c r="A174" i="7"/>
  <c r="A185" i="7"/>
  <c r="A196" i="7"/>
  <c r="A207" i="7"/>
  <c r="A218" i="7"/>
  <c r="A229" i="7"/>
  <c r="A41" i="7"/>
  <c r="A52" i="7"/>
  <c r="A63" i="7"/>
  <c r="A74" i="7"/>
  <c r="A85" i="7"/>
  <c r="A96" i="7"/>
  <c r="A107" i="7"/>
  <c r="A118" i="7"/>
  <c r="A129" i="7"/>
  <c r="A140" i="7"/>
  <c r="A151" i="7"/>
  <c r="A162" i="7"/>
  <c r="A173" i="7"/>
  <c r="A184" i="7"/>
  <c r="A195" i="7"/>
  <c r="A206" i="7"/>
  <c r="A217" i="7"/>
  <c r="A228" i="7"/>
  <c r="A40" i="7"/>
  <c r="A51" i="7"/>
  <c r="A62" i="7"/>
  <c r="A73" i="7"/>
  <c r="A84" i="7"/>
  <c r="A95" i="7"/>
  <c r="A106" i="7"/>
  <c r="A117" i="7"/>
  <c r="A128" i="7"/>
  <c r="A139" i="7"/>
  <c r="A150" i="7"/>
  <c r="A161" i="7"/>
  <c r="A172" i="7"/>
  <c r="A183" i="7"/>
  <c r="A194" i="7"/>
  <c r="A205" i="7"/>
  <c r="A216" i="7"/>
  <c r="A227" i="7"/>
  <c r="A39" i="7"/>
  <c r="A50" i="7"/>
  <c r="A61" i="7"/>
  <c r="A72" i="7"/>
  <c r="A83" i="7"/>
  <c r="A94" i="7"/>
  <c r="A105" i="7"/>
  <c r="A116" i="7"/>
  <c r="A127" i="7"/>
  <c r="A138" i="7"/>
  <c r="A149" i="7"/>
  <c r="A160" i="7"/>
  <c r="A171" i="7"/>
  <c r="A182" i="7"/>
  <c r="A193" i="7"/>
  <c r="A204" i="7"/>
  <c r="A215" i="7"/>
  <c r="A226" i="7"/>
  <c r="A38" i="7"/>
  <c r="A49" i="7"/>
  <c r="A60" i="7"/>
  <c r="A71" i="7"/>
  <c r="A82" i="7"/>
  <c r="A93" i="7"/>
  <c r="A104" i="7"/>
  <c r="A115" i="7"/>
  <c r="A126" i="7"/>
  <c r="A137" i="7"/>
  <c r="A148" i="7"/>
  <c r="A159" i="7"/>
  <c r="A170" i="7"/>
  <c r="A181" i="7"/>
  <c r="A192" i="7"/>
  <c r="A203" i="7"/>
  <c r="A214" i="7"/>
  <c r="A225" i="7"/>
  <c r="A37" i="7"/>
  <c r="A48" i="7"/>
  <c r="A59" i="7"/>
  <c r="A70" i="7"/>
  <c r="A81" i="7"/>
  <c r="A92" i="7"/>
  <c r="A103" i="7"/>
  <c r="A114" i="7"/>
  <c r="A125" i="7"/>
  <c r="A136" i="7"/>
  <c r="A147" i="7"/>
  <c r="A158" i="7"/>
  <c r="A169" i="7"/>
  <c r="A180" i="7"/>
  <c r="A191" i="7"/>
  <c r="A202" i="7"/>
  <c r="A213" i="7"/>
  <c r="A224" i="7"/>
  <c r="A47" i="7"/>
  <c r="A58" i="7"/>
  <c r="A69" i="7"/>
  <c r="A80" i="7"/>
  <c r="A91" i="7"/>
  <c r="A102" i="7"/>
  <c r="A113" i="7"/>
  <c r="A124" i="7"/>
  <c r="A135" i="7"/>
  <c r="A146" i="7"/>
  <c r="A157" i="7"/>
  <c r="A168" i="7"/>
  <c r="A179" i="7"/>
  <c r="A190" i="7"/>
  <c r="A201" i="7"/>
  <c r="A212" i="7"/>
  <c r="A223" i="7"/>
  <c r="A46" i="7"/>
  <c r="A57" i="7"/>
  <c r="A68" i="7"/>
  <c r="A79" i="7"/>
  <c r="A90" i="7"/>
  <c r="A101" i="7"/>
  <c r="A112" i="7"/>
  <c r="A123" i="7"/>
  <c r="A134" i="7"/>
  <c r="A145" i="7"/>
  <c r="A156" i="7"/>
  <c r="A167" i="7"/>
  <c r="A178" i="7"/>
  <c r="A189" i="7"/>
  <c r="A200" i="7"/>
  <c r="A211" i="7"/>
  <c r="A222" i="7"/>
  <c r="I168" i="7"/>
  <c r="H168" i="7"/>
  <c r="D47" i="7"/>
  <c r="D58" i="7"/>
  <c r="D69" i="7"/>
  <c r="D80" i="7"/>
  <c r="D91" i="7"/>
  <c r="D102" i="7"/>
  <c r="D113" i="7"/>
  <c r="D124" i="7"/>
  <c r="D135" i="7"/>
  <c r="D146" i="7"/>
  <c r="D157" i="7"/>
  <c r="D168" i="7"/>
  <c r="I167" i="7"/>
  <c r="H167" i="7"/>
  <c r="D46" i="7"/>
  <c r="D57" i="7"/>
  <c r="D68" i="7"/>
  <c r="D79" i="7"/>
  <c r="D90" i="7"/>
  <c r="D101" i="7"/>
  <c r="D112" i="7"/>
  <c r="D123" i="7"/>
  <c r="D134" i="7"/>
  <c r="D145" i="7"/>
  <c r="D156" i="7"/>
  <c r="D167" i="7"/>
  <c r="I166" i="7"/>
  <c r="H166" i="7"/>
  <c r="D45" i="7"/>
  <c r="D56" i="7"/>
  <c r="D67" i="7"/>
  <c r="D78" i="7"/>
  <c r="D89" i="7"/>
  <c r="D100" i="7"/>
  <c r="D111" i="7"/>
  <c r="D122" i="7"/>
  <c r="D133" i="7"/>
  <c r="D144" i="7"/>
  <c r="D155" i="7"/>
  <c r="D166" i="7"/>
  <c r="I165" i="7"/>
  <c r="H165" i="7"/>
  <c r="D44" i="7"/>
  <c r="D55" i="7"/>
  <c r="D66" i="7"/>
  <c r="D77" i="7"/>
  <c r="D88" i="7"/>
  <c r="D99" i="7"/>
  <c r="D110" i="7"/>
  <c r="D121" i="7"/>
  <c r="D132" i="7"/>
  <c r="D143" i="7"/>
  <c r="D154" i="7"/>
  <c r="D165" i="7"/>
  <c r="I164" i="7"/>
  <c r="H164" i="7"/>
  <c r="D43" i="7"/>
  <c r="D54" i="7"/>
  <c r="D65" i="7"/>
  <c r="D76" i="7"/>
  <c r="D87" i="7"/>
  <c r="D98" i="7"/>
  <c r="D109" i="7"/>
  <c r="D120" i="7"/>
  <c r="D131" i="7"/>
  <c r="D142" i="7"/>
  <c r="D153" i="7"/>
  <c r="D164" i="7"/>
  <c r="I163" i="7"/>
  <c r="H163" i="7"/>
  <c r="D42" i="7"/>
  <c r="D53" i="7"/>
  <c r="D64" i="7"/>
  <c r="D75" i="7"/>
  <c r="D86" i="7"/>
  <c r="D97" i="7"/>
  <c r="D108" i="7"/>
  <c r="D119" i="7"/>
  <c r="D130" i="7"/>
  <c r="D141" i="7"/>
  <c r="D152" i="7"/>
  <c r="D163" i="7"/>
  <c r="I162" i="7"/>
  <c r="H162" i="7"/>
  <c r="D41" i="7"/>
  <c r="D52" i="7"/>
  <c r="D63" i="7"/>
  <c r="D74" i="7"/>
  <c r="D85" i="7"/>
  <c r="D96" i="7"/>
  <c r="D107" i="7"/>
  <c r="D118" i="7"/>
  <c r="D129" i="7"/>
  <c r="D140" i="7"/>
  <c r="D151" i="7"/>
  <c r="D162" i="7"/>
  <c r="I161" i="7"/>
  <c r="H161" i="7"/>
  <c r="D40" i="7"/>
  <c r="D51" i="7"/>
  <c r="D62" i="7"/>
  <c r="D73" i="7"/>
  <c r="D84" i="7"/>
  <c r="D95" i="7"/>
  <c r="D106" i="7"/>
  <c r="D117" i="7"/>
  <c r="D128" i="7"/>
  <c r="D139" i="7"/>
  <c r="D150" i="7"/>
  <c r="D161" i="7"/>
  <c r="I160" i="7"/>
  <c r="H160" i="7"/>
  <c r="D39" i="7"/>
  <c r="D50" i="7"/>
  <c r="D61" i="7"/>
  <c r="D72" i="7"/>
  <c r="D83" i="7"/>
  <c r="D94" i="7"/>
  <c r="D105" i="7"/>
  <c r="D116" i="7"/>
  <c r="D127" i="7"/>
  <c r="D138" i="7"/>
  <c r="D149" i="7"/>
  <c r="D160" i="7"/>
  <c r="I159" i="7"/>
  <c r="H159" i="7"/>
  <c r="D38" i="7"/>
  <c r="D49" i="7"/>
  <c r="D60" i="7"/>
  <c r="D71" i="7"/>
  <c r="D82" i="7"/>
  <c r="D93" i="7"/>
  <c r="D104" i="7"/>
  <c r="D115" i="7"/>
  <c r="D126" i="7"/>
  <c r="D137" i="7"/>
  <c r="D148" i="7"/>
  <c r="D159" i="7"/>
  <c r="D37" i="7"/>
  <c r="D48" i="7"/>
  <c r="D59" i="7"/>
  <c r="D70" i="7"/>
  <c r="D81" i="7"/>
  <c r="D92" i="7"/>
  <c r="D103" i="7"/>
  <c r="D114" i="7"/>
  <c r="D125" i="7"/>
  <c r="D136" i="7"/>
  <c r="D147" i="7"/>
  <c r="D158" i="7"/>
  <c r="I157" i="7"/>
  <c r="H157" i="7"/>
  <c r="I156" i="7"/>
  <c r="H156" i="7"/>
  <c r="I155" i="7"/>
  <c r="H155" i="7"/>
  <c r="I154" i="7"/>
  <c r="H154" i="7"/>
  <c r="I153" i="7"/>
  <c r="H153" i="7"/>
  <c r="I152" i="7"/>
  <c r="H152" i="7"/>
  <c r="I151" i="7"/>
  <c r="H151" i="7"/>
  <c r="I150" i="7"/>
  <c r="H150" i="7"/>
  <c r="I149" i="7"/>
  <c r="H149" i="7"/>
  <c r="I148" i="7"/>
  <c r="H148" i="7"/>
  <c r="I146" i="7"/>
  <c r="H146" i="7"/>
  <c r="I145" i="7"/>
  <c r="J9" i="5"/>
  <c r="H145" i="7"/>
  <c r="I144" i="7"/>
  <c r="J12" i="5"/>
  <c r="H144" i="7"/>
  <c r="I143" i="7"/>
  <c r="J4" i="5"/>
  <c r="H143" i="7"/>
  <c r="I142" i="7"/>
  <c r="H142" i="7"/>
  <c r="I141" i="7"/>
  <c r="H141" i="7"/>
  <c r="I140" i="7"/>
  <c r="H140" i="7"/>
  <c r="I139" i="7"/>
  <c r="H139" i="7"/>
  <c r="I138" i="7"/>
  <c r="H138" i="7"/>
  <c r="I137" i="7"/>
  <c r="H137" i="7"/>
  <c r="I135" i="7"/>
  <c r="H135" i="7"/>
  <c r="I134" i="7"/>
  <c r="H134" i="7"/>
  <c r="I133" i="7"/>
  <c r="H133" i="7"/>
  <c r="I132" i="7"/>
  <c r="H132" i="7"/>
  <c r="I131" i="7"/>
  <c r="H131" i="7"/>
  <c r="I130" i="7"/>
  <c r="H130" i="7"/>
  <c r="I129" i="7"/>
  <c r="H129" i="7"/>
  <c r="I128" i="7"/>
  <c r="H128" i="7"/>
  <c r="I127" i="7"/>
  <c r="H127" i="7"/>
  <c r="I126" i="7"/>
  <c r="H126" i="7"/>
  <c r="I124" i="7"/>
  <c r="H124" i="7"/>
  <c r="I123" i="7"/>
  <c r="H123" i="7"/>
  <c r="I122" i="7"/>
  <c r="H122" i="7"/>
  <c r="I121" i="7"/>
  <c r="H121" i="7"/>
  <c r="I120" i="7"/>
  <c r="H120" i="7"/>
  <c r="I119" i="7"/>
  <c r="J3" i="5"/>
  <c r="H119" i="7"/>
  <c r="I118" i="7"/>
  <c r="H118" i="7"/>
  <c r="I117" i="7"/>
  <c r="J40" i="5"/>
  <c r="H117" i="7"/>
  <c r="I116" i="7"/>
  <c r="H116" i="7"/>
  <c r="I115" i="7"/>
  <c r="H115" i="7"/>
  <c r="I113" i="7"/>
  <c r="H113" i="7"/>
  <c r="I112" i="7"/>
  <c r="H112" i="7"/>
  <c r="I111" i="7"/>
  <c r="H111" i="7"/>
  <c r="I110" i="7"/>
  <c r="H110" i="7"/>
  <c r="I109" i="7"/>
  <c r="H109" i="7"/>
  <c r="I108" i="7"/>
  <c r="H108" i="7"/>
  <c r="I107" i="7"/>
  <c r="J5" i="5"/>
  <c r="H107" i="7"/>
  <c r="I106" i="7"/>
  <c r="J44" i="5"/>
  <c r="H106" i="7"/>
  <c r="I105" i="7"/>
  <c r="J45" i="5"/>
  <c r="H105" i="7"/>
  <c r="I104" i="7"/>
  <c r="H104" i="7"/>
  <c r="I102" i="7"/>
  <c r="H102" i="7"/>
  <c r="I101" i="7"/>
  <c r="H101" i="7"/>
  <c r="I100" i="7"/>
  <c r="H100" i="7"/>
  <c r="I99" i="7"/>
  <c r="H99" i="7"/>
  <c r="I98" i="7"/>
  <c r="H98" i="7"/>
  <c r="I97" i="7"/>
  <c r="H97" i="7"/>
  <c r="I96" i="7"/>
  <c r="H96" i="7"/>
  <c r="I95" i="7"/>
  <c r="H95" i="7"/>
  <c r="I94" i="7"/>
  <c r="H94" i="7"/>
  <c r="I93" i="7"/>
  <c r="H93" i="7"/>
  <c r="I91" i="7"/>
  <c r="H91" i="7"/>
  <c r="I90" i="7"/>
  <c r="H90" i="7"/>
  <c r="I89" i="7"/>
  <c r="H89" i="7"/>
  <c r="I88" i="7"/>
  <c r="H88" i="7"/>
  <c r="I87" i="7"/>
  <c r="H87" i="7"/>
  <c r="I86" i="7"/>
  <c r="H86" i="7"/>
  <c r="I85" i="7"/>
  <c r="H85" i="7"/>
  <c r="I84" i="7"/>
  <c r="H84" i="7"/>
  <c r="I83" i="7"/>
  <c r="H83" i="7"/>
  <c r="I82" i="7"/>
  <c r="H82" i="7"/>
  <c r="I80" i="7"/>
  <c r="H80" i="7"/>
  <c r="I79" i="7"/>
  <c r="H79" i="7"/>
  <c r="I78" i="7"/>
  <c r="H78" i="7"/>
  <c r="I77" i="7"/>
  <c r="H77" i="7"/>
  <c r="I76" i="7"/>
  <c r="H76" i="7"/>
  <c r="I75" i="7"/>
  <c r="H75" i="7"/>
  <c r="I74" i="7"/>
  <c r="H74" i="7"/>
  <c r="I73" i="7"/>
  <c r="H73" i="7"/>
  <c r="I72" i="7"/>
  <c r="H72" i="7"/>
  <c r="I71" i="7"/>
  <c r="H71" i="7"/>
  <c r="I69" i="7"/>
  <c r="H69" i="7"/>
  <c r="I68" i="7"/>
  <c r="H68" i="7"/>
  <c r="I67" i="7"/>
  <c r="H67" i="7"/>
  <c r="I66" i="7"/>
  <c r="H66" i="7"/>
  <c r="I65" i="7"/>
  <c r="H65" i="7"/>
  <c r="I64" i="7"/>
  <c r="H64" i="7"/>
  <c r="I63" i="7"/>
  <c r="H63" i="7"/>
  <c r="I62" i="7"/>
  <c r="H62" i="7"/>
  <c r="I61" i="7"/>
  <c r="H61" i="7"/>
  <c r="I60" i="7"/>
  <c r="H60" i="7"/>
  <c r="I58" i="7"/>
  <c r="H58" i="7"/>
  <c r="I57" i="7"/>
  <c r="H57" i="7"/>
  <c r="I56" i="7"/>
  <c r="H56" i="7"/>
  <c r="I55" i="7"/>
  <c r="H55" i="7"/>
  <c r="I54" i="7"/>
  <c r="H54" i="7"/>
  <c r="I53" i="7"/>
  <c r="H53" i="7"/>
  <c r="I52" i="7"/>
  <c r="H52" i="7"/>
  <c r="I51" i="7"/>
  <c r="H51" i="7"/>
  <c r="I50" i="7"/>
  <c r="H50" i="7"/>
  <c r="I49" i="7"/>
  <c r="H49" i="7"/>
  <c r="I47" i="7"/>
  <c r="H47" i="7"/>
  <c r="I46" i="7"/>
  <c r="H46" i="7"/>
  <c r="I45" i="7"/>
  <c r="H45" i="7"/>
  <c r="I44" i="7"/>
  <c r="H44" i="7"/>
  <c r="I43" i="7"/>
  <c r="H43" i="7"/>
  <c r="I42" i="7"/>
  <c r="H42" i="7"/>
  <c r="I41" i="7"/>
  <c r="H41" i="7"/>
  <c r="I40" i="7"/>
  <c r="H40" i="7"/>
  <c r="I39" i="7"/>
  <c r="H39" i="7"/>
  <c r="I38" i="7"/>
  <c r="H38" i="7"/>
  <c r="I36" i="7"/>
  <c r="H36" i="7"/>
  <c r="I35" i="7"/>
  <c r="H35" i="7"/>
  <c r="I34" i="7"/>
  <c r="H34" i="7"/>
  <c r="I33" i="7"/>
  <c r="H33" i="7"/>
  <c r="I32" i="7"/>
  <c r="H32" i="7"/>
  <c r="I31" i="7"/>
  <c r="H31" i="7"/>
  <c r="I30" i="7"/>
  <c r="H30" i="7"/>
  <c r="I29" i="7"/>
  <c r="H29" i="7"/>
  <c r="I28" i="7"/>
  <c r="H28" i="7"/>
  <c r="I27" i="7"/>
  <c r="H27" i="7"/>
  <c r="I22" i="7"/>
  <c r="H22" i="7"/>
  <c r="G22" i="7"/>
  <c r="F22" i="7"/>
  <c r="I21" i="7"/>
  <c r="H21" i="7"/>
  <c r="G21" i="7"/>
  <c r="F21" i="7"/>
  <c r="I20" i="7"/>
  <c r="H20" i="7"/>
  <c r="G20" i="7"/>
  <c r="F20" i="7"/>
  <c r="I19" i="7"/>
  <c r="H19" i="7"/>
  <c r="G19" i="7"/>
  <c r="F19" i="7"/>
  <c r="I18" i="7"/>
  <c r="H18" i="7"/>
  <c r="G18" i="7"/>
  <c r="F18" i="7"/>
  <c r="I17" i="7"/>
  <c r="H17" i="7"/>
  <c r="G17" i="7"/>
  <c r="F17" i="7"/>
  <c r="I16" i="7"/>
  <c r="H16" i="7"/>
  <c r="G16" i="7"/>
  <c r="F16" i="7"/>
  <c r="I15" i="7"/>
  <c r="H15" i="7"/>
  <c r="G15" i="7"/>
  <c r="F15" i="7"/>
  <c r="I14" i="7"/>
  <c r="H14" i="7"/>
  <c r="G14" i="7"/>
  <c r="F14" i="7"/>
  <c r="I13" i="7"/>
  <c r="H13" i="7"/>
  <c r="G13" i="7"/>
  <c r="F13" i="7"/>
  <c r="I12" i="7"/>
  <c r="H12" i="7"/>
  <c r="G12" i="7"/>
  <c r="F12" i="7"/>
  <c r="I11" i="7"/>
  <c r="H11" i="7"/>
  <c r="G11" i="7"/>
  <c r="F11" i="7"/>
  <c r="I10" i="7"/>
  <c r="H10" i="7"/>
  <c r="G10" i="7"/>
  <c r="F10" i="7"/>
  <c r="B60" i="6"/>
  <c r="I60" i="6"/>
  <c r="I13" i="6"/>
  <c r="B71" i="6"/>
  <c r="I71" i="6"/>
  <c r="I14" i="6"/>
  <c r="B82" i="6"/>
  <c r="I82" i="6"/>
  <c r="I15" i="6"/>
  <c r="B93" i="6"/>
  <c r="I93" i="6"/>
  <c r="I16" i="6"/>
  <c r="B104" i="6"/>
  <c r="I104" i="6"/>
  <c r="I17" i="6"/>
  <c r="B115" i="6"/>
  <c r="I115" i="6"/>
  <c r="I18" i="6"/>
  <c r="B126" i="6"/>
  <c r="I126" i="6"/>
  <c r="I19" i="6"/>
  <c r="B137" i="6"/>
  <c r="I137" i="6"/>
  <c r="I20" i="6"/>
  <c r="B148" i="6"/>
  <c r="I148" i="6"/>
  <c r="I21" i="6"/>
  <c r="B159" i="6"/>
  <c r="I159" i="6"/>
  <c r="I22" i="6"/>
  <c r="G13" i="6"/>
  <c r="H60" i="6"/>
  <c r="H13" i="6"/>
  <c r="G14" i="6"/>
  <c r="H71" i="6"/>
  <c r="H14" i="6"/>
  <c r="G15" i="6"/>
  <c r="H82" i="6"/>
  <c r="H15" i="6"/>
  <c r="G16" i="6"/>
  <c r="H93" i="6"/>
  <c r="H16" i="6"/>
  <c r="G17" i="6"/>
  <c r="H104" i="6"/>
  <c r="H17" i="6"/>
  <c r="G18" i="6"/>
  <c r="H115" i="6"/>
  <c r="H18" i="6"/>
  <c r="G19" i="6"/>
  <c r="H126" i="6"/>
  <c r="H19" i="6"/>
  <c r="G20" i="6"/>
  <c r="H137" i="6"/>
  <c r="H20" i="6"/>
  <c r="G21" i="6"/>
  <c r="H148" i="6"/>
  <c r="H21" i="6"/>
  <c r="G22" i="6"/>
  <c r="H159" i="6"/>
  <c r="H22" i="6"/>
  <c r="F159" i="6"/>
  <c r="F22" i="6"/>
  <c r="F148" i="6"/>
  <c r="F21" i="6"/>
  <c r="F137" i="6"/>
  <c r="F20" i="6"/>
  <c r="F126" i="6"/>
  <c r="F19" i="6"/>
  <c r="F115" i="6"/>
  <c r="F18" i="6"/>
  <c r="F104" i="6"/>
  <c r="F17" i="6"/>
  <c r="F93" i="6"/>
  <c r="F16" i="6"/>
  <c r="F82" i="6"/>
  <c r="F15" i="6"/>
  <c r="F71" i="6"/>
  <c r="F14" i="6"/>
  <c r="F60" i="6"/>
  <c r="F13" i="6"/>
  <c r="D47" i="6"/>
  <c r="D58" i="6"/>
  <c r="D69" i="6"/>
  <c r="D80" i="6"/>
  <c r="D91" i="6"/>
  <c r="D102" i="6"/>
  <c r="D113" i="6"/>
  <c r="D124" i="6"/>
  <c r="D135" i="6"/>
  <c r="D146" i="6"/>
  <c r="D157" i="6"/>
  <c r="D168" i="6"/>
  <c r="D46" i="6"/>
  <c r="D57" i="6"/>
  <c r="D68" i="6"/>
  <c r="D79" i="6"/>
  <c r="D90" i="6"/>
  <c r="D101" i="6"/>
  <c r="D112" i="6"/>
  <c r="D123" i="6"/>
  <c r="D134" i="6"/>
  <c r="D145" i="6"/>
  <c r="D156" i="6"/>
  <c r="D167" i="6"/>
  <c r="D45" i="6"/>
  <c r="D56" i="6"/>
  <c r="D67" i="6"/>
  <c r="D78" i="6"/>
  <c r="D89" i="6"/>
  <c r="D100" i="6"/>
  <c r="D111" i="6"/>
  <c r="D122" i="6"/>
  <c r="D133" i="6"/>
  <c r="D144" i="6"/>
  <c r="D155" i="6"/>
  <c r="D166" i="6"/>
  <c r="D44" i="6"/>
  <c r="D55" i="6"/>
  <c r="D66" i="6"/>
  <c r="D77" i="6"/>
  <c r="D88" i="6"/>
  <c r="D99" i="6"/>
  <c r="D110" i="6"/>
  <c r="D121" i="6"/>
  <c r="D132" i="6"/>
  <c r="D143" i="6"/>
  <c r="D154" i="6"/>
  <c r="D165" i="6"/>
  <c r="D43" i="6"/>
  <c r="D54" i="6"/>
  <c r="D65" i="6"/>
  <c r="D76" i="6"/>
  <c r="D87" i="6"/>
  <c r="D98" i="6"/>
  <c r="D109" i="6"/>
  <c r="D120" i="6"/>
  <c r="D131" i="6"/>
  <c r="D142" i="6"/>
  <c r="D153" i="6"/>
  <c r="D164" i="6"/>
  <c r="D42" i="6"/>
  <c r="D53" i="6"/>
  <c r="D64" i="6"/>
  <c r="D75" i="6"/>
  <c r="D86" i="6"/>
  <c r="D97" i="6"/>
  <c r="D108" i="6"/>
  <c r="D119" i="6"/>
  <c r="D130" i="6"/>
  <c r="D141" i="6"/>
  <c r="D152" i="6"/>
  <c r="D163" i="6"/>
  <c r="D41" i="6"/>
  <c r="D52" i="6"/>
  <c r="D63" i="6"/>
  <c r="D74" i="6"/>
  <c r="D85" i="6"/>
  <c r="D96" i="6"/>
  <c r="D107" i="6"/>
  <c r="D118" i="6"/>
  <c r="D129" i="6"/>
  <c r="D140" i="6"/>
  <c r="D151" i="6"/>
  <c r="D162" i="6"/>
  <c r="D40" i="6"/>
  <c r="D51" i="6"/>
  <c r="D62" i="6"/>
  <c r="D73" i="6"/>
  <c r="D84" i="6"/>
  <c r="D95" i="6"/>
  <c r="D106" i="6"/>
  <c r="D117" i="6"/>
  <c r="D128" i="6"/>
  <c r="D139" i="6"/>
  <c r="D150" i="6"/>
  <c r="D161" i="6"/>
  <c r="D39" i="6"/>
  <c r="D50" i="6"/>
  <c r="D61" i="6"/>
  <c r="D72" i="6"/>
  <c r="D83" i="6"/>
  <c r="D94" i="6"/>
  <c r="D105" i="6"/>
  <c r="D116" i="6"/>
  <c r="D127" i="6"/>
  <c r="D138" i="6"/>
  <c r="D149" i="6"/>
  <c r="D160" i="6"/>
  <c r="D38" i="6"/>
  <c r="D49" i="6"/>
  <c r="D60" i="6"/>
  <c r="D71" i="6"/>
  <c r="D82" i="6"/>
  <c r="D93" i="6"/>
  <c r="D104" i="6"/>
  <c r="D115" i="6"/>
  <c r="D126" i="6"/>
  <c r="D137" i="6"/>
  <c r="D148" i="6"/>
  <c r="D159" i="6"/>
  <c r="D37" i="6"/>
  <c r="D48" i="6"/>
  <c r="D59" i="6"/>
  <c r="D70" i="6"/>
  <c r="D81" i="6"/>
  <c r="D92" i="6"/>
  <c r="D103" i="6"/>
  <c r="D114" i="6"/>
  <c r="D125" i="6"/>
  <c r="D136" i="6"/>
  <c r="D147" i="6"/>
  <c r="D158" i="6"/>
  <c r="B168" i="6"/>
  <c r="I168" i="6"/>
  <c r="H168" i="6"/>
  <c r="F168" i="6"/>
  <c r="E159" i="6"/>
  <c r="E160" i="6"/>
  <c r="E161" i="6"/>
  <c r="E162" i="6"/>
  <c r="E163" i="6"/>
  <c r="E164" i="6"/>
  <c r="E165" i="6"/>
  <c r="E166" i="6"/>
  <c r="E167" i="6"/>
  <c r="E168" i="6"/>
  <c r="B167" i="6"/>
  <c r="I167" i="6"/>
  <c r="H167" i="6"/>
  <c r="F167" i="6"/>
  <c r="B166" i="6"/>
  <c r="I166" i="6"/>
  <c r="H166" i="6"/>
  <c r="F166" i="6"/>
  <c r="B165" i="6"/>
  <c r="I165" i="6"/>
  <c r="H165" i="6"/>
  <c r="F165" i="6"/>
  <c r="B164" i="6"/>
  <c r="I164" i="6"/>
  <c r="H164" i="6"/>
  <c r="F164" i="6"/>
  <c r="B163" i="6"/>
  <c r="I163" i="6"/>
  <c r="H163" i="6"/>
  <c r="F163" i="6"/>
  <c r="B162" i="6"/>
  <c r="I162" i="6"/>
  <c r="H162" i="6"/>
  <c r="F162" i="6"/>
  <c r="B161" i="6"/>
  <c r="I161" i="6"/>
  <c r="H161" i="6"/>
  <c r="F161" i="6"/>
  <c r="B160" i="6"/>
  <c r="I160" i="6"/>
  <c r="H160" i="6"/>
  <c r="F160" i="6"/>
  <c r="B157" i="6"/>
  <c r="I157" i="6"/>
  <c r="H157" i="6"/>
  <c r="F157" i="6"/>
  <c r="B156" i="6"/>
  <c r="I156" i="6"/>
  <c r="H156" i="6"/>
  <c r="F156" i="6"/>
  <c r="B155" i="6"/>
  <c r="I155" i="6"/>
  <c r="H155" i="6"/>
  <c r="F155" i="6"/>
  <c r="B154" i="6"/>
  <c r="I154" i="6"/>
  <c r="H154" i="6"/>
  <c r="F154" i="6"/>
  <c r="B153" i="6"/>
  <c r="I153" i="6"/>
  <c r="H153" i="6"/>
  <c r="F153" i="6"/>
  <c r="B152" i="6"/>
  <c r="I152" i="6"/>
  <c r="H152" i="6"/>
  <c r="F152" i="6"/>
  <c r="B151" i="6"/>
  <c r="I151" i="6"/>
  <c r="H151" i="6"/>
  <c r="F151" i="6"/>
  <c r="B150" i="6"/>
  <c r="I150" i="6"/>
  <c r="H150" i="6"/>
  <c r="F150" i="6"/>
  <c r="B149" i="6"/>
  <c r="I149" i="6"/>
  <c r="H149" i="6"/>
  <c r="F149" i="6"/>
  <c r="B146" i="6"/>
  <c r="I146" i="6"/>
  <c r="H146" i="6"/>
  <c r="F146" i="6"/>
  <c r="E137" i="6"/>
  <c r="E138" i="6"/>
  <c r="E139" i="6"/>
  <c r="E140" i="6"/>
  <c r="E141" i="6"/>
  <c r="E142" i="6"/>
  <c r="E143" i="6"/>
  <c r="E144" i="6"/>
  <c r="E145" i="6"/>
  <c r="E146" i="6"/>
  <c r="B145" i="6"/>
  <c r="I145" i="6"/>
  <c r="J80" i="5"/>
  <c r="H145" i="6"/>
  <c r="F145" i="6"/>
  <c r="B144" i="6"/>
  <c r="I144" i="6"/>
  <c r="H144" i="6"/>
  <c r="F144" i="6"/>
  <c r="B143" i="6"/>
  <c r="I143" i="6"/>
  <c r="H143" i="6"/>
  <c r="F143" i="6"/>
  <c r="B142" i="6"/>
  <c r="I142" i="6"/>
  <c r="H142" i="6"/>
  <c r="F142" i="6"/>
  <c r="B141" i="6"/>
  <c r="I141" i="6"/>
  <c r="H141" i="6"/>
  <c r="F141" i="6"/>
  <c r="B140" i="6"/>
  <c r="I140" i="6"/>
  <c r="H140" i="6"/>
  <c r="F140" i="6"/>
  <c r="B139" i="6"/>
  <c r="I139" i="6"/>
  <c r="H139" i="6"/>
  <c r="F139" i="6"/>
  <c r="B138" i="6"/>
  <c r="I138" i="6"/>
  <c r="H138" i="6"/>
  <c r="F138" i="6"/>
  <c r="B135" i="6"/>
  <c r="I135" i="6"/>
  <c r="H135" i="6"/>
  <c r="F135" i="6"/>
  <c r="E126" i="6"/>
  <c r="E127" i="6"/>
  <c r="E128" i="6"/>
  <c r="E129" i="6"/>
  <c r="E130" i="6"/>
  <c r="E131" i="6"/>
  <c r="E132" i="6"/>
  <c r="E133" i="6"/>
  <c r="E134" i="6"/>
  <c r="E135" i="6"/>
  <c r="B134" i="6"/>
  <c r="I134" i="6"/>
  <c r="H134" i="6"/>
  <c r="F134" i="6"/>
  <c r="B133" i="6"/>
  <c r="I133" i="6"/>
  <c r="H133" i="6"/>
  <c r="F133" i="6"/>
  <c r="B132" i="6"/>
  <c r="I132" i="6"/>
  <c r="H132" i="6"/>
  <c r="F132" i="6"/>
  <c r="B131" i="6"/>
  <c r="I131" i="6"/>
  <c r="H131" i="6"/>
  <c r="F131" i="6"/>
  <c r="B130" i="6"/>
  <c r="I130" i="6"/>
  <c r="H130" i="6"/>
  <c r="F130" i="6"/>
  <c r="B129" i="6"/>
  <c r="I129" i="6"/>
  <c r="H129" i="6"/>
  <c r="F129" i="6"/>
  <c r="B128" i="6"/>
  <c r="I128" i="6"/>
  <c r="H128" i="6"/>
  <c r="F128" i="6"/>
  <c r="B127" i="6"/>
  <c r="I127" i="6"/>
  <c r="H127" i="6"/>
  <c r="F127" i="6"/>
  <c r="B124" i="6"/>
  <c r="I124" i="6"/>
  <c r="H124" i="6"/>
  <c r="F124" i="6"/>
  <c r="E115" i="6"/>
  <c r="E116" i="6"/>
  <c r="E117" i="6"/>
  <c r="E118" i="6"/>
  <c r="E119" i="6"/>
  <c r="E120" i="6"/>
  <c r="E121" i="6"/>
  <c r="E122" i="6"/>
  <c r="E123" i="6"/>
  <c r="E124" i="6"/>
  <c r="B123" i="6"/>
  <c r="I123" i="6"/>
  <c r="H123" i="6"/>
  <c r="F123" i="6"/>
  <c r="B122" i="6"/>
  <c r="I122" i="6"/>
  <c r="H122" i="6"/>
  <c r="F122" i="6"/>
  <c r="B121" i="6"/>
  <c r="I121" i="6"/>
  <c r="H121" i="6"/>
  <c r="F121" i="6"/>
  <c r="B120" i="6"/>
  <c r="I120" i="6"/>
  <c r="J92" i="5"/>
  <c r="H120" i="6"/>
  <c r="F120" i="6"/>
  <c r="B119" i="6"/>
  <c r="I119" i="6"/>
  <c r="H119" i="6"/>
  <c r="F119" i="6"/>
  <c r="B118" i="6"/>
  <c r="I118" i="6"/>
  <c r="H118" i="6"/>
  <c r="F118" i="6"/>
  <c r="B117" i="6"/>
  <c r="I117" i="6"/>
  <c r="H117" i="6"/>
  <c r="F117" i="6"/>
  <c r="B116" i="6"/>
  <c r="I116" i="6"/>
  <c r="H116" i="6"/>
  <c r="F116" i="6"/>
  <c r="B113" i="6"/>
  <c r="I113" i="6"/>
  <c r="H113" i="6"/>
  <c r="F113" i="6"/>
  <c r="E104" i="6"/>
  <c r="E105" i="6"/>
  <c r="E106" i="6"/>
  <c r="E107" i="6"/>
  <c r="E108" i="6"/>
  <c r="E109" i="6"/>
  <c r="E110" i="6"/>
  <c r="E111" i="6"/>
  <c r="E112" i="6"/>
  <c r="E113" i="6"/>
  <c r="B112" i="6"/>
  <c r="I112" i="6"/>
  <c r="J84" i="5"/>
  <c r="H112" i="6"/>
  <c r="F112" i="6"/>
  <c r="B111" i="6"/>
  <c r="I111" i="6"/>
  <c r="J96" i="5"/>
  <c r="H111" i="6"/>
  <c r="F111" i="6"/>
  <c r="B110" i="6"/>
  <c r="I110" i="6"/>
  <c r="H110" i="6"/>
  <c r="F110" i="6"/>
  <c r="B109" i="6"/>
  <c r="I109" i="6"/>
  <c r="H109" i="6"/>
  <c r="F109" i="6"/>
  <c r="B108" i="6"/>
  <c r="I108" i="6"/>
  <c r="H108" i="6"/>
  <c r="F108" i="6"/>
  <c r="B107" i="6"/>
  <c r="I107" i="6"/>
  <c r="J59" i="5"/>
  <c r="H107" i="6"/>
  <c r="F107" i="6"/>
  <c r="B106" i="6"/>
  <c r="I106" i="6"/>
  <c r="J60" i="5"/>
  <c r="H106" i="6"/>
  <c r="F106" i="6"/>
  <c r="B105" i="6"/>
  <c r="I105" i="6"/>
  <c r="H105" i="6"/>
  <c r="F105" i="6"/>
  <c r="B102" i="6"/>
  <c r="I102" i="6"/>
  <c r="H102" i="6"/>
  <c r="F102" i="6"/>
  <c r="E93" i="6"/>
  <c r="E94" i="6"/>
  <c r="E95" i="6"/>
  <c r="E96" i="6"/>
  <c r="E97" i="6"/>
  <c r="E98" i="6"/>
  <c r="E99" i="6"/>
  <c r="E100" i="6"/>
  <c r="E101" i="6"/>
  <c r="E102" i="6"/>
  <c r="B101" i="6"/>
  <c r="I101" i="6"/>
  <c r="J90" i="5"/>
  <c r="H101" i="6"/>
  <c r="F101" i="6"/>
  <c r="B100" i="6"/>
  <c r="I100" i="6"/>
  <c r="J86" i="5"/>
  <c r="H100" i="6"/>
  <c r="F100" i="6"/>
  <c r="B99" i="6"/>
  <c r="I99" i="6"/>
  <c r="H99" i="6"/>
  <c r="F99" i="6"/>
  <c r="B98" i="6"/>
  <c r="I98" i="6"/>
  <c r="H98" i="6"/>
  <c r="F98" i="6"/>
  <c r="B97" i="6"/>
  <c r="I97" i="6"/>
  <c r="H97" i="6"/>
  <c r="F97" i="6"/>
  <c r="B96" i="6"/>
  <c r="I96" i="6"/>
  <c r="H96" i="6"/>
  <c r="F96" i="6"/>
  <c r="B95" i="6"/>
  <c r="I95" i="6"/>
  <c r="H95" i="6"/>
  <c r="F95" i="6"/>
  <c r="B94" i="6"/>
  <c r="I94" i="6"/>
  <c r="H94" i="6"/>
  <c r="F94" i="6"/>
  <c r="B91" i="6"/>
  <c r="I91" i="6"/>
  <c r="H91" i="6"/>
  <c r="F91" i="6"/>
  <c r="E82" i="6"/>
  <c r="E83" i="6"/>
  <c r="E84" i="6"/>
  <c r="E85" i="6"/>
  <c r="E86" i="6"/>
  <c r="E87" i="6"/>
  <c r="E88" i="6"/>
  <c r="E89" i="6"/>
  <c r="E90" i="6"/>
  <c r="E91" i="6"/>
  <c r="B90" i="6"/>
  <c r="I90" i="6"/>
  <c r="H90" i="6"/>
  <c r="F90" i="6"/>
  <c r="B89" i="6"/>
  <c r="I89" i="6"/>
  <c r="H89" i="6"/>
  <c r="F89" i="6"/>
  <c r="B88" i="6"/>
  <c r="I88" i="6"/>
  <c r="H88" i="6"/>
  <c r="F88" i="6"/>
  <c r="B87" i="6"/>
  <c r="I87" i="6"/>
  <c r="H87" i="6"/>
  <c r="F87" i="6"/>
  <c r="B86" i="6"/>
  <c r="I86" i="6"/>
  <c r="H86" i="6"/>
  <c r="F86" i="6"/>
  <c r="B85" i="6"/>
  <c r="I85" i="6"/>
  <c r="H85" i="6"/>
  <c r="F85" i="6"/>
  <c r="B84" i="6"/>
  <c r="I84" i="6"/>
  <c r="H84" i="6"/>
  <c r="F84" i="6"/>
  <c r="B83" i="6"/>
  <c r="I83" i="6"/>
  <c r="H83" i="6"/>
  <c r="F83" i="6"/>
  <c r="B80" i="6"/>
  <c r="I80" i="6"/>
  <c r="B79" i="6"/>
  <c r="I79" i="6"/>
  <c r="B78" i="6"/>
  <c r="I78" i="6"/>
  <c r="B77" i="6"/>
  <c r="I77" i="6"/>
  <c r="B76" i="6"/>
  <c r="I76" i="6"/>
  <c r="B75" i="6"/>
  <c r="I75" i="6"/>
  <c r="B74" i="6"/>
  <c r="I74" i="6"/>
  <c r="B73" i="6"/>
  <c r="I73" i="6"/>
  <c r="B72" i="6"/>
  <c r="I72" i="6"/>
  <c r="E71" i="6"/>
  <c r="E72" i="6"/>
  <c r="E73" i="6"/>
  <c r="E74" i="6"/>
  <c r="E75" i="6"/>
  <c r="E76" i="6"/>
  <c r="E77" i="6"/>
  <c r="E78" i="6"/>
  <c r="E79" i="6"/>
  <c r="E80" i="6"/>
  <c r="H80" i="6"/>
  <c r="F80" i="6"/>
  <c r="H79" i="6"/>
  <c r="F79" i="6"/>
  <c r="H78" i="6"/>
  <c r="F78" i="6"/>
  <c r="H77" i="6"/>
  <c r="F77" i="6"/>
  <c r="H76" i="6"/>
  <c r="F76" i="6"/>
  <c r="H75" i="6"/>
  <c r="F75" i="6"/>
  <c r="H74" i="6"/>
  <c r="F74" i="6"/>
  <c r="H73" i="6"/>
  <c r="F73" i="6"/>
  <c r="H72" i="6"/>
  <c r="F72" i="6"/>
  <c r="B69" i="6"/>
  <c r="H69" i="6"/>
  <c r="B68" i="6"/>
  <c r="H68" i="6"/>
  <c r="B67" i="6"/>
  <c r="H67" i="6"/>
  <c r="B66" i="6"/>
  <c r="H66" i="6"/>
  <c r="B65" i="6"/>
  <c r="H65" i="6"/>
  <c r="B64" i="6"/>
  <c r="H64" i="6"/>
  <c r="B63" i="6"/>
  <c r="H63" i="6"/>
  <c r="B62" i="6"/>
  <c r="H62" i="6"/>
  <c r="B61" i="6"/>
  <c r="H61" i="6"/>
  <c r="I69" i="6"/>
  <c r="I68" i="6"/>
  <c r="I67" i="6"/>
  <c r="I66" i="6"/>
  <c r="I65" i="6"/>
  <c r="I64" i="6"/>
  <c r="I63" i="6"/>
  <c r="I62" i="6"/>
  <c r="I61" i="6"/>
  <c r="E60" i="6"/>
  <c r="E61" i="6"/>
  <c r="E62" i="6"/>
  <c r="E63" i="6"/>
  <c r="E64" i="6"/>
  <c r="E65" i="6"/>
  <c r="E66" i="6"/>
  <c r="E67" i="6"/>
  <c r="E68" i="6"/>
  <c r="E69" i="6"/>
  <c r="G12" i="6"/>
  <c r="B49" i="6"/>
  <c r="H49" i="6"/>
  <c r="H12" i="6"/>
  <c r="I49" i="6"/>
  <c r="I12" i="6"/>
  <c r="F49" i="6"/>
  <c r="F12" i="6"/>
  <c r="G11" i="6"/>
  <c r="B38" i="6"/>
  <c r="H38" i="6"/>
  <c r="H11" i="6"/>
  <c r="I38" i="6"/>
  <c r="I11" i="6"/>
  <c r="F38" i="6"/>
  <c r="F11" i="6"/>
  <c r="B58" i="6"/>
  <c r="H58" i="6"/>
  <c r="B57" i="6"/>
  <c r="H57" i="6"/>
  <c r="B56" i="6"/>
  <c r="H56" i="6"/>
  <c r="B55" i="6"/>
  <c r="H55" i="6"/>
  <c r="B54" i="6"/>
  <c r="H54" i="6"/>
  <c r="B53" i="6"/>
  <c r="H53" i="6"/>
  <c r="B52" i="6"/>
  <c r="H52" i="6"/>
  <c r="B51" i="6"/>
  <c r="H51" i="6"/>
  <c r="B50" i="6"/>
  <c r="H50" i="6"/>
  <c r="E49" i="6"/>
  <c r="E50" i="6"/>
  <c r="E51" i="6"/>
  <c r="E52" i="6"/>
  <c r="E53" i="6"/>
  <c r="E54" i="6"/>
  <c r="E55" i="6"/>
  <c r="E56" i="6"/>
  <c r="E57" i="6"/>
  <c r="E58" i="6"/>
  <c r="I58" i="6"/>
  <c r="I57" i="6"/>
  <c r="I56" i="6"/>
  <c r="I55" i="6"/>
  <c r="I54" i="6"/>
  <c r="I53" i="6"/>
  <c r="I52" i="6"/>
  <c r="I51" i="6"/>
  <c r="I50" i="6"/>
  <c r="E38" i="6"/>
  <c r="E39" i="6"/>
  <c r="E40" i="6"/>
  <c r="E41" i="6"/>
  <c r="E42" i="6"/>
  <c r="E43" i="6"/>
  <c r="E44" i="6"/>
  <c r="E45" i="6"/>
  <c r="E46" i="6"/>
  <c r="E47" i="6"/>
  <c r="B47" i="6"/>
  <c r="I47" i="6"/>
  <c r="B46" i="6"/>
  <c r="I46" i="6"/>
  <c r="B45" i="6"/>
  <c r="I45" i="6"/>
  <c r="B44" i="6"/>
  <c r="I44" i="6"/>
  <c r="B43" i="6"/>
  <c r="I43" i="6"/>
  <c r="B42" i="6"/>
  <c r="I42" i="6"/>
  <c r="B41" i="6"/>
  <c r="I41" i="6"/>
  <c r="B40" i="6"/>
  <c r="I40" i="6"/>
  <c r="B39" i="6"/>
  <c r="I39" i="6"/>
  <c r="H47" i="6"/>
  <c r="H46" i="6"/>
  <c r="H45" i="6"/>
  <c r="H44" i="6"/>
  <c r="H43" i="6"/>
  <c r="H42" i="6"/>
  <c r="H41" i="6"/>
  <c r="H40" i="6"/>
  <c r="H39" i="6"/>
  <c r="E27" i="6"/>
  <c r="E28" i="6"/>
  <c r="E29" i="6"/>
  <c r="E30" i="6"/>
  <c r="E31" i="6"/>
  <c r="E32" i="6"/>
  <c r="E33" i="6"/>
  <c r="E34" i="6"/>
  <c r="E35" i="6"/>
  <c r="E36" i="6"/>
  <c r="B28" i="6"/>
  <c r="H28" i="6"/>
  <c r="B29" i="6"/>
  <c r="H29" i="6"/>
  <c r="B30" i="6"/>
  <c r="H30" i="6"/>
  <c r="B31" i="6"/>
  <c r="H31" i="6"/>
  <c r="B32" i="6"/>
  <c r="H32" i="6"/>
  <c r="B33" i="6"/>
  <c r="H33" i="6"/>
  <c r="B34" i="6"/>
  <c r="H34" i="6"/>
  <c r="B35" i="6"/>
  <c r="H35" i="6"/>
  <c r="B36" i="6"/>
  <c r="H36" i="6"/>
  <c r="B27" i="6"/>
  <c r="I27" i="6"/>
  <c r="G10" i="6"/>
  <c r="H10" i="6"/>
  <c r="I10" i="6"/>
  <c r="F27" i="6"/>
  <c r="F10" i="6"/>
  <c r="I28" i="6"/>
  <c r="I29" i="6"/>
  <c r="I30" i="6"/>
  <c r="I31" i="6"/>
  <c r="I32" i="6"/>
  <c r="I33" i="6"/>
  <c r="I34" i="6"/>
  <c r="I35" i="6"/>
  <c r="I36" i="6"/>
  <c r="B37" i="6"/>
  <c r="B48" i="6"/>
  <c r="B59" i="6"/>
  <c r="B70" i="6"/>
  <c r="B81" i="6"/>
  <c r="B92" i="6"/>
  <c r="B103" i="6"/>
  <c r="B114" i="6"/>
  <c r="B125" i="6"/>
  <c r="B136" i="6"/>
  <c r="B147" i="6"/>
  <c r="B158" i="6"/>
  <c r="B169" i="6"/>
  <c r="B170" i="6"/>
  <c r="B171" i="6"/>
  <c r="B172" i="6"/>
  <c r="B173" i="6"/>
  <c r="B174" i="6"/>
  <c r="B175" i="6"/>
  <c r="B176" i="6"/>
  <c r="B177" i="6"/>
  <c r="B178" i="6"/>
  <c r="B179" i="6"/>
  <c r="B180" i="6"/>
  <c r="B181" i="6"/>
  <c r="B182" i="6"/>
  <c r="B183" i="6"/>
  <c r="B184" i="6"/>
  <c r="B185" i="6"/>
  <c r="B186" i="6"/>
  <c r="B187" i="6"/>
  <c r="B188" i="6"/>
  <c r="B189" i="6"/>
  <c r="B190" i="6"/>
  <c r="B191" i="6"/>
  <c r="B192" i="6"/>
  <c r="B193" i="6"/>
  <c r="B194" i="6"/>
  <c r="B195" i="6"/>
  <c r="B196" i="6"/>
  <c r="B197" i="6"/>
  <c r="B198" i="6"/>
  <c r="B199" i="6"/>
  <c r="B200" i="6"/>
  <c r="B201" i="6"/>
  <c r="B202" i="6"/>
  <c r="B203" i="6"/>
  <c r="B204" i="6"/>
  <c r="B205" i="6"/>
  <c r="B206" i="6"/>
  <c r="B207" i="6"/>
  <c r="B208" i="6"/>
  <c r="B209" i="6"/>
  <c r="B210" i="6"/>
  <c r="B211" i="6"/>
  <c r="B212" i="6"/>
  <c r="B213" i="6"/>
  <c r="B214" i="6"/>
  <c r="B215" i="6"/>
  <c r="B216" i="6"/>
  <c r="B217" i="6"/>
  <c r="B218" i="6"/>
  <c r="B219" i="6"/>
  <c r="B220" i="6"/>
  <c r="B221" i="6"/>
  <c r="B222" i="6"/>
  <c r="B223" i="6"/>
  <c r="B224" i="6"/>
  <c r="B225" i="6"/>
  <c r="B226" i="6"/>
  <c r="B227" i="6"/>
  <c r="B228" i="6"/>
  <c r="B229" i="6"/>
  <c r="B230" i="6"/>
  <c r="B231" i="6"/>
  <c r="B232" i="6"/>
  <c r="F69" i="6"/>
  <c r="F68" i="6"/>
  <c r="F67" i="6"/>
  <c r="F66" i="6"/>
  <c r="F65" i="6"/>
  <c r="F64" i="6"/>
  <c r="F63" i="6"/>
  <c r="F62" i="6"/>
  <c r="F61" i="6"/>
  <c r="F58" i="6"/>
  <c r="F57" i="6"/>
  <c r="F56" i="6"/>
  <c r="F55" i="6"/>
  <c r="F54" i="6"/>
  <c r="F53" i="6"/>
  <c r="F52" i="6"/>
  <c r="F51" i="6"/>
  <c r="F50" i="6"/>
  <c r="F47" i="6"/>
  <c r="F46" i="6"/>
  <c r="F45" i="6"/>
  <c r="F44" i="6"/>
  <c r="F43" i="6"/>
  <c r="F42" i="6"/>
  <c r="F41" i="6"/>
  <c r="F40" i="6"/>
  <c r="F39" i="6"/>
  <c r="F28" i="6"/>
  <c r="F29" i="6"/>
  <c r="F30" i="6"/>
  <c r="F31" i="6"/>
  <c r="F32" i="6"/>
  <c r="F33" i="6"/>
  <c r="F34" i="6"/>
  <c r="F35" i="6"/>
  <c r="F36" i="6"/>
  <c r="A38" i="6"/>
  <c r="A39" i="6"/>
  <c r="A40" i="6"/>
  <c r="A41" i="6"/>
  <c r="A42" i="6"/>
  <c r="A43" i="6"/>
  <c r="A44" i="6"/>
  <c r="A45" i="6"/>
  <c r="A46" i="6"/>
  <c r="A47" i="6"/>
  <c r="A37" i="6"/>
  <c r="A48" i="6"/>
  <c r="A49" i="6"/>
  <c r="A50" i="6"/>
  <c r="A51" i="6"/>
  <c r="A52" i="6"/>
  <c r="A53" i="6"/>
  <c r="A54" i="6"/>
  <c r="A55" i="6"/>
  <c r="A56" i="6"/>
  <c r="A57" i="6"/>
  <c r="A58" i="6"/>
  <c r="A59" i="6"/>
  <c r="A60" i="6"/>
  <c r="A61" i="6"/>
  <c r="A62" i="6"/>
  <c r="A63" i="6"/>
  <c r="A64" i="6"/>
  <c r="A65" i="6"/>
  <c r="A66" i="6"/>
  <c r="A67" i="6"/>
  <c r="A68" i="6"/>
  <c r="A69" i="6"/>
  <c r="A70" i="6"/>
  <c r="A71" i="6"/>
  <c r="A72" i="6"/>
  <c r="A73" i="6"/>
  <c r="A74" i="6"/>
  <c r="A75" i="6"/>
  <c r="A76" i="6"/>
  <c r="A77" i="6"/>
  <c r="A78" i="6"/>
  <c r="A79" i="6"/>
  <c r="A80" i="6"/>
  <c r="A81" i="6"/>
  <c r="A82" i="6"/>
  <c r="A83" i="6"/>
  <c r="A84" i="6"/>
  <c r="A85" i="6"/>
  <c r="A86" i="6"/>
  <c r="A87" i="6"/>
  <c r="A88" i="6"/>
  <c r="A89" i="6"/>
  <c r="A90" i="6"/>
  <c r="A91" i="6"/>
  <c r="A92" i="6"/>
  <c r="A93" i="6"/>
  <c r="A94" i="6"/>
  <c r="A95" i="6"/>
  <c r="A96" i="6"/>
  <c r="A97" i="6"/>
  <c r="A98" i="6"/>
  <c r="A99" i="6"/>
  <c r="A100" i="6"/>
  <c r="A101" i="6"/>
  <c r="A102" i="6"/>
  <c r="A103" i="6"/>
  <c r="A104" i="6"/>
  <c r="A105" i="6"/>
  <c r="A106" i="6"/>
  <c r="A107" i="6"/>
  <c r="A108" i="6"/>
  <c r="A109" i="6"/>
  <c r="A110" i="6"/>
  <c r="A111" i="6"/>
  <c r="A112" i="6"/>
  <c r="A113" i="6"/>
  <c r="A114" i="6"/>
  <c r="A115" i="6"/>
  <c r="A116" i="6"/>
  <c r="A117" i="6"/>
  <c r="A118" i="6"/>
  <c r="A119" i="6"/>
  <c r="A120" i="6"/>
  <c r="A121" i="6"/>
  <c r="A122" i="6"/>
  <c r="A123" i="6"/>
  <c r="A124" i="6"/>
  <c r="A125" i="6"/>
  <c r="A126" i="6"/>
  <c r="A127" i="6"/>
  <c r="A128" i="6"/>
  <c r="A129" i="6"/>
  <c r="A130" i="6"/>
  <c r="A131" i="6"/>
  <c r="A132" i="6"/>
  <c r="A133" i="6"/>
  <c r="A134" i="6"/>
  <c r="A135" i="6"/>
  <c r="A136" i="6"/>
  <c r="A137" i="6"/>
  <c r="A138" i="6"/>
  <c r="A139" i="6"/>
  <c r="A140" i="6"/>
  <c r="A141" i="6"/>
  <c r="A142" i="6"/>
  <c r="A143" i="6"/>
  <c r="A144" i="6"/>
  <c r="A145" i="6"/>
  <c r="A146" i="6"/>
  <c r="A147" i="6"/>
  <c r="A148" i="6"/>
  <c r="A149" i="6"/>
  <c r="A150" i="6"/>
  <c r="A151" i="6"/>
  <c r="A152" i="6"/>
  <c r="A153" i="6"/>
  <c r="A154" i="6"/>
  <c r="A155" i="6"/>
  <c r="A156" i="6"/>
  <c r="A157" i="6"/>
  <c r="A158" i="6"/>
  <c r="A159" i="6"/>
  <c r="A160" i="6"/>
  <c r="A161" i="6"/>
  <c r="A162" i="6"/>
  <c r="A163" i="6"/>
  <c r="A164" i="6"/>
  <c r="A165" i="6"/>
  <c r="A166" i="6"/>
  <c r="A167" i="6"/>
  <c r="A168" i="6"/>
  <c r="A169" i="6"/>
  <c r="A170" i="6"/>
  <c r="A171" i="6"/>
  <c r="A172" i="6"/>
  <c r="A173" i="6"/>
  <c r="A174" i="6"/>
  <c r="A175" i="6"/>
  <c r="A176" i="6"/>
  <c r="A177" i="6"/>
  <c r="A178" i="6"/>
  <c r="A179" i="6"/>
  <c r="A180" i="6"/>
  <c r="A181" i="6"/>
  <c r="A182" i="6"/>
  <c r="A183" i="6"/>
  <c r="A184" i="6"/>
  <c r="A185" i="6"/>
  <c r="A186" i="6"/>
  <c r="A187" i="6"/>
  <c r="A188" i="6"/>
  <c r="A189" i="6"/>
  <c r="A190" i="6"/>
  <c r="A191" i="6"/>
  <c r="A192" i="6"/>
  <c r="A193" i="6"/>
  <c r="A194" i="6"/>
  <c r="A195" i="6"/>
  <c r="A196" i="6"/>
  <c r="A197" i="6"/>
  <c r="A198" i="6"/>
  <c r="A199" i="6"/>
  <c r="A200" i="6"/>
  <c r="A201" i="6"/>
  <c r="A202" i="6"/>
  <c r="A203" i="6"/>
  <c r="A204" i="6"/>
  <c r="A205" i="6"/>
  <c r="A206" i="6"/>
  <c r="A207" i="6"/>
  <c r="A208" i="6"/>
  <c r="A209" i="6"/>
  <c r="A210" i="6"/>
  <c r="A211" i="6"/>
  <c r="A212" i="6"/>
  <c r="A213" i="6"/>
  <c r="A214" i="6"/>
  <c r="A215" i="6"/>
  <c r="A216" i="6"/>
  <c r="A217" i="6"/>
  <c r="A218" i="6"/>
  <c r="A219" i="6"/>
  <c r="A220" i="6"/>
  <c r="A221" i="6"/>
  <c r="A222" i="6"/>
  <c r="A223" i="6"/>
  <c r="A224" i="6"/>
  <c r="A225" i="6"/>
  <c r="A226" i="6"/>
  <c r="A227" i="6"/>
  <c r="A228" i="6"/>
  <c r="A229" i="6"/>
  <c r="A230" i="6"/>
  <c r="A231" i="6"/>
  <c r="A232" i="6"/>
  <c r="J112" i="5"/>
  <c r="J116" i="5"/>
  <c r="J125" i="5"/>
  <c r="J126" i="5"/>
  <c r="J129" i="5"/>
  <c r="J137" i="5"/>
  <c r="J141" i="5"/>
  <c r="J146" i="5"/>
  <c r="J159" i="5"/>
  <c r="J160" i="5"/>
  <c r="J166" i="5"/>
  <c r="J168" i="5"/>
  <c r="J169" i="5"/>
  <c r="J172" i="5"/>
  <c r="J174" i="5"/>
  <c r="J187" i="5"/>
  <c r="J188" i="5"/>
  <c r="J189" i="5"/>
  <c r="J190" i="5"/>
  <c r="J191" i="5"/>
  <c r="J192" i="5"/>
  <c r="J193" i="5"/>
  <c r="J195" i="5"/>
  <c r="J198" i="5"/>
  <c r="J200" i="5"/>
  <c r="J201" i="5"/>
  <c r="J204" i="5"/>
  <c r="J205" i="5"/>
  <c r="J207" i="5"/>
  <c r="J208" i="5"/>
  <c r="J209" i="5"/>
  <c r="J212" i="5"/>
  <c r="J217" i="5"/>
  <c r="J2" i="5"/>
  <c r="J6" i="5"/>
  <c r="J7" i="5"/>
  <c r="J14" i="5"/>
  <c r="J15" i="5"/>
  <c r="J16" i="5"/>
  <c r="J18" i="5"/>
  <c r="J19" i="5"/>
  <c r="J20" i="5"/>
  <c r="J21" i="5"/>
  <c r="J22" i="5"/>
  <c r="J26" i="5"/>
  <c r="J27" i="5"/>
  <c r="J28" i="5"/>
  <c r="J29" i="5"/>
  <c r="J30" i="5"/>
  <c r="J31" i="5"/>
  <c r="J32" i="5"/>
  <c r="J33" i="5"/>
  <c r="J34" i="5"/>
  <c r="J35" i="5"/>
  <c r="J36" i="5"/>
  <c r="J39" i="5"/>
  <c r="J43" i="5"/>
  <c r="J48" i="5"/>
  <c r="J49" i="5"/>
  <c r="J50" i="5"/>
  <c r="J51" i="5"/>
  <c r="J53" i="5"/>
  <c r="J54" i="5"/>
  <c r="J57" i="5"/>
  <c r="J58" i="5"/>
  <c r="J62" i="5"/>
  <c r="J63" i="5"/>
  <c r="J66" i="5"/>
  <c r="J67" i="5"/>
  <c r="J68" i="5"/>
  <c r="J69" i="5"/>
  <c r="J70" i="5"/>
  <c r="J77" i="5"/>
  <c r="J78" i="5"/>
  <c r="J83" i="5"/>
  <c r="J87" i="5"/>
  <c r="J89" i="5"/>
  <c r="J97" i="5"/>
  <c r="J98" i="5"/>
  <c r="K61" i="2"/>
  <c r="AJ61" i="2"/>
  <c r="AI61" i="2"/>
  <c r="AL61" i="2"/>
  <c r="AK61" i="2"/>
  <c r="K60" i="2"/>
  <c r="AJ60" i="2"/>
  <c r="AI60" i="2"/>
  <c r="AL60" i="2"/>
  <c r="AK60" i="2"/>
  <c r="K59" i="2"/>
  <c r="AJ59" i="2"/>
  <c r="AI59" i="2"/>
  <c r="AL59" i="2"/>
  <c r="AK59" i="2"/>
  <c r="K58" i="2"/>
  <c r="AJ58" i="2"/>
  <c r="AI58" i="2"/>
  <c r="AL58" i="2"/>
  <c r="AK58" i="2"/>
  <c r="AC61" i="2"/>
  <c r="AB61" i="2"/>
  <c r="AE61" i="2"/>
  <c r="AD61" i="2"/>
  <c r="AC60" i="2"/>
  <c r="AB60" i="2"/>
  <c r="AE60" i="2"/>
  <c r="AD60" i="2"/>
  <c r="AC59" i="2"/>
  <c r="AB59" i="2"/>
  <c r="AE59" i="2"/>
  <c r="AD59" i="2"/>
  <c r="AC58" i="2"/>
  <c r="AB58" i="2"/>
  <c r="AE58" i="2"/>
  <c r="AD58" i="2"/>
  <c r="T61" i="2"/>
  <c r="S61" i="2"/>
  <c r="V61" i="2"/>
  <c r="U61" i="2"/>
  <c r="T60" i="2"/>
  <c r="S60" i="2"/>
  <c r="V60" i="2"/>
  <c r="U60" i="2"/>
  <c r="T59" i="2"/>
  <c r="S59" i="2"/>
  <c r="V59" i="2"/>
  <c r="U59" i="2"/>
  <c r="T58" i="2"/>
  <c r="S58" i="2"/>
  <c r="V58" i="2"/>
  <c r="U58" i="2"/>
  <c r="M61" i="2"/>
  <c r="L61" i="2"/>
  <c r="O61" i="2"/>
  <c r="N61" i="2"/>
  <c r="M60" i="2"/>
  <c r="L60" i="2"/>
  <c r="O60" i="2"/>
  <c r="N60" i="2"/>
  <c r="M59" i="2"/>
  <c r="L59" i="2"/>
  <c r="O59" i="2"/>
  <c r="N59" i="2"/>
  <c r="M58" i="2"/>
  <c r="L58" i="2"/>
  <c r="O58" i="2"/>
  <c r="N58" i="2"/>
  <c r="B102" i="4"/>
  <c r="B103" i="4"/>
  <c r="B104" i="4"/>
  <c r="B105" i="4"/>
  <c r="B106" i="4"/>
  <c r="B107" i="4"/>
  <c r="B108" i="4"/>
  <c r="B109" i="4"/>
  <c r="B110" i="4"/>
  <c r="B111" i="4"/>
  <c r="B112" i="4"/>
  <c r="B113" i="4"/>
  <c r="B114" i="4"/>
  <c r="B115" i="4"/>
  <c r="B116" i="4"/>
  <c r="B117" i="4"/>
  <c r="B118" i="4"/>
  <c r="B119" i="4"/>
  <c r="B120" i="4"/>
  <c r="B121" i="4"/>
  <c r="B122" i="4"/>
  <c r="B123" i="4"/>
  <c r="B124" i="4"/>
  <c r="B125" i="4"/>
  <c r="B126" i="4"/>
  <c r="B127" i="4"/>
  <c r="B128" i="4"/>
  <c r="B129" i="4"/>
  <c r="B130" i="4"/>
  <c r="B131" i="4"/>
  <c r="B132" i="4"/>
  <c r="B133" i="4"/>
  <c r="B134" i="4"/>
  <c r="B135" i="4"/>
  <c r="B136" i="4"/>
  <c r="B137" i="4"/>
  <c r="B138" i="4"/>
  <c r="B139" i="4"/>
  <c r="B140" i="4"/>
  <c r="B141" i="4"/>
  <c r="B142" i="4"/>
  <c r="B143" i="4"/>
  <c r="B144" i="4"/>
  <c r="B145" i="4"/>
  <c r="B146" i="4"/>
  <c r="B147" i="4"/>
  <c r="B148" i="4"/>
  <c r="B149" i="4"/>
  <c r="B150" i="4"/>
  <c r="B151" i="4"/>
  <c r="B152" i="4"/>
  <c r="B153" i="4"/>
  <c r="B154" i="4"/>
  <c r="B155" i="4"/>
  <c r="B156" i="4"/>
  <c r="B157" i="4"/>
  <c r="B158" i="4"/>
  <c r="B159" i="4"/>
  <c r="B160" i="4"/>
  <c r="B161" i="4"/>
  <c r="B12" i="4"/>
  <c r="B13" i="4"/>
  <c r="B14" i="4"/>
  <c r="B15" i="4"/>
  <c r="B16" i="4"/>
  <c r="B17" i="4"/>
  <c r="B18" i="4"/>
  <c r="B19" i="4"/>
  <c r="B20" i="4"/>
  <c r="B21" i="4"/>
  <c r="B22" i="4"/>
  <c r="B23" i="4"/>
  <c r="B24" i="4"/>
  <c r="B25" i="4"/>
  <c r="B26" i="4"/>
  <c r="B27" i="4"/>
  <c r="B28" i="4"/>
  <c r="B29" i="4"/>
  <c r="B30" i="4"/>
  <c r="B31" i="4"/>
  <c r="B32" i="4"/>
  <c r="B33" i="4"/>
  <c r="B34" i="4"/>
  <c r="B35" i="4"/>
  <c r="B36" i="4"/>
  <c r="B37" i="4"/>
  <c r="B38" i="4"/>
  <c r="B39" i="4"/>
  <c r="B40" i="4"/>
  <c r="B41" i="4"/>
  <c r="B42" i="4"/>
  <c r="B43" i="4"/>
  <c r="B44" i="4"/>
  <c r="B45" i="4"/>
  <c r="B46" i="4"/>
  <c r="B47" i="4"/>
  <c r="B48" i="4"/>
  <c r="B49" i="4"/>
  <c r="B50" i="4"/>
  <c r="B51" i="4"/>
  <c r="B52" i="4"/>
  <c r="B53" i="4"/>
  <c r="B54" i="4"/>
  <c r="B55" i="4"/>
  <c r="B56" i="4"/>
  <c r="B57" i="4"/>
  <c r="B58" i="4"/>
  <c r="B59" i="4"/>
  <c r="B60" i="4"/>
  <c r="B61" i="4"/>
  <c r="B62" i="4"/>
  <c r="B63" i="4"/>
  <c r="B64" i="4"/>
  <c r="B65" i="4"/>
  <c r="B66" i="4"/>
  <c r="B67" i="4"/>
  <c r="B68" i="4"/>
  <c r="B69" i="4"/>
  <c r="B70" i="4"/>
  <c r="B71" i="4"/>
  <c r="B72" i="4"/>
  <c r="B73" i="4"/>
  <c r="B74" i="4"/>
  <c r="B75" i="4"/>
  <c r="B76" i="4"/>
  <c r="B77" i="4"/>
  <c r="B78" i="4"/>
  <c r="B79" i="4"/>
  <c r="B80" i="4"/>
  <c r="B81" i="4"/>
  <c r="B82" i="4"/>
  <c r="B83" i="4"/>
  <c r="B84" i="4"/>
  <c r="B85" i="4"/>
  <c r="B86" i="4"/>
  <c r="B87" i="4"/>
  <c r="B88" i="4"/>
  <c r="B89" i="4"/>
  <c r="B90" i="4"/>
  <c r="B91" i="4"/>
  <c r="B92" i="4"/>
  <c r="B93" i="4"/>
  <c r="B94" i="4"/>
  <c r="B95" i="4"/>
  <c r="B96" i="4"/>
  <c r="B97" i="4"/>
  <c r="B98" i="4"/>
  <c r="B99" i="4"/>
  <c r="B100" i="4"/>
  <c r="B101" i="4"/>
  <c r="AC52" i="2"/>
  <c r="AB52" i="2"/>
  <c r="AE52" i="2"/>
  <c r="K57" i="2"/>
  <c r="AJ57" i="2"/>
  <c r="AI57" i="2"/>
  <c r="AL57" i="2"/>
  <c r="AC57" i="2"/>
  <c r="AB57" i="2"/>
  <c r="AE57" i="2"/>
  <c r="M57" i="2"/>
  <c r="L57" i="2"/>
  <c r="O57" i="2"/>
  <c r="K56" i="2"/>
  <c r="AJ56" i="2"/>
  <c r="AI56" i="2"/>
  <c r="AL56" i="2"/>
  <c r="AC56" i="2"/>
  <c r="AB56" i="2"/>
  <c r="AE56" i="2"/>
  <c r="M56" i="2"/>
  <c r="L56" i="2"/>
  <c r="O56" i="2"/>
  <c r="K55" i="2"/>
  <c r="AJ55" i="2"/>
  <c r="AI55" i="2"/>
  <c r="AL55" i="2"/>
  <c r="AC55" i="2"/>
  <c r="AB55" i="2"/>
  <c r="AE55" i="2"/>
  <c r="M55" i="2"/>
  <c r="L55" i="2"/>
  <c r="O55" i="2"/>
  <c r="K54" i="2"/>
  <c r="AJ54" i="2"/>
  <c r="AI54" i="2"/>
  <c r="AL54" i="2"/>
  <c r="AC54" i="2"/>
  <c r="AB54" i="2"/>
  <c r="AE54" i="2"/>
  <c r="M54" i="2"/>
  <c r="L54" i="2"/>
  <c r="O54" i="2"/>
  <c r="K53" i="2"/>
  <c r="AJ53" i="2"/>
  <c r="AI53" i="2"/>
  <c r="AL53" i="2"/>
  <c r="AC53" i="2"/>
  <c r="AB53" i="2"/>
  <c r="AE53" i="2"/>
  <c r="M53" i="2"/>
  <c r="L53" i="2"/>
  <c r="O53" i="2"/>
  <c r="AJ52" i="2"/>
  <c r="AI52" i="2"/>
  <c r="AL52" i="2"/>
  <c r="Z48" i="2"/>
  <c r="T53" i="2"/>
  <c r="S53" i="2"/>
  <c r="T54" i="2"/>
  <c r="S54" i="2"/>
  <c r="T55" i="2"/>
  <c r="S55" i="2"/>
  <c r="T56" i="2"/>
  <c r="S56" i="2"/>
  <c r="T57" i="2"/>
  <c r="S57" i="2"/>
  <c r="AK53" i="2"/>
  <c r="AK54" i="2"/>
  <c r="AK55" i="2"/>
  <c r="AK56" i="2"/>
  <c r="AK57" i="2"/>
  <c r="AK52" i="2"/>
  <c r="AD52" i="2"/>
  <c r="AD53" i="2"/>
  <c r="AD54" i="2"/>
  <c r="AD55" i="2"/>
  <c r="AD56" i="2"/>
  <c r="AD57" i="2"/>
  <c r="N52" i="2"/>
  <c r="U53" i="2"/>
  <c r="V53" i="2"/>
  <c r="U54" i="2"/>
  <c r="V54" i="2"/>
  <c r="U55" i="2"/>
  <c r="V55" i="2"/>
  <c r="U56" i="2"/>
  <c r="V56" i="2"/>
  <c r="U57" i="2"/>
  <c r="V57" i="2"/>
  <c r="U52" i="2"/>
  <c r="N57" i="2"/>
  <c r="N56" i="2"/>
  <c r="N55" i="2"/>
  <c r="N54" i="2"/>
  <c r="N53" i="2"/>
</calcChain>
</file>

<file path=xl/comments1.xml><?xml version="1.0" encoding="utf-8"?>
<comments xmlns="http://schemas.openxmlformats.org/spreadsheetml/2006/main">
  <authors>
    <author>Users</author>
  </authors>
  <commentList>
    <comment ref="E10" authorId="0" shapeId="0">
      <text>
        <r>
          <rPr>
            <sz val="9"/>
            <color indexed="81"/>
            <rFont val="Tahoma"/>
            <family val="2"/>
          </rPr>
          <t>Ensemble des aspects positifs les plus apparents, par odre d’importance. Ce sont souvent des aspects que l’on a développés au fil des années et qui permettent une relation harmonieuse avec l’entourage.</t>
        </r>
      </text>
    </comment>
    <comment ref="E11" authorId="0" shapeId="0">
      <text>
        <r>
          <rPr>
            <b/>
            <sz val="9"/>
            <color indexed="81"/>
            <rFont val="Tahoma"/>
            <family val="2"/>
          </rPr>
          <t>Ensemble des traits de caractère sur lesquels nous devrions travailler pour en diminuer l’importance. Ce sont nos parts d’ombre qui prétéritent notre présent et qui engendrent des comportements jugés comme négatifs par les autres.</t>
        </r>
      </text>
    </comment>
    <comment ref="E12" authorId="0" shapeId="0">
      <text>
        <r>
          <rPr>
            <b/>
            <sz val="9"/>
            <color indexed="81"/>
            <rFont val="Tahoma"/>
            <family val="2"/>
          </rPr>
          <t xml:space="preserve">Ensemble des aspects négatifs de notre personnalité, principalement les manques et les peurs qui conditionnent nos comportements. Ces aspects sont donnés par ordre temporel, c’est à dire du plus vieux au plus récent. L’objectif est de les transformer en aspects </t>
        </r>
      </text>
    </comment>
    <comment ref="E13" authorId="0" shapeId="0">
      <text>
        <r>
          <rPr>
            <b/>
            <sz val="9"/>
            <color indexed="81"/>
            <rFont val="Tahoma"/>
            <family val="2"/>
          </rPr>
          <t>Ensemble des aspects négatifs de notre personnalité, principalement les manques et les peurs qui conditionnent nos comportements. Donnés par ordre d’importance</t>
        </r>
      </text>
    </comment>
    <comment ref="E14" authorId="0" shapeId="0">
      <text>
        <r>
          <rPr>
            <b/>
            <sz val="9"/>
            <color indexed="81"/>
            <rFont val="Tahoma"/>
            <family val="2"/>
          </rPr>
          <t>Ensemble des besoins qui nous paraissent importants ou que notre corps souhaiterait. Ce sont les besoins qui conditionnent le plus notre manière d’être et nos comportements.  Ce sont ceux qui ont le plus d’influence sur nos choix de tous les jours.</t>
        </r>
      </text>
    </comment>
    <comment ref="E15" authorId="0" shapeId="0">
      <text>
        <r>
          <rPr>
            <b/>
            <sz val="9"/>
            <color indexed="81"/>
            <rFont val="Tahoma"/>
            <family val="2"/>
          </rPr>
          <t xml:space="preserve">Ensemble des qualités, uniquement à gauche, que les autres constatent ou perçoivent, mais que nous sabotons souvent consciemment ou parfois même inconsciemment, avec notre système de croyance ou nos peurs. L’objectif serait de ne plus les saboter, mais de les rayonner </t>
        </r>
      </text>
    </comment>
    <comment ref="E16" authorId="0" shapeId="0">
      <text>
        <r>
          <rPr>
            <b/>
            <sz val="9"/>
            <color indexed="81"/>
            <rFont val="Tahoma"/>
            <family val="2"/>
          </rPr>
          <t>Ensemble des qualités, uniquement à droite, que l’on pense avoir ou sur lesquelles nous travaillons, mais que les autres ne perçoivent pas et ne ressentent pas parce que nous ne les rayonnons pas car non  intégrées dans notre ADN. L’objectif est de les exprimer réellement.</t>
        </r>
      </text>
    </comment>
    <comment ref="E17" authorId="0" shapeId="0">
      <text>
        <r>
          <rPr>
            <b/>
            <sz val="9"/>
            <color indexed="81"/>
            <rFont val="Tahoma"/>
            <family val="2"/>
          </rPr>
          <t>Ensemble des traits de caractère, uniquement à droite, qui font principalement notre personnalité car nous leur accordons beaucoup d’importance. Ils sont essentiellement des aspects négatifs, des besoins exagérés qui nous conditionnent beaucoup dans notre relation aux autres. L’objectif serait dans leur accorder moins d’importance ou de les transformer en aspects positifs.</t>
        </r>
      </text>
    </comment>
    <comment ref="E18" authorId="0" shapeId="0">
      <text>
        <r>
          <rPr>
            <b/>
            <sz val="9"/>
            <color indexed="81"/>
            <rFont val="Tahoma"/>
            <family val="2"/>
          </rPr>
          <t>Ensemble des aspects négatifs, uniquement à gauche, que les autres nous reprochent alors qu’ils nous semblent normaux.  C’est l’image négative que nous donnons de nous-même et sur laquelle il serait bien de réfléchir et de transformer.</t>
        </r>
      </text>
    </comment>
    <comment ref="E19" authorId="0" shapeId="0">
      <text>
        <r>
          <rPr>
            <b/>
            <sz val="9"/>
            <color indexed="81"/>
            <rFont val="Tahoma"/>
            <family val="2"/>
          </rPr>
          <t>Ensemble des besoins, uniquement à droite, que nous estimons comme important, mais que les autre pensent que c’est exagéré ou qui ne correspondent pas aux besoins de notre corps.</t>
        </r>
      </text>
    </comment>
    <comment ref="E20" authorId="0" shapeId="0">
      <text>
        <r>
          <rPr>
            <b/>
            <sz val="9"/>
            <color indexed="81"/>
            <rFont val="Tahoma"/>
            <family val="2"/>
          </rPr>
          <t>Ensemble des besoins,, uniquement à gauche,
 perçus par les autres parce que notre corps les émet naturellement. Ces besoins risquent fort de ne pas correspondre à nos attentes et l’on risque d’être incompris, car les autres vont répondre inconsciemment aux besoins du corps et pas à ceux de notre tête.</t>
        </r>
      </text>
    </comment>
    <comment ref="E21" authorId="0" shapeId="0">
      <text>
        <r>
          <rPr>
            <b/>
            <sz val="9"/>
            <color indexed="81"/>
            <rFont val="Tahoma"/>
            <family val="2"/>
          </rPr>
          <t>Ensemble des manques et des peurs récurentes, uniquement à droite, que nous n’arrivons pas à dépasser et pour lesquelles nous nous plaignons parfois car nous pensons que nous ne pouvons rien y changer.</t>
        </r>
      </text>
    </comment>
    <comment ref="E22" authorId="0" shapeId="0">
      <text>
        <r>
          <rPr>
            <b/>
            <sz val="9"/>
            <color indexed="81"/>
            <rFont val="Tahoma"/>
            <family val="2"/>
          </rPr>
          <t>Ensemble des manques et des peurs récurentes, uniquement à gauche, qui font se que nous sommes et qui limitent notre réalité. Les autres les constatent mais nous faisons comme si nous ne les voyons pas. L’objectif est de ne pas les renier et de les affronter pour les dépasser.</t>
        </r>
      </text>
    </comment>
    <comment ref="E26" authorId="0" shapeId="0">
      <text>
        <r>
          <rPr>
            <sz val="9"/>
            <color indexed="81"/>
            <rFont val="Tahoma"/>
            <family val="2"/>
          </rPr>
          <t>Ensemble des aspects positifs les plus apparents, par odre d’importance. Ce sont souvent des aspects que l’on a développés au fil des années et qui permettent une relation harmonieuse avec l’entourage.</t>
        </r>
      </text>
    </comment>
    <comment ref="E37" authorId="0" shapeId="0">
      <text>
        <r>
          <rPr>
            <b/>
            <sz val="9"/>
            <color indexed="81"/>
            <rFont val="Tahoma"/>
            <family val="2"/>
          </rPr>
          <t>Ensemble des traits de caractère sur lesquels nous devrions travailler pour en diminuer l’importance. Ce sont nos parts d’ombre qui prétéritent notre présent et qui engendrent des comportements jugés comme négatifs par les autres.</t>
        </r>
      </text>
    </comment>
    <comment ref="E48" authorId="0" shapeId="0">
      <text>
        <r>
          <rPr>
            <b/>
            <sz val="9"/>
            <color indexed="81"/>
            <rFont val="Tahoma"/>
            <family val="2"/>
          </rPr>
          <t xml:space="preserve">Ensemble des aspects négatifs de notre personnalité, principalement les manques et les peurs qui conditionnent nos comportements. Ces aspects sont donnés par ordre temporel, c’est à dire du plus vieux au plus récent. L’objectif est de les transformer en aspects </t>
        </r>
      </text>
    </comment>
    <comment ref="E59" authorId="0" shapeId="0">
      <text>
        <r>
          <rPr>
            <b/>
            <sz val="9"/>
            <color indexed="81"/>
            <rFont val="Tahoma"/>
            <family val="2"/>
          </rPr>
          <t>Ensemble des aspects négatifs de notre personnalité, principalement les manques et les peurs qui conditionnent nos comportements. Donnés par ordre d’importance</t>
        </r>
      </text>
    </comment>
    <comment ref="E70" authorId="0" shapeId="0">
      <text>
        <r>
          <rPr>
            <b/>
            <sz val="9"/>
            <color indexed="81"/>
            <rFont val="Tahoma"/>
            <family val="2"/>
          </rPr>
          <t>Ensemble des besoins qui nous paraissent importants ou que notre corps souhaiterait. Ce sont les besoins qui conditionnent le plus notre manière d’être et nos comportements.  Ce sont ceux qui ont le plus d’influence sur nos choix de tous les jours.</t>
        </r>
      </text>
    </comment>
    <comment ref="E81" authorId="0" shapeId="0">
      <text>
        <r>
          <rPr>
            <b/>
            <sz val="9"/>
            <color indexed="81"/>
            <rFont val="Tahoma"/>
            <family val="2"/>
          </rPr>
          <t xml:space="preserve">Ensemble des qualités, uniquement à gauche, que les autres constatent ou perçoivent, mais que nous sabotons souvent consciemment ou parfois même inconsciemment, avec notre système de croyance ou nos peurs. L’objectif serait de ne plus les saboter, mais de les rayonner </t>
        </r>
      </text>
    </comment>
    <comment ref="E92" authorId="0" shapeId="0">
      <text>
        <r>
          <rPr>
            <b/>
            <sz val="9"/>
            <color indexed="81"/>
            <rFont val="Tahoma"/>
            <family val="2"/>
          </rPr>
          <t>Ensemble des qualités, uniquement à droite, que l’on pense avoir ou sur lesquelles nous travaillons, mais que les autres ne perçoivent pas et ne ressentent pas parce que nous ne les rayonnons pas car non  intégrées dans notre ADN. L’objectif est de les exprimer réellement.</t>
        </r>
      </text>
    </comment>
    <comment ref="E103" authorId="0" shapeId="0">
      <text>
        <r>
          <rPr>
            <b/>
            <sz val="9"/>
            <color indexed="81"/>
            <rFont val="Tahoma"/>
            <family val="2"/>
          </rPr>
          <t>Ensemble des traits de caractère, uniquement à droite, qui font principalement notre personnalité car nous leur accordons beaucoup d’importance. Ils sont essentiellement des aspects négatifs, des besoins exagérés qui nous conditionnent beaucoup dans notre relation aux autres. L’objectif serait dans leur accorder moins d’importance ou de les transformer en aspects positifs.</t>
        </r>
      </text>
    </comment>
    <comment ref="E114" authorId="0" shapeId="0">
      <text>
        <r>
          <rPr>
            <b/>
            <sz val="9"/>
            <color indexed="81"/>
            <rFont val="Tahoma"/>
            <family val="2"/>
          </rPr>
          <t>Ensemble des aspects négatifs, uniquement à gauche, que les autres nous reprochent alors qu’ils nous semblent normaux.  C’est l’image négative que nous donnons de nous-même et sur laquelle il serait bien de réfléchir et de transformer.</t>
        </r>
      </text>
    </comment>
    <comment ref="E125" authorId="0" shapeId="0">
      <text>
        <r>
          <rPr>
            <b/>
            <sz val="9"/>
            <color indexed="81"/>
            <rFont val="Tahoma"/>
            <family val="2"/>
          </rPr>
          <t>Ensemble des besoins, uniquement à droite, que nous estimons comme important, mais que les autre pensent que c’est exagéré ou qui ne correspondent pas aux besoins de notre corps.</t>
        </r>
      </text>
    </comment>
    <comment ref="E136" authorId="0" shapeId="0">
      <text>
        <r>
          <rPr>
            <b/>
            <sz val="9"/>
            <color indexed="81"/>
            <rFont val="Tahoma"/>
            <family val="2"/>
          </rPr>
          <t>Ensemble des besoins,, uniquement à gauche,
 perçus par les autres parce que notre corps les émet naturellement. Ces besoins risquent fort de ne pas correspondre à nos attentes et l’on risque d’être incompris, car les autres vont répondre inconsciemment aux besoins du corps et pas à ceux de notre tête.</t>
        </r>
      </text>
    </comment>
    <comment ref="E147" authorId="0" shapeId="0">
      <text>
        <r>
          <rPr>
            <b/>
            <sz val="9"/>
            <color indexed="81"/>
            <rFont val="Tahoma"/>
            <family val="2"/>
          </rPr>
          <t>Ensemble des manques et des peurs récurentes, uniquement à droite, que nous n’arrivons pas à dépasser et pour lesquelles nous nous plaignons parfois car nous pensons que nous ne pouvons rien y changer.</t>
        </r>
      </text>
    </comment>
    <comment ref="E158" authorId="0" shapeId="0">
      <text>
        <r>
          <rPr>
            <b/>
            <sz val="9"/>
            <color indexed="81"/>
            <rFont val="Tahoma"/>
            <family val="2"/>
          </rPr>
          <t>Ensemble des manques et des peurs récurentes, uniquement à gauche, qui font se que nous sommes et qui limitent notre réalité. Les autres les constatent mais nous faisons comme si nous ne les voyons pas. L’objectif est de ne pas les renier et de les affronter pour les dépasser.</t>
        </r>
      </text>
    </comment>
  </commentList>
</comments>
</file>

<file path=xl/comments2.xml><?xml version="1.0" encoding="utf-8"?>
<comments xmlns="http://schemas.openxmlformats.org/spreadsheetml/2006/main">
  <authors>
    <author>Users</author>
  </authors>
  <commentList>
    <comment ref="J8" authorId="0" shapeId="0">
      <text>
        <r>
          <rPr>
            <b/>
            <sz val="14"/>
            <color indexed="81"/>
            <rFont val="Tahoma"/>
            <family val="2"/>
          </rPr>
          <t xml:space="preserve">Lignée paternelle, mémoires réveillées par les activités actuelles, c'est ce que l'on pense que les ancêtres ont vécu
</t>
        </r>
      </text>
    </comment>
    <comment ref="R8" authorId="0" shapeId="0">
      <text>
        <r>
          <rPr>
            <b/>
            <sz val="14"/>
            <color indexed="81"/>
            <rFont val="Tahoma"/>
            <family val="2"/>
          </rPr>
          <t>Mémoires plus profondes, lignées maternelles, ce qui a été réellement vécu</t>
        </r>
      </text>
    </comment>
    <comment ref="F10" authorId="0" shapeId="0">
      <text>
        <r>
          <rPr>
            <b/>
            <sz val="9"/>
            <color indexed="81"/>
            <rFont val="Tahoma"/>
            <family val="2"/>
          </rPr>
          <t>Ensemble des qualités que l’on pense avoir été développées par les ancêtres. C’est parfois les compliments que l’on nous a faits dans la petite enfance, mais que nous ne sommes pas certains de mériter</t>
        </r>
      </text>
    </comment>
    <comment ref="N10" authorId="0" shapeId="0">
      <text>
        <r>
          <rPr>
            <b/>
            <sz val="9"/>
            <color indexed="81"/>
            <rFont val="Tahoma"/>
            <family val="2"/>
          </rPr>
          <t>Ensemble des qualités héritées des ancêtres ou de notre enfance et que le vécu présent actuel met en évidence. C’est parfois les compliments que l’on nous a faits dans la petite enfance et que nous continuons à apprécier</t>
        </r>
      </text>
    </comment>
    <comment ref="F11" authorId="0" shapeId="0">
      <text>
        <r>
          <rPr>
            <b/>
            <sz val="9"/>
            <color indexed="81"/>
            <rFont val="Tahoma"/>
            <family val="2"/>
          </rPr>
          <t>Ensemble des comportements un peu excessifs que l’on souvent constaté chez nos parents ou grands-parents. Ce que l’on a vécu et que l’on utilise comme prétexte pour justifier des comportements inappropriés.  C’est parfois le rôle que l’on a choisi de jouer pour imiter un parent.</t>
        </r>
      </text>
    </comment>
    <comment ref="N11" authorId="0" shapeId="0">
      <text>
        <r>
          <rPr>
            <b/>
            <sz val="9"/>
            <color indexed="81"/>
            <rFont val="Tahoma"/>
            <family val="2"/>
          </rPr>
          <t>Ensemble des aspects négatifs hérités des ancêtres ou de notre enfance et réveillés par la situation actuelle et qui conditionnent certains comportements néfastes.</t>
        </r>
      </text>
    </comment>
    <comment ref="F12" authorId="0" shapeId="0">
      <text>
        <r>
          <rPr>
            <b/>
            <sz val="9"/>
            <color indexed="81"/>
            <rFont val="Tahoma"/>
            <family val="2"/>
          </rPr>
          <t>Ensemble des aspects négatifs de notre personnalité, principalement les manques et les peurs qui ont été vécus par nos ancêtres ou lors de notre petite enfance. Manière dont certains ancêtres sont morts et manière dont s’est passée notre naisssance ou celle de l’un de nos parents.</t>
        </r>
      </text>
    </comment>
    <comment ref="N12" authorId="0" shapeId="0">
      <text>
        <r>
          <rPr>
            <b/>
            <sz val="9"/>
            <color indexed="81"/>
            <rFont val="Tahoma"/>
            <family val="2"/>
          </rPr>
          <t>Ensemble des aspects négatifs de notre personnalité, principalement les manques et les peurs qui ont été vécus par nos ancêtres ou lors de notre petite enfance. Manière dont certains ancêtres sont morts et manière dont s’est passée notre naisssance ou celle de l’un de nos parents.</t>
        </r>
      </text>
    </comment>
    <comment ref="F13" authorId="0" shapeId="0">
      <text>
        <r>
          <rPr>
            <b/>
            <sz val="9"/>
            <color indexed="81"/>
            <rFont val="Tahoma"/>
            <family val="2"/>
          </rPr>
          <t>Ensemble des besoins que l’on pense avoir été ceux des ancêtres ou que l’on pense avoir eu dans notre enfance.  Pour être aimé de ses parents, on va chercher à imiter leur besoins</t>
        </r>
      </text>
    </comment>
    <comment ref="N13" authorId="0" shapeId="0">
      <text>
        <r>
          <rPr>
            <b/>
            <sz val="9"/>
            <color indexed="81"/>
            <rFont val="Tahoma"/>
            <family val="2"/>
          </rPr>
          <t>Ensemble des besoins probablement vécus par les ancêtres ou lors de notre enfance. Les métiers pratiqués par des ancêtres et qui peuvent nous inspirer dans cette vie</t>
        </r>
      </text>
    </comment>
    <comment ref="J16" authorId="0" shapeId="0">
      <text>
        <r>
          <rPr>
            <b/>
            <sz val="14"/>
            <color indexed="81"/>
            <rFont val="Tahoma"/>
            <family val="2"/>
          </rPr>
          <t xml:space="preserve">Lignée paternelle, mémoires réveillées par les activités actuelles, c'est ce que l'on pense que les ancêtres ont vécu
</t>
        </r>
      </text>
    </comment>
    <comment ref="R16" authorId="0" shapeId="0">
      <text>
        <r>
          <rPr>
            <b/>
            <sz val="14"/>
            <color indexed="81"/>
            <rFont val="Tahoma"/>
            <family val="2"/>
          </rPr>
          <t>Mémoires plus profondes, lignées maternelles, ce qui a été réellement vécu</t>
        </r>
      </text>
    </comment>
    <comment ref="F17" authorId="0" shapeId="0">
      <text>
        <r>
          <rPr>
            <b/>
            <sz val="9"/>
            <color indexed="81"/>
            <rFont val="Tahoma"/>
            <family val="2"/>
          </rPr>
          <t>Ensemble des qualités que l’on pense avoir été développées par les ancêtres. C’est parfois les compliments que l’on nous a faits dans la petite enfance, mais que nous ne sommes pas certains de mériter</t>
        </r>
      </text>
    </comment>
    <comment ref="N17" authorId="0" shapeId="0">
      <text>
        <r>
          <rPr>
            <b/>
            <sz val="9"/>
            <color indexed="81"/>
            <rFont val="Tahoma"/>
            <family val="2"/>
          </rPr>
          <t>Ensemble des qualités héritées des ancêtres ou de notre enfance et que le vécu présent actuel met en évidence. C’est parfois les compliments que l’on nous a faits dans la petite enfance et que nous continuons à apprécier</t>
        </r>
      </text>
    </comment>
    <comment ref="F28" authorId="0" shapeId="0">
      <text>
        <r>
          <rPr>
            <b/>
            <sz val="9"/>
            <color indexed="81"/>
            <rFont val="Tahoma"/>
            <family val="2"/>
          </rPr>
          <t>Ensemble des comportements un peu excessifs que l’on souvent constaté chez nos parents ou grands-parents. Ce que l’on a vécu et que l’on utilise comme prétexte pour justifier des comportements inappropriés.  C’est parfois le rôle que l’on a choisi de jouer pour imiter un parent.</t>
        </r>
      </text>
    </comment>
    <comment ref="N28" authorId="0" shapeId="0">
      <text>
        <r>
          <rPr>
            <b/>
            <sz val="9"/>
            <color indexed="81"/>
            <rFont val="Tahoma"/>
            <family val="2"/>
          </rPr>
          <t>Ensemble des aspects négatifs hérités des ancêtres ou de notre enfance et réveillés par la situation actuelle et qui conditionnent certains comportements néfastes.</t>
        </r>
      </text>
    </comment>
    <comment ref="F39" authorId="0" shapeId="0">
      <text>
        <r>
          <rPr>
            <b/>
            <sz val="9"/>
            <color indexed="81"/>
            <rFont val="Tahoma"/>
            <family val="2"/>
          </rPr>
          <t>Ensemble des aspects négatifs de notre personnalité, principalement les manques et les peurs qui ont été vécus par nos ancêtres ou lors de notre petite enfance. Manière dont certains ancêtres sont morts et manière dont s’est passée notre naisssance ou celle de l’un de nos parents.</t>
        </r>
      </text>
    </comment>
    <comment ref="N39" authorId="0" shapeId="0">
      <text>
        <r>
          <rPr>
            <b/>
            <sz val="9"/>
            <color indexed="81"/>
            <rFont val="Tahoma"/>
            <family val="2"/>
          </rPr>
          <t>Ensemble des aspects négatifs de notre personnalité, principalement les manques et les peurs qui ont été vécus par nos ancêtres ou lors de notre petite enfance. Manière dont certains ancêtres sont morts et manière dont s’est passée notre naisssance ou celle de l’un de nos parents.</t>
        </r>
      </text>
    </comment>
    <comment ref="F50" authorId="0" shapeId="0">
      <text>
        <r>
          <rPr>
            <b/>
            <sz val="9"/>
            <color indexed="81"/>
            <rFont val="Tahoma"/>
            <family val="2"/>
          </rPr>
          <t>Ensemble des besoins que l’on pense avoir été ceux des ancêtres ou que l’on pense avoir eu dans notre enfance.  Pour être aimé de ses parents, on va chercher à imiter leur besoins</t>
        </r>
      </text>
    </comment>
    <comment ref="N50" authorId="0" shapeId="0">
      <text>
        <r>
          <rPr>
            <b/>
            <sz val="9"/>
            <color indexed="81"/>
            <rFont val="Tahoma"/>
            <family val="2"/>
          </rPr>
          <t>Ensemble des besoins probablement vécus par les ancêtres ou lors de notre enfance. Les métiers pratiqués par des ancêtres et qui peuvent nous inspirer dans cette vie</t>
        </r>
      </text>
    </comment>
  </commentList>
</comments>
</file>

<file path=xl/comments3.xml><?xml version="1.0" encoding="utf-8"?>
<comments xmlns="http://schemas.openxmlformats.org/spreadsheetml/2006/main">
  <authors>
    <author>Users</author>
  </authors>
  <commentList>
    <comment ref="E10" authorId="0" shapeId="0">
      <text>
        <r>
          <rPr>
            <b/>
            <sz val="9"/>
            <color indexed="81"/>
            <rFont val="Tahoma"/>
            <family val="2"/>
          </rPr>
          <t>Ensemble des qualités que nous avons et auxquelles nous aspirons le plus. Ce sont celles qui nous attirent le plus dans les personnes que nous admirons. Ce sont celles que notre âme souhaite vivre dans cette incarnation.</t>
        </r>
      </text>
    </comment>
    <comment ref="E11" authorId="0" shapeId="0">
      <text>
        <r>
          <rPr>
            <b/>
            <sz val="9"/>
            <color indexed="81"/>
            <rFont val="Tahoma"/>
            <family val="2"/>
          </rPr>
          <t>Ensemble des qualités que l’on considère comme importantes pour le futur immédiat.</t>
        </r>
      </text>
    </comment>
    <comment ref="E12" authorId="0" shapeId="0">
      <text>
        <r>
          <rPr>
            <b/>
            <sz val="9"/>
            <color indexed="81"/>
            <rFont val="Tahoma"/>
            <family val="2"/>
          </rPr>
          <t>Ensemble des traits de caractère sur lesquels nous devrions travailler pour en diminuer l’importance. Ce sont nos parts d’ombre qui prétéritent notre futur et qui engendrent des comportements jugés comme négatifs.</t>
        </r>
      </text>
    </comment>
    <comment ref="E13" authorId="0" shapeId="0">
      <text>
        <r>
          <rPr>
            <b/>
            <sz val="9"/>
            <color indexed="81"/>
            <rFont val="Tahoma"/>
            <family val="2"/>
          </rPr>
          <t>Ensemble des besoins qui nous paraissent importants ou que notre corps souhaiterait. Ce sont les besoins qui conditionnent le plus notre manière d’être et nos comportements.  Ce sont ceux qui ont le plus d’influence sur nos futurs choix.</t>
        </r>
      </text>
    </comment>
    <comment ref="E14" authorId="0" shapeId="0">
      <text>
        <r>
          <rPr>
            <b/>
            <sz val="9"/>
            <color indexed="81"/>
            <rFont val="Tahoma"/>
            <family val="2"/>
          </rPr>
          <t>Ensemble des aspects négatifs qui sont révélateurs d’un état temporaire, qu’il est bon de ne pas trop faire durer. Ce sont aussi parfois des aspects positifs que nous limitons parce qu’ils ne correspondent pas à notre état habituel</t>
        </r>
      </text>
    </comment>
    <comment ref="E15" authorId="0" shapeId="0">
      <text>
        <r>
          <rPr>
            <b/>
            <sz val="9"/>
            <color indexed="81"/>
            <rFont val="Tahoma"/>
            <family val="2"/>
          </rPr>
          <t xml:space="preserve">Ensemble d’aspects négatifs de notre personnalité qui nous empêche de nous diriger vers un avenir serein et qui engendre des réactions négatives vis à vis des autres. Ces aspects sont donnés par ordre temporel. C’est à dire dans quel ordre ils vont influencer </t>
        </r>
      </text>
    </comment>
    <comment ref="E16" authorId="0" shapeId="0">
      <text>
        <r>
          <rPr>
            <b/>
            <sz val="9"/>
            <color indexed="81"/>
            <rFont val="Tahoma"/>
            <family val="2"/>
          </rPr>
          <t>Ensemble des qualités, uniquement à gauche, que les autres constatent ou perçoivent, mais que nous continuons de saboter, souvent consciemment ou parfois même inconsciemment, avec notre système de croyance ou nos peurs. L’objectif serait de ne plus les saboter, mais de les rayonner naturellement.</t>
        </r>
      </text>
    </comment>
    <comment ref="E17" authorId="0" shapeId="0">
      <text>
        <r>
          <rPr>
            <b/>
            <sz val="9"/>
            <color indexed="81"/>
            <rFont val="Tahoma"/>
            <family val="2"/>
          </rPr>
          <t>Ensemble des qualités, uniquement à droite, que l’on pense avoir ou que l’on aimerait développer davantage, mais que les autres ne perçoivent pas et ne ressentent pas encore parce que nous ne les rayonnons pas, elles n’ont pas été intégrées dans notre ADN. L’objectif est de les rendre effectives.</t>
        </r>
      </text>
    </comment>
    <comment ref="E18" authorId="0" shapeId="0">
      <text>
        <r>
          <rPr>
            <b/>
            <sz val="9"/>
            <color indexed="81"/>
            <rFont val="Tahoma"/>
            <family val="2"/>
          </rPr>
          <t>Ensemble des traits de caractère, uniquement à droite, qui font principalement notre personnalité car nous leur accordons beaucoup d’importance. Ils sont essentiellement des aspects négatifs, des besoins exagérés qui nous conditionnent beaucoup dans notre relation aux autres. L’objectif serait dans leur accorder moins d’importance ou de les transformer en aspects positifs.</t>
        </r>
      </text>
    </comment>
    <comment ref="E19" authorId="0" shapeId="0">
      <text>
        <r>
          <rPr>
            <b/>
            <sz val="9"/>
            <color indexed="81"/>
            <rFont val="Tahoma"/>
            <family val="2"/>
          </rPr>
          <t>Ensemble des aspects négatifs, uniquement à gauche, que les autres nous reprochent alors qu’ils nous semblent normaux.  C’est l’image négative que nous donnons de nous-même et sur laquelle il serait bien de réfléchir et de transformer.</t>
        </r>
      </text>
    </comment>
    <comment ref="E20" authorId="0" shapeId="0">
      <text>
        <r>
          <rPr>
            <b/>
            <sz val="9"/>
            <color indexed="81"/>
            <rFont val="Tahoma"/>
            <family val="2"/>
          </rPr>
          <t xml:space="preserve">Ensemble des besoins, uniquement à droite, que nous estimons comme important, mais que les autre pensent que c’est exagéré ou qui ne correspondent pas aux besoins de notre corps. </t>
        </r>
      </text>
    </comment>
    <comment ref="E21" authorId="0" shapeId="0">
      <text>
        <r>
          <rPr>
            <b/>
            <sz val="9"/>
            <color indexed="81"/>
            <rFont val="Tahoma"/>
            <family val="2"/>
          </rPr>
          <t>Ensemble des besoins, uniquement à gauche, perçus par les autres parce que notre corps les émet naturellement. Ces besoins risquent fort de ne pas correspondre à nos attentes mentales et l’on risque d’être incompris, car les autres vont répondre inconsciemment aux besoins du corps et pas à ceux de notre tête.</t>
        </r>
      </text>
    </comment>
    <comment ref="E26" authorId="0" shapeId="0">
      <text>
        <r>
          <rPr>
            <b/>
            <sz val="9"/>
            <color indexed="81"/>
            <rFont val="Tahoma"/>
            <family val="2"/>
          </rPr>
          <t>Ensemble des qualités que nous avons et auxquelles nous aspirons le plus. Ce sont celles qui nous attirent le plus dans les personnes que nous admirons. Ce sont celles que notre âme souhaite vivre dans cette incarnation.</t>
        </r>
      </text>
    </comment>
    <comment ref="E37" authorId="0" shapeId="0">
      <text>
        <r>
          <rPr>
            <b/>
            <sz val="9"/>
            <color indexed="81"/>
            <rFont val="Tahoma"/>
            <family val="2"/>
          </rPr>
          <t>Ensemble des qualités que l’on considère comme importantes pour le futur immédiat.</t>
        </r>
      </text>
    </comment>
    <comment ref="E48" authorId="0" shapeId="0">
      <text>
        <r>
          <rPr>
            <b/>
            <sz val="9"/>
            <color indexed="81"/>
            <rFont val="Tahoma"/>
            <family val="2"/>
          </rPr>
          <t>Ensemble des traits de caractère sur lesquels nous devrions travailler pour en diminuer l’importance. Ce sont nos parts d’ombre qui prétéritent notre futur et qui engendrent des comportements jugés comme négatifs.</t>
        </r>
      </text>
    </comment>
    <comment ref="E59" authorId="0" shapeId="0">
      <text>
        <r>
          <rPr>
            <b/>
            <sz val="9"/>
            <color indexed="81"/>
            <rFont val="Tahoma"/>
            <family val="2"/>
          </rPr>
          <t>Ensemble des besoins qui nous paraissent importants ou que notre corps souhaiterait. Ce sont les besoins qui conditionnent le plus notre manière d’être et nos comportements.  Ce sont ceux qui ont le plus d’influence sur nos futurs choix.</t>
        </r>
      </text>
    </comment>
    <comment ref="E70" authorId="0" shapeId="0">
      <text>
        <r>
          <rPr>
            <b/>
            <sz val="9"/>
            <color indexed="81"/>
            <rFont val="Tahoma"/>
            <family val="2"/>
          </rPr>
          <t>Ensemble des aspects négatifs qui sont révélateurs d’un état temporaire, qu’il est bon de ne pas trop faire durer. Ce sont aussi parfois des aspects positifs que nous limitons parce qu’ils ne correspondent pas à notre état habituel</t>
        </r>
      </text>
    </comment>
    <comment ref="E81" authorId="0" shapeId="0">
      <text>
        <r>
          <rPr>
            <b/>
            <sz val="9"/>
            <color indexed="81"/>
            <rFont val="Tahoma"/>
            <family val="2"/>
          </rPr>
          <t xml:space="preserve">Ensemble d’aspects négatifs de notre personnalité qui nous empêche de nous diriger vers un avenir serein et qui engendre des réactions négatives vis à vis des autres. Ces aspects sont donnés par ordre temporel. C’est à dire dans quel ordre ils vont influencer </t>
        </r>
      </text>
    </comment>
    <comment ref="E92" authorId="0" shapeId="0">
      <text>
        <r>
          <rPr>
            <b/>
            <sz val="9"/>
            <color indexed="81"/>
            <rFont val="Tahoma"/>
            <family val="2"/>
          </rPr>
          <t>Ensemble des qualités, uniquement à gauche, que les autres constatent ou perçoivent, mais que nous continuons de saboter, souvent consciemment ou parfois même inconsciemment, avec notre système de croyance ou nos peurs. L’objectif serait de ne plus les saboter, mais de les rayonner naturellement.</t>
        </r>
      </text>
    </comment>
    <comment ref="E103" authorId="0" shapeId="0">
      <text>
        <r>
          <rPr>
            <b/>
            <sz val="9"/>
            <color indexed="81"/>
            <rFont val="Tahoma"/>
            <family val="2"/>
          </rPr>
          <t>Ensemble des qualités, uniquement à droite, que l’on pense avoir ou que l’on aimerait développer davantage, mais que les autres ne perçoivent pas et ne ressentent pas encore parce que nous ne les rayonnons pas, elles n’ont pas été intégrées dans notre ADN. L’objectif est de les rendre effectives.</t>
        </r>
      </text>
    </comment>
    <comment ref="E114" authorId="0" shapeId="0">
      <text>
        <r>
          <rPr>
            <b/>
            <sz val="9"/>
            <color indexed="81"/>
            <rFont val="Tahoma"/>
            <family val="2"/>
          </rPr>
          <t>Ensemble des traits de caractère, uniquement à droite, qui font principalement notre personnalité car nous leur accordons beaucoup d’importance. Ils sont essentiellement des aspects négatifs, des besoins exagérés qui nous conditionnent beaucoup dans notre relation aux autres. L’objectif serait dans leur accorder moins d’importance ou de les transformer en aspects positifs.</t>
        </r>
      </text>
    </comment>
    <comment ref="E125" authorId="0" shapeId="0">
      <text>
        <r>
          <rPr>
            <b/>
            <sz val="9"/>
            <color indexed="81"/>
            <rFont val="Tahoma"/>
            <family val="2"/>
          </rPr>
          <t>Ensemble des aspects négatifs, uniquement à gauche, que les autres nous reprochent alors qu’ils nous semblent normaux.  C’est l’image négative que nous donnons de nous-même et sur laquelle il serait bien de réfléchir et de transformer.</t>
        </r>
      </text>
    </comment>
    <comment ref="E136" authorId="0" shapeId="0">
      <text>
        <r>
          <rPr>
            <b/>
            <sz val="9"/>
            <color indexed="81"/>
            <rFont val="Tahoma"/>
            <family val="2"/>
          </rPr>
          <t xml:space="preserve">Ensemble des besoins, uniquement à droite, que nous estimons comme important, mais que les autre pensent que c’est exagéré ou qui ne correspondent pas aux besoins de notre corps. </t>
        </r>
      </text>
    </comment>
    <comment ref="E147" authorId="0" shapeId="0">
      <text>
        <r>
          <rPr>
            <b/>
            <sz val="9"/>
            <color indexed="81"/>
            <rFont val="Tahoma"/>
            <family val="2"/>
          </rPr>
          <t>Ensemble des besoins, uniquement à gauche, perçus par les autres parce que notre corps les émet naturellement. Ces besoins risquent fort de ne pas correspondre à nos attentes mentales et l’on risque d’être incompris, car les autres vont répondre inconsciemment aux besoins du corps et pas à ceux de notre tête.</t>
        </r>
      </text>
    </comment>
  </commentList>
</comments>
</file>

<file path=xl/sharedStrings.xml><?xml version="1.0" encoding="utf-8"?>
<sst xmlns="http://schemas.openxmlformats.org/spreadsheetml/2006/main" count="8646" uniqueCount="2779">
  <si>
    <t>Freq</t>
  </si>
  <si>
    <t>Couleur</t>
  </si>
  <si>
    <t>Zone_corps</t>
  </si>
  <si>
    <t>Face</t>
  </si>
  <si>
    <t>Num_chakra</t>
  </si>
  <si>
    <t>Noir</t>
  </si>
  <si>
    <t>extrémité du pied</t>
  </si>
  <si>
    <t>AV</t>
  </si>
  <si>
    <t>phalange distale</t>
  </si>
  <si>
    <t>phalange moyenne</t>
  </si>
  <si>
    <t>AR</t>
  </si>
  <si>
    <t>phalange proximale</t>
  </si>
  <si>
    <t>voûte plantaire</t>
  </si>
  <si>
    <t>talon</t>
  </si>
  <si>
    <t>astragale</t>
  </si>
  <si>
    <t>cou-de-pied</t>
  </si>
  <si>
    <t>malléole</t>
  </si>
  <si>
    <t>Brun</t>
  </si>
  <si>
    <t>tendon d'Achille</t>
  </si>
  <si>
    <t>tibia/péroné</t>
  </si>
  <si>
    <t>mollet/veines</t>
  </si>
  <si>
    <t>Bordeaux</t>
  </si>
  <si>
    <t>ligaments croisés</t>
  </si>
  <si>
    <t>rotule</t>
  </si>
  <si>
    <t>arrière du genou</t>
  </si>
  <si>
    <t>cuisse</t>
  </si>
  <si>
    <t>Ecarlate</t>
  </si>
  <si>
    <t>testicule/doigts</t>
  </si>
  <si>
    <t>périnée</t>
  </si>
  <si>
    <t>Rouge</t>
  </si>
  <si>
    <t>anus/rectum/main</t>
  </si>
  <si>
    <t>côlon sigmoïde</t>
  </si>
  <si>
    <t>coccyx3</t>
  </si>
  <si>
    <t>coccyx2</t>
  </si>
  <si>
    <t>coccyx1</t>
  </si>
  <si>
    <t>Orange</t>
  </si>
  <si>
    <t>prostate/poignet</t>
  </si>
  <si>
    <t>appendice</t>
  </si>
  <si>
    <t>vessie</t>
  </si>
  <si>
    <t>utérus/avant-bras</t>
  </si>
  <si>
    <t>côlon asc. et desc.</t>
  </si>
  <si>
    <t>S5</t>
  </si>
  <si>
    <t>S4</t>
  </si>
  <si>
    <t>S3</t>
  </si>
  <si>
    <t>S2</t>
  </si>
  <si>
    <t>S1</t>
  </si>
  <si>
    <t>Jaune</t>
  </si>
  <si>
    <t>ovaire/bras</t>
  </si>
  <si>
    <t>intestin grêle</t>
  </si>
  <si>
    <t>côlon transverse</t>
  </si>
  <si>
    <t>nombril</t>
  </si>
  <si>
    <t>estomac</t>
  </si>
  <si>
    <t>pancréas</t>
  </si>
  <si>
    <t>L5</t>
  </si>
  <si>
    <t>L4</t>
  </si>
  <si>
    <t>L3</t>
  </si>
  <si>
    <t>L2</t>
  </si>
  <si>
    <t>L1</t>
  </si>
  <si>
    <t>Vert Pomme</t>
  </si>
  <si>
    <t>rate</t>
  </si>
  <si>
    <t>vésicule biliaire</t>
  </si>
  <si>
    <t>foie</t>
  </si>
  <si>
    <t>rein</t>
  </si>
  <si>
    <t>surrénales</t>
  </si>
  <si>
    <t>D12</t>
  </si>
  <si>
    <t>D11</t>
  </si>
  <si>
    <t>D10</t>
  </si>
  <si>
    <t>D9</t>
  </si>
  <si>
    <t>Vert</t>
  </si>
  <si>
    <t>poitrine</t>
  </si>
  <si>
    <t>diaphragme</t>
  </si>
  <si>
    <t>aorte descendante</t>
  </si>
  <si>
    <t>D8</t>
  </si>
  <si>
    <t>D7</t>
  </si>
  <si>
    <t>D6</t>
  </si>
  <si>
    <t>cœur/nœud septal</t>
  </si>
  <si>
    <t>cœur/nœud sinusal</t>
  </si>
  <si>
    <t>péricarde</t>
  </si>
  <si>
    <t>Turquoise</t>
  </si>
  <si>
    <t>poumon</t>
  </si>
  <si>
    <t>thymus</t>
  </si>
  <si>
    <t>D5</t>
  </si>
  <si>
    <t>D4</t>
  </si>
  <si>
    <t>D3</t>
  </si>
  <si>
    <t>D2</t>
  </si>
  <si>
    <t>D1</t>
  </si>
  <si>
    <t>clavicule/épaule</t>
  </si>
  <si>
    <t>œsophage/trachée</t>
  </si>
  <si>
    <t>Cyan</t>
  </si>
  <si>
    <t>C7</t>
  </si>
  <si>
    <t>C6</t>
  </si>
  <si>
    <t>thyroïde</t>
  </si>
  <si>
    <t>larynx</t>
  </si>
  <si>
    <t>C5</t>
  </si>
  <si>
    <t>ganglions</t>
  </si>
  <si>
    <t>Bleu</t>
  </si>
  <si>
    <t>menton</t>
  </si>
  <si>
    <t>dents</t>
  </si>
  <si>
    <t>bouche/langue</t>
  </si>
  <si>
    <t>C4</t>
  </si>
  <si>
    <t>machoire</t>
  </si>
  <si>
    <t>sinus maxillaire</t>
  </si>
  <si>
    <t>nez</t>
  </si>
  <si>
    <t>oreille</t>
  </si>
  <si>
    <t>C3</t>
  </si>
  <si>
    <t>C2</t>
  </si>
  <si>
    <t>Indigo</t>
  </si>
  <si>
    <t>C1</t>
  </si>
  <si>
    <t>cervelet</t>
  </si>
  <si>
    <t>lobe occipital</t>
  </si>
  <si>
    <t>épiphyse</t>
  </si>
  <si>
    <t>amygdale (cerveau)</t>
  </si>
  <si>
    <t>tempe</t>
  </si>
  <si>
    <t>œil</t>
  </si>
  <si>
    <t>sourcil</t>
  </si>
  <si>
    <t>front</t>
  </si>
  <si>
    <t>hypophyse</t>
  </si>
  <si>
    <t>hypothalamus</t>
  </si>
  <si>
    <t>lobe temporal</t>
  </si>
  <si>
    <t>Pourpre</t>
  </si>
  <si>
    <t>lobe pariétal</t>
  </si>
  <si>
    <t>corps calleux</t>
  </si>
  <si>
    <t>thalamus</t>
  </si>
  <si>
    <t>Magenta</t>
  </si>
  <si>
    <t>lobe préfrontal</t>
  </si>
  <si>
    <t>Av</t>
  </si>
  <si>
    <t>cortex moteur</t>
  </si>
  <si>
    <t>cortex somato-sensitif</t>
  </si>
  <si>
    <t>fontanelle</t>
  </si>
  <si>
    <t>milieu</t>
  </si>
  <si>
    <t>rose</t>
  </si>
  <si>
    <t>cuivre</t>
  </si>
  <si>
    <t>bronze</t>
  </si>
  <si>
    <t>Vert pomme</t>
  </si>
  <si>
    <t>argent</t>
  </si>
  <si>
    <t>Or</t>
  </si>
  <si>
    <t>Cristal</t>
  </si>
  <si>
    <t>diamant</t>
  </si>
  <si>
    <t>Blanc irisé</t>
  </si>
  <si>
    <t>Blanc nacré</t>
  </si>
  <si>
    <t>Blanc opalescent</t>
  </si>
  <si>
    <t>Blanc  scintillant</t>
  </si>
  <si>
    <t>Blanc scintillant</t>
  </si>
  <si>
    <t xml:space="preserve">Augmentation </t>
  </si>
  <si>
    <t>Diminution</t>
  </si>
  <si>
    <t>Lissage</t>
  </si>
  <si>
    <t>Excitation</t>
  </si>
  <si>
    <t>besoin de se sentir vivant</t>
  </si>
  <si>
    <t>self-control pour ne pas se sentir vulnérable ou par insécurité</t>
  </si>
  <si>
    <t>générer des tensions vis à vis des autres</t>
  </si>
  <si>
    <t xml:space="preserve">créativité équilibrée </t>
  </si>
  <si>
    <t xml:space="preserve">besoin de digérer une situation </t>
  </si>
  <si>
    <t>enfant intérieur calme et rassuré</t>
  </si>
  <si>
    <t>se battre pour être respecté</t>
  </si>
  <si>
    <t>capacité de résilience émotionelle</t>
  </si>
  <si>
    <t>bonne gestion du stress et des peurs</t>
  </si>
  <si>
    <t xml:space="preserve">ne pas retenir ses émotions </t>
  </si>
  <si>
    <t>événement ou conflit à digérer</t>
  </si>
  <si>
    <t>colère non exprimée</t>
  </si>
  <si>
    <t>résister aux émotions</t>
  </si>
  <si>
    <t xml:space="preserve">besoin de régler les problèmes </t>
  </si>
  <si>
    <t>moins se mettre la pression</t>
  </si>
  <si>
    <t xml:space="preserve">besoin de se mettre la pression </t>
  </si>
  <si>
    <t xml:space="preserve">calmer les tensions et les conflits </t>
  </si>
  <si>
    <t xml:space="preserve">besoin de se protéger de l'environnement </t>
  </si>
  <si>
    <t xml:space="preserve">ne pas se mettre la pression </t>
  </si>
  <si>
    <t>manque de soutien</t>
  </si>
  <si>
    <t xml:space="preserve">se laisser vivre </t>
  </si>
  <si>
    <t xml:space="preserve">capacité à se libérer de ses tensions </t>
  </si>
  <si>
    <t>ne pas écouter ses besoins</t>
  </si>
  <si>
    <t xml:space="preserve">équilibre entre donner et recevoir </t>
  </si>
  <si>
    <t>avoir des envies excessives ou réprimer des envies</t>
  </si>
  <si>
    <t>ruminer sa culpabilité ou sa colère</t>
  </si>
  <si>
    <t xml:space="preserve">enfant intérieur en sécurité </t>
  </si>
  <si>
    <t xml:space="preserve">besoin d'être à l'écoute de soi et des autres </t>
  </si>
  <si>
    <t xml:space="preserve">besoin d'être dans sa bulle </t>
  </si>
  <si>
    <t xml:space="preserve">état de silence intérieur </t>
  </si>
  <si>
    <t>besoin de ressenti intérieur et extérieur accrus</t>
  </si>
  <si>
    <t xml:space="preserve">besoin de se concentrer sur un objectif à atteindre </t>
  </si>
  <si>
    <t>contrôler ou réprimer les émotions</t>
  </si>
  <si>
    <t>bonne perception de son corps</t>
  </si>
  <si>
    <t>aimer les sensations fortes</t>
  </si>
  <si>
    <t>besoin de réféchir pour la suite</t>
  </si>
  <si>
    <t>besoin de constance et de stabilité dans les choses à faire</t>
  </si>
  <si>
    <t>besoin de choses concrètes pour le futur</t>
  </si>
  <si>
    <t>besoin d'exprimer son potentiel de céativité</t>
  </si>
  <si>
    <t>manque d'espace pour exprimer sa créativité</t>
  </si>
  <si>
    <t>besoin immédiat de sécurité émotionnelle et matérielle</t>
  </si>
  <si>
    <t>refus du soutien collectif ou devoir être soutenu par le collectif</t>
  </si>
  <si>
    <t>besoin d'affirmer son autorité</t>
  </si>
  <si>
    <t>subir une autorité injuste ou manipulatrice</t>
  </si>
  <si>
    <t>être confronté ou aimer se confronter à d’autres forces</t>
  </si>
  <si>
    <t>vouloir tout faire soi-même</t>
  </si>
  <si>
    <t>besoin de se protéger de l'environnement</t>
  </si>
  <si>
    <t>être attentif et vigilant</t>
  </si>
  <si>
    <t>vivre l'apaisement et la contemplation</t>
  </si>
  <si>
    <t>besoin d'être responsable de quelqu'un</t>
  </si>
  <si>
    <t>se sentir responsable des autres</t>
  </si>
  <si>
    <t>besoin de se mettre la pression pour affirmer son autorité</t>
  </si>
  <si>
    <t>se mettre la pression pour montrer qui commande</t>
  </si>
  <si>
    <t>besoin d'aller jusqu'au bout</t>
  </si>
  <si>
    <t>être sage et authentique</t>
  </si>
  <si>
    <t>besoin de mettre une limite avec les autres</t>
  </si>
  <si>
    <t>besoin d'exprimer ses idées</t>
  </si>
  <si>
    <t>manque de curiosité</t>
  </si>
  <si>
    <t>avide de connaissances</t>
  </si>
  <si>
    <t>besoin de structurer l'information</t>
  </si>
  <si>
    <t>capacité à synthétiser l'information</t>
  </si>
  <si>
    <t>être calme pour se connecter à son intériorité</t>
  </si>
  <si>
    <t>fuite dans la spiritualité</t>
  </si>
  <si>
    <t>besoin d'intégrer les expériences vécues dans son corps</t>
  </si>
  <si>
    <t>ne pas écouter son cœur</t>
  </si>
  <si>
    <t>retourner à son intériorité pour observer ce qui ne va pas</t>
  </si>
  <si>
    <t>besoin de prendre du recul sur le passé</t>
  </si>
  <si>
    <t>être dépendant des autres ou de son passé</t>
  </si>
  <si>
    <t>autonomie énergétique vis à vis des autres</t>
  </si>
  <si>
    <t>besoin prendre du recul pour écouter les besoins et diminuer les tensions</t>
  </si>
  <si>
    <t>capacité à répondre à ses besoins sur n'importe quel plan</t>
  </si>
  <si>
    <t>envie de répondre immédiatement à tout besoin</t>
  </si>
  <si>
    <t>besoin d'être plein d'énergie pour la suite</t>
  </si>
  <si>
    <t>se sentir agressé par tout</t>
  </si>
  <si>
    <t xml:space="preserve"> capacité à voyager et à se repérer dans les différents plans de conscience</t>
  </si>
  <si>
    <t>besoin de se positionner</t>
  </si>
  <si>
    <t>besoin d'agir de manière indépendante</t>
  </si>
  <si>
    <t>agir en fonction de ce que l'on est</t>
  </si>
  <si>
    <t>esprit de provocation</t>
  </si>
  <si>
    <t>amplification des perceptions externes de tous les sens</t>
  </si>
  <si>
    <t>besoin de penser autrement que les autres</t>
  </si>
  <si>
    <t>être influencé par les pensées des autres</t>
  </si>
  <si>
    <t>refus de penser comme les autres</t>
  </si>
  <si>
    <t>besoin d'assumer pour se sentir vivant</t>
  </si>
  <si>
    <t>se retirer de la vie active</t>
  </si>
  <si>
    <t>esprit et mental au service du corps</t>
  </si>
  <si>
    <t>besoin de ressentir les besoins de son corps</t>
  </si>
  <si>
    <t>reporter ou réprimer ses émotions</t>
  </si>
  <si>
    <t>besoin d'être en tension avec les autres</t>
  </si>
  <si>
    <t>besoin de stabilité psychologique et spirituelle</t>
  </si>
  <si>
    <t>besoin d'endurer pour avoir sa place</t>
  </si>
  <si>
    <t>prendre sur soi pour faire avancer les choses</t>
  </si>
  <si>
    <t>faire ce qui est juste de faire pour soi</t>
  </si>
  <si>
    <t>n'agir que si l'on est sûr de son choix</t>
  </si>
  <si>
    <t>la rage comme moteur pour avancer dans la vie</t>
  </si>
  <si>
    <t>ne pas pouvoir s'aimer soi-même</t>
  </si>
  <si>
    <t>s'accepter et s'aimer tel que l'on est</t>
  </si>
  <si>
    <t>besoin de se poser et de créer des liens sociaux pour se sentir compris</t>
  </si>
  <si>
    <t>sentiment d'être au bon endroit et entouré des bonnes personnes</t>
  </si>
  <si>
    <t>besoin de se confronter à la mort</t>
  </si>
  <si>
    <t xml:space="preserve">ne pas écouter son instinct de survie </t>
  </si>
  <si>
    <t>reporter à plus tard l'inéluctable</t>
  </si>
  <si>
    <t>besoin d'intégrer ou de digérer une expérience</t>
  </si>
  <si>
    <t>se fermer à ce qui vient de l'extérieur</t>
  </si>
  <si>
    <t>capacité à profiter des expériences vécues pour se construire</t>
  </si>
  <si>
    <t>manque ou perte d'enthousiasme</t>
  </si>
  <si>
    <t>faire uniquement ce qui a du sens pour soi</t>
  </si>
  <si>
    <t>dispersion et excès d'enthousiasme</t>
  </si>
  <si>
    <t>besoin excessif de transmettre sa création à la collectivité ou l'humanité</t>
  </si>
  <si>
    <t>besoin de concrétiser dans la matière et d'aller de l'avant</t>
  </si>
  <si>
    <t>besoin de trouver sa place sur Terre</t>
  </si>
  <si>
    <t xml:space="preserve">abandonner ou renoncer si ce n'est pas juste </t>
  </si>
  <si>
    <t>se confronter aux grandes forces</t>
  </si>
  <si>
    <t>besoin excessif d'être respecté et reconnu sur le plan spirituel</t>
  </si>
  <si>
    <t>besoin de changer son karma</t>
  </si>
  <si>
    <t>impuissance face aux déséquilibres et aux injustices</t>
  </si>
  <si>
    <t>se limiter volontairement ou se sentir limité</t>
  </si>
  <si>
    <t>capacité à sortir des charges du collectif et à être soutenu et porté par le collectif</t>
  </si>
  <si>
    <t>capactié à retrouver le calme en restant centré sur soi</t>
  </si>
  <si>
    <t>besoin d'un espace de liberté</t>
  </si>
  <si>
    <t>grand espace de liberté</t>
  </si>
  <si>
    <t>besoin de s'identifier à un rôle clair</t>
  </si>
  <si>
    <t>forcer le destin pour avancer</t>
  </si>
  <si>
    <t>besoin d'extérioriser pour se sentir vivant</t>
  </si>
  <si>
    <t>besoin de s'engager pleinement dans cette vie</t>
  </si>
  <si>
    <t>vivre pleinement cette existence</t>
  </si>
  <si>
    <t>utiliser pleinement cette vie pour évoluer</t>
  </si>
  <si>
    <t>sentiment d'être entouré de personnes aimantes</t>
  </si>
  <si>
    <t>besoin de concrétiser ses rêves</t>
  </si>
  <si>
    <t>manque de volonté pour concrétiser ses rêves</t>
  </si>
  <si>
    <t>volonté et capacité à réaliser ses rêves</t>
  </si>
  <si>
    <t>partager son expérience de vie ou transmettre sa connaissance</t>
  </si>
  <si>
    <t>résister aux expériences de la vie ou tout faire pour les reporter</t>
  </si>
  <si>
    <t>besoin d'être pleinement dans son corps</t>
  </si>
  <si>
    <t>refus de certaines parties de son corps</t>
  </si>
  <si>
    <t>besoin d'utiliser son énergie à limiter les conflits et la misère dans le monde</t>
  </si>
  <si>
    <t>se battre contre les conflits et la misère dans le monde</t>
  </si>
  <si>
    <t xml:space="preserve">besoin d'intégrer une expérience spirituelle dans son corps </t>
  </si>
  <si>
    <t>capacité à intégrer durablement dans son ADN les bonus d'une expérience</t>
  </si>
  <si>
    <t xml:space="preserve">résister aux transformations ou aux guérisons </t>
  </si>
  <si>
    <t>n'être responsable que de sa propre vie</t>
  </si>
  <si>
    <t>Cat_G</t>
  </si>
  <si>
    <t>Ref freq_G</t>
  </si>
  <si>
    <t>waveform_G</t>
  </si>
  <si>
    <t>Value_G</t>
  </si>
  <si>
    <t>Mot_Cle_G</t>
  </si>
  <si>
    <t>Mot_Cle_D</t>
  </si>
  <si>
    <t>Cat_D</t>
  </si>
  <si>
    <t>Ref freq_D</t>
  </si>
  <si>
    <t>waveform_D</t>
  </si>
  <si>
    <t>Value_D</t>
  </si>
  <si>
    <t>Sécurité et protection</t>
  </si>
  <si>
    <t>Stabilité  /soutien</t>
  </si>
  <si>
    <t>Ecoute du corp s/ présence en soi</t>
  </si>
  <si>
    <t xml:space="preserve"> Place dans la société </t>
  </si>
  <si>
    <t>Avoir une direction claire / capacité de décision</t>
  </si>
  <si>
    <t>Valorisation / reconnaissance / respect</t>
  </si>
  <si>
    <t>Equilibre entre soi et les autres / positionnement</t>
  </si>
  <si>
    <t>Exprimer son potentiel, sa différence</t>
  </si>
  <si>
    <t>Intuition / perceptions</t>
  </si>
  <si>
    <t>Volonté / aller de l'avant / passage à l'action</t>
  </si>
  <si>
    <t>Adaptation / résilience</t>
  </si>
  <si>
    <t>Gestion du stress, des émotions, de la pression</t>
  </si>
  <si>
    <t>Rapport à l'autorité / rapport aux parents</t>
  </si>
  <si>
    <t>Lâcher-prise / détachement / détente</t>
  </si>
  <si>
    <t xml:space="preserve">Liberté / pouvoir intérieur  </t>
  </si>
  <si>
    <t>Expression / vocation</t>
  </si>
  <si>
    <t>Besoin/Limitation</t>
  </si>
  <si>
    <t>Manque/limite</t>
  </si>
  <si>
    <t>Besoin de</t>
  </si>
  <si>
    <t>Exces</t>
  </si>
  <si>
    <t>Juste</t>
  </si>
  <si>
    <t>Gauche</t>
  </si>
  <si>
    <t>Droite</t>
  </si>
  <si>
    <t>Calme/excitation</t>
  </si>
  <si>
    <t>Cle</t>
  </si>
  <si>
    <t>Nombre</t>
  </si>
  <si>
    <t>côlon asc.t et desc.</t>
  </si>
  <si>
    <t>sinus</t>
  </si>
  <si>
    <t>Analyse par mot-clé</t>
  </si>
  <si>
    <t>DROITE</t>
  </si>
  <si>
    <t>GAUCHE</t>
  </si>
  <si>
    <t>Valeur</t>
  </si>
  <si>
    <t>Interprétation</t>
  </si>
  <si>
    <t>Thèmes</t>
  </si>
  <si>
    <t>Couleurs</t>
  </si>
  <si>
    <t>ce que les autres apprécient le plus</t>
  </si>
  <si>
    <t>ce qu'il serait bien de régler</t>
  </si>
  <si>
    <t>ce qui nous limite le plus</t>
  </si>
  <si>
    <t>ce dont nous avons le plus besoin</t>
  </si>
  <si>
    <t>ce que les autres ne voient pas</t>
  </si>
  <si>
    <t>ce à quoi nous accordons trop d'importance</t>
  </si>
  <si>
    <t>ce que l'on nous reproche d'être</t>
  </si>
  <si>
    <t>ce que nous exagérons</t>
  </si>
  <si>
    <t>ce dont nous avons réellement besoin</t>
  </si>
  <si>
    <t>ce que nous ne voulons pas voir</t>
  </si>
  <si>
    <t>Harmonique</t>
  </si>
  <si>
    <t>present</t>
  </si>
  <si>
    <t>lissage</t>
  </si>
  <si>
    <t>Deux</t>
  </si>
  <si>
    <t>A_regler</t>
  </si>
  <si>
    <t>limite</t>
  </si>
  <si>
    <t>besoin</t>
  </si>
  <si>
    <t>Seul_Gauche</t>
  </si>
  <si>
    <t>Seul_droite</t>
  </si>
  <si>
    <t>Besoin</t>
  </si>
  <si>
    <t>Seul_gauche</t>
  </si>
  <si>
    <t>Limite</t>
  </si>
  <si>
    <t>A</t>
  </si>
  <si>
    <t>Thème</t>
  </si>
  <si>
    <t>Importance</t>
  </si>
  <si>
    <t>Analyse psychologique du present</t>
  </si>
  <si>
    <t>passe</t>
  </si>
  <si>
    <t>futur</t>
  </si>
  <si>
    <t>Droit</t>
  </si>
  <si>
    <t>inspiration</t>
  </si>
  <si>
    <t>ce qui nous inspire le plus à long terme</t>
  </si>
  <si>
    <t>ce qu'il faut limiter dans le temps</t>
  </si>
  <si>
    <t>ce qui nous empêche d'évoluer</t>
  </si>
  <si>
    <t>ce que les autres ne voient pas encore</t>
  </si>
  <si>
    <t>Couleur_num</t>
  </si>
  <si>
    <t>Catégorie</t>
  </si>
  <si>
    <t>Freq_ref</t>
  </si>
  <si>
    <t>valeur</t>
  </si>
  <si>
    <t>Selection</t>
  </si>
  <si>
    <t xml:space="preserve">Seuil </t>
  </si>
  <si>
    <t>Interprétation possible</t>
  </si>
  <si>
    <t>Les limitations</t>
  </si>
  <si>
    <t>Les besoins</t>
  </si>
  <si>
    <t>Le + des besoins/limitations</t>
  </si>
  <si>
    <r>
      <t xml:space="preserve">Interprétation à </t>
    </r>
    <r>
      <rPr>
        <b/>
        <sz val="14"/>
        <color theme="1"/>
        <rFont val="Calibri"/>
        <family val="2"/>
        <scheme val="minor"/>
      </rPr>
      <t>droite</t>
    </r>
  </si>
  <si>
    <r>
      <t xml:space="preserve">Interprétation à </t>
    </r>
    <r>
      <rPr>
        <b/>
        <sz val="14"/>
        <color theme="1"/>
        <rFont val="Calibri"/>
        <family val="2"/>
        <scheme val="minor"/>
      </rPr>
      <t>gauche</t>
    </r>
  </si>
  <si>
    <t>Facteur</t>
  </si>
  <si>
    <t>besoins et limitations</t>
  </si>
  <si>
    <t>Calme et réactivité</t>
  </si>
  <si>
    <t>FUTUR</t>
  </si>
  <si>
    <t>harmonie</t>
  </si>
  <si>
    <t>réactivité</t>
  </si>
  <si>
    <t>besoins</t>
  </si>
  <si>
    <t>limitations</t>
  </si>
  <si>
    <t>enracinement</t>
  </si>
  <si>
    <t>PRESENT</t>
  </si>
  <si>
    <t>cohérence</t>
  </si>
  <si>
    <t>alignement</t>
  </si>
  <si>
    <t>fractalité</t>
  </si>
  <si>
    <t>liberté</t>
  </si>
  <si>
    <t>fluidité</t>
  </si>
  <si>
    <t>blocage</t>
  </si>
  <si>
    <t>charge mentale</t>
  </si>
  <si>
    <t>charge émotionnelle</t>
  </si>
  <si>
    <t>empreinte familiale</t>
  </si>
  <si>
    <t>paramètres psycho-énergétiques</t>
  </si>
  <si>
    <t>14-07-16</t>
  </si>
  <si>
    <t>Analyse psycho-énergétique LVA</t>
  </si>
  <si>
    <t>de</t>
  </si>
  <si>
    <t>Date</t>
  </si>
  <si>
    <t>Heure</t>
  </si>
  <si>
    <t>Groupe</t>
  </si>
  <si>
    <t>SS Groupe</t>
  </si>
  <si>
    <t>Context</t>
  </si>
  <si>
    <t>Comment</t>
  </si>
  <si>
    <t>Fichier wav</t>
  </si>
  <si>
    <t>Valeur Absolue</t>
  </si>
  <si>
    <t>Corporel_amplitude_droite</t>
  </si>
  <si>
    <t>Corporel_amplitude_gauche</t>
  </si>
  <si>
    <t>Corporel_forme_droite</t>
  </si>
  <si>
    <t>Corporel_forme_gauche</t>
  </si>
  <si>
    <t>Extra_Corp_amplitude_droite</t>
  </si>
  <si>
    <t>Extra_Corp_amplitude_gauche</t>
  </si>
  <si>
    <t>Extra_Corp_forme_droite</t>
  </si>
  <si>
    <t>Extra_Corp_forme_gauche</t>
  </si>
  <si>
    <t>Theme</t>
  </si>
  <si>
    <t>Amplitude Droite</t>
  </si>
  <si>
    <t>Num_couleur</t>
  </si>
  <si>
    <t>Forme Droite</t>
  </si>
  <si>
    <t>Forme Gauche</t>
  </si>
  <si>
    <t>Amplitude Gayche</t>
  </si>
  <si>
    <t>Energie_gauche</t>
  </si>
  <si>
    <t>Energie_droite</t>
  </si>
  <si>
    <t>Harmonie</t>
  </si>
  <si>
    <t>Réactivité</t>
  </si>
  <si>
    <t>Besoins</t>
  </si>
  <si>
    <t>Limitations</t>
  </si>
  <si>
    <t>Liberté</t>
  </si>
  <si>
    <t>Cohérence</t>
  </si>
  <si>
    <t>Fluidité</t>
  </si>
  <si>
    <t>Couleurs Vibratoires corporelles</t>
  </si>
  <si>
    <t xml:space="preserve">Couleurs Vibratoires </t>
  </si>
  <si>
    <t>ARRIERE</t>
  </si>
  <si>
    <t>AVANT</t>
  </si>
  <si>
    <t xml:space="preserve">vous manquez d’enracinement, d'ancrage, vous manquez de soutien, de sécurité, de stabilité, vous manquez d’énergie, vous êtes très souvent fatigué, votre santé est fluctuante, vous trouvez la vie difficile, compliquée, pleine de souffrance, vous avez des problèmes avec la nourriture, vous avez perdu votre travail ou votre maison, vous avez fait plusieurs chutes sur le coccyx, vous avez été déraciné (changement mal vécu du lieu de vie), vous ne vous sentez bien que chez vous, vous recherchez le contact avec la nature, votre naissance a été difficile, vous avez failli mourir ou vous êtes tombé malade, vous n’arrivez pas à vivre l’instant présent, à jouir de la vie, votre structure corporelle et votre santé sont fragiles, vous manquez d’organisation ou de structure dans votre vie, vous n’arrivez pas à gérer les problèmes matériels, ils prennent vite de l’ampleur, vous manquez d’argent, de façon chronique
vous luttez pour votre survie
</t>
  </si>
  <si>
    <t xml:space="preserve">Problématiques possibles avec l'entourage </t>
  </si>
  <si>
    <t>Problématiques possibles avec le travail</t>
  </si>
  <si>
    <t>Problématiques possibles avec l'les parents/enfants</t>
  </si>
  <si>
    <t>émotions bloquées</t>
  </si>
  <si>
    <t>organes fragilisés</t>
  </si>
  <si>
    <t>peurs récurentes</t>
  </si>
  <si>
    <t>croyances</t>
  </si>
  <si>
    <t>objectifs positif</t>
  </si>
  <si>
    <t>conseils</t>
  </si>
  <si>
    <t>Qualités posssibles</t>
  </si>
  <si>
    <t>Monde du travail</t>
  </si>
  <si>
    <t>Monde des rêves</t>
  </si>
  <si>
    <t>blanc</t>
  </si>
  <si>
    <t xml:space="preserve">vous avez le sentiment que votre bonne étoile vous a abandonné, vous avez peur de faire confiance à la vie, peur de la suite des événements
</t>
  </si>
  <si>
    <t>vous ne voyez pas dans quelle direction vous diriger sur le plan professionnel</t>
  </si>
  <si>
    <t>vous avez le sentiment que vos parents ne vous soutiennent pas dans vos projets, vous avez le sentiment de subir la même destinée que vos parents, vous avez le sentiment de suivre le même chemin que vos parents (entreprise familiale, tradition familiale)</t>
  </si>
  <si>
    <t>mélancolie, séparation, abattement</t>
  </si>
  <si>
    <t>hypothalamus, sommet du crâne</t>
  </si>
  <si>
    <t>j’ai peur du néant, j'ai peur de la suite</t>
  </si>
  <si>
    <t xml:space="preserve">je dois donner du sens à tout </t>
  </si>
  <si>
    <t>besoin d’accomplir une mission sur Terre</t>
  </si>
  <si>
    <t>je suis sur la bonne voie, ma vie a un sens</t>
  </si>
  <si>
    <t xml:space="preserve">Il est temps de reprendre la direction de votre vie. L’avenir ou la mort vous préoccupe, consultez une personne compétente pour faire le point sur votre vie, sur vos attentes, vos rêves et vous redonner le goût de vivre pleinement. C’est l’occasion de saisir une opportunité pour vous remettre sur le chemin de votre destinée. Le bonheur n’est pas loin, ayez confiance en votre bonne étoile.
</t>
  </si>
  <si>
    <t>Être en accord avec sa destinée, accepter sa destinée, capacité de se transformer et d’évoluer, de changer facilement de paradigme, de s’adapter à la vie, projets de vie, sérénité, détachement</t>
  </si>
  <si>
    <t xml:space="preserve">cahier des charges, direction générale, éthique, développement durable, éthique, rôle social, responsabilité sociale </t>
  </si>
  <si>
    <t>rater un moyen de transport, prendre un chemin de traverse, se perdre dans un labyrinthe, se tromper de route ou de moyen de transport, voyage dans l'espace ou sur une autre planète,  source</t>
  </si>
  <si>
    <t>vous ne savez pas où vous allez dans votre vie (manque une direction claire), vous doutez souvent d’avoir choisi la bonne direction dans votre vie, vous avez trop ou pas assez de projets dans la vie, vous avez régulièrement des déprimes ou même des dépressions, vous êtes souvent mélancolique, vous avez l’impression d’être en conflit permanent avec l’autorité, vous avez l’impression de ne pas être écouté par votre mari (si vous êtes une femme), votre relation est difficile ou conflictuelle avec votre mari (si vous êtes une femme), vous avez des tendances suicidaires, vous en voulez parfois à la vie, vous êtes désespéré, vous avez touché à la drogue ou abusé régulièrement d’alcool, vous avez peur de faire confiance à la vie</t>
  </si>
  <si>
    <t xml:space="preserve">vous avez le sentiment que votre patron, votre professeur ne vous soutient pas dans vos projets, vous avez le sentiment de subir la même destinée que vos parents, vous êtes en conflit avec votre patron, votre professeur, vous êtes en conflit avec vous-même en tant que patron, vous ne voyez pas dans quelle direction vous diriger
</t>
  </si>
  <si>
    <t>votre relation est difficile ou conflictuelle avec votre père ou avec vos enfants, votre père était (est toujours) autoritaire ou absent ou est décédé trop tôt,vous êtes en recherche du « père absent », vous idéalisez l’image de votre père,vous avez une problématique en tant que père avec vos enfants</t>
  </si>
  <si>
    <t>déprime, nostalgie, peur de la mort, ingratitude, état dépressif, mélancolie, séparation</t>
  </si>
  <si>
    <t>j’ai peur de la mort, j'ai peur de ma destinée</t>
  </si>
  <si>
    <t>je dois toujours avoir plein de projets, je dois éviter tout conflit avec l’autorité</t>
  </si>
  <si>
    <t xml:space="preserve">besoin de donner un sens à tout, besoin d’avoir des projets et des rêves, besoin de son père
</t>
  </si>
  <si>
    <t>je suis heureux, j'ai la foi</t>
  </si>
  <si>
    <t xml:space="preserve">Il est temps de changer de voie, de prendre une nouvelle orientation dans votre vie familiale ou professionnelle, de changer de paradigme de vie, de rediriger ou réactualiser vos projets. C’est l’occasion de renouer ou d’intensifier le contact avec votre père, (votre mari pour les femmes). Pensez à entreprendre une démarche spirituelle, à faire une retraite ou un voyage initiatique pour redonner du sens à votre vie. Reprenez votre vie en main.
</t>
  </si>
  <si>
    <t>confiance dans la vie, dans sa destinée, enthousiasme, optimisme, gratitude, humilité bonheur, sens de la dévotion, sagesse, sérénité, spiritualité, conscience du Tout, sens du sacré, détachement, bonne relation avec l’autorité, le père, avoir des projets, se sentir relié et connecté à toute chose, conscience des liens entre les plans ou entre les êtres</t>
  </si>
  <si>
    <t>mission, pérennité, valeurs et idéaux, succession, direction et cadres, leadership, orientation, raison sociale, vision à moyen et long terme, esprit d’entreprise, avenir, projets, logo, opportunité, rapport aux autorités</t>
  </si>
  <si>
    <t>rencontre avec un arbre ou un sage ou un magicien, combattre un ogre, soleil, voyage terrestre ou spatial, tunnel, échelle, escalier qui monte, arc-en-ciel, montagne, avion, cristal, diamant, ange, au-delà, lotus, rose, couronne, baguette magique</t>
  </si>
  <si>
    <t xml:space="preserve">vous bloquez vos émotions, vous manquez de spontanéité, vous n'aimez pas les surprises, vous êtes parfois impulsif et réactif, vous bloquez vos perceptions extrasensorielles
</t>
  </si>
  <si>
    <t xml:space="preserve">vous avez tendance à contourner les lois, vous avez de la difficulté à vous adapter en changement, vous avez de la peine à accepter l'aide de votre patron, vous ne souhaitez pas d'aide
</t>
  </si>
  <si>
    <t>vous avez de la peine à accepter l'aide de votre père, vous étiez perdu dans votre monde, vous aviez un imaginaire très fertile</t>
  </si>
  <si>
    <t>un peu tous</t>
  </si>
  <si>
    <t>cervelet, hypophyse et épiphyse, corps calleux, bulbe rachidien, colonne vertébrale</t>
  </si>
  <si>
    <t>j’ai peur de perdre mon libre arbitre</t>
  </si>
  <si>
    <t>je dois toujours établir des liens entre tout</t>
  </si>
  <si>
    <t xml:space="preserve">besoin d'établir des liens, besoin de concret sur le plan spirituel
</t>
  </si>
  <si>
    <t>je fais confiance à la vie</t>
  </si>
  <si>
    <t xml:space="preserve">Il est temps de faire confiance à la vie. D'accepter de l'aide de la part de celui qui représente l'autorité. Occupez-vous des blocages de votre colonne vertébrale pour libérer les émotions qui s'y cristallisent. Vous gagnerez en spontanéité et en capacité d'adaptation.  </t>
  </si>
  <si>
    <t xml:space="preserve">capacité d'adaptation, spontanéité, libération des blocages, discernement, science et connaissance ésotérique, omniscience, langage symbolique, amour de la volonté divine, soutien spirituel, intégration des énergies spirituelles </t>
  </si>
  <si>
    <t>contrôle des processus de fabrication du début jusqu'à la fin, maintenir l'éthique, réseau d'indépendants, coopération à tous les échelons,  privilégier la qualité, adaptation au marché, à la clientèle, le travail donne un sens à la vie, innovation, maintenir le cap de l'idée à sa réalisation, coopération avec d'autres partenaires, cohérence à tous les plans</t>
  </si>
  <si>
    <t xml:space="preserve">extraterrestres arrivant sur Terre, créatures mythologiques, symboles, œuvre d'art, visite d'un ancêtre </t>
  </si>
  <si>
    <t xml:space="preserve">vous avez sans cesse des idées ou des soucis qui trottent dans votre tête, vous avez peur du futur, de l’inconnu, vous avez beaucoup de doutes et d’inquiétudes, vous avez des décisions à prendre, mais vous réfléchissez trop et vous doutez, vous avez peur de faire des mauvais choix, vous êtes dans l’obligation de faire un choix  et vous souhaiteriez ne pas le faire,  vous êtes un perfectionniste excessif, vous êtes trop dans le vouloir, vous manquez de concentration ou alors vous êtes tout le temps trop concentré, vous avez des problèmes à apprendre ou alors vous avancez trop vite pour les autres, vous êtes un sujet à risque pour les maladies mentales ou nerveuses, vous avez l’impression de ne pas être écouté par votre père, vous-même en tant que père
</t>
  </si>
  <si>
    <t xml:space="preserve">vous ne voyez pas comment faire le bon choix pour le futur, manque de lucidité, vous êtes confronté à un choix important pour votre carrière ou pour votre entreprise, vous avez trop d’idées et de projets, ils partent dans tous les sens, vous vous dispersez, vous êtes pessimiste, vous voyez toujours le mauvais côté des choses et ça vous bloque, vous êtes trop perfectionniste, vous perdez du temps à trop bien faire, vous êtes à la limite du burn-out
</t>
  </si>
  <si>
    <t>vous avez l’impression de ne pas être écouté par votre père, vous-même en tant que père, vous avez surdéveloppé votre mental pour rechercher de l’attention ou de l’amour auprès de votre père ou pour montrer que vous êtes un « homme » ou que vous êtes « fort »</t>
  </si>
  <si>
    <t>peurs, doute, inquiétude, fatalisme, déprime, obsessions, soucis</t>
  </si>
  <si>
    <t>partie gauche du cerveau, oreille gauche, œil droit, hypophyse, rate, reins, système nerveux, tête, sinus, chevilles, front, lobe frontal, cortex, plexus des carotides</t>
  </si>
  <si>
    <t xml:space="preserve">j’ai peur de ne plus contrôler, j’ai peur du futur
</t>
  </si>
  <si>
    <t>je dois analyser longuement chaque situation avant de me décider ou de choisir, je dois avoir le contrôle sur ma destinée</t>
  </si>
  <si>
    <t xml:space="preserve">besoin de lâcher-prise, besoin de comprendre certaines choses, besoin de décider et d'agir
</t>
  </si>
  <si>
    <t>j’assume mes choix et j’espère que mes choix seront justes</t>
  </si>
  <si>
    <t xml:space="preserve">Il est temps de décider, de faire des choix importants pour votre vie, de bien analyser la situation, de faire un bilan (de santé, bioénergétique, familial, de compétence professionnelle). Soyez moins perfectionniste et plus patient. Lâchez prise avec vos soucis, cessez de tourner 
en rond, laissez faire la vie.
</t>
  </si>
  <si>
    <t>capacités de discernement, de compréhension, de contrôle de soi, de concentration, d’analyser, de prévoir, de décider, de vouloir, de structurer ses pensées</t>
  </si>
  <si>
    <t>capacité de décision, direction et gestion d’entreprise, stratégie, savoir-faire, recherche et développement, marketing, analyse des marchés, prévoyance, réserves, étude de marché, protection juridique, vente (organisation), compétence de l’entreprise/des ressources humaines, qualité, objectifs à atteindre/motivation, planification des affaires, gestion des ressources humaines, les lois, calendrier de production</t>
  </si>
  <si>
    <t>être dans l’obscurité, casque sur la tête, labyrinthe, fin du monde, lunettes, crâne, ce qui est en métal, épée, couteau, bougie, torche, coffre, aigle, araignée</t>
  </si>
  <si>
    <t xml:space="preserve">vous serrez ou vous grincez des dents, vous ne voulez pas montrer que vous souffrez, vous avez tendance à encaisser beaucoup, vous êtes stressé, vous ne vous écoutez pas, vous n'écoutez ni vos besoins ni votre corps, vous avez peur de baisser la garde
</t>
  </si>
  <si>
    <t xml:space="preserve">vous serrez ou vous grincez des dents, vous êtes stressé, vous avez tendance à encaisser beaucoup, vous avez trop de responsabilités, de charges
</t>
  </si>
  <si>
    <t xml:space="preserve">vous avez le sentiment d'avoir hérité des problématiques de vos parents (antécédents familiaux non réglés/blessure originelle héritée de l'une ou des deux lignées), votre enfance a été difficile, vous deviez souvent serrer les dents, vous n'aviez pas le droit de parler, vous avez une problématique de place dans la famille
 </t>
  </si>
  <si>
    <t>souffrance, stress, peur, haine, agressivité</t>
  </si>
  <si>
    <t>mâchoire, dents, langue, lèvres, glandes salivaires</t>
  </si>
  <si>
    <t>j’ai peur de devoir lâcher</t>
  </si>
  <si>
    <t>je dois me taire et serrer les dents, je dois être sérieux</t>
  </si>
  <si>
    <t>besoin de tenir le coup, besoin d'assumer à tout prix</t>
  </si>
  <si>
    <t>je relâche</t>
  </si>
  <si>
    <t xml:space="preserve">Il est temps de relâcher la pression, le stress, de vous écouter davantage et de relativiser vos problèmes. Il serait bon de cesser de serrer les dents pour être en paix avec vous-même, pour davantage jouir de la vie et apprécier les bonnes choses. Détendez régulièrement votre mâchoire. Contrôlez l'état de vos dents. Riez plus souvent.
</t>
  </si>
  <si>
    <t>capacités à relâcher, à s'écouter, à relativiser, à rire de soi, humour, être zen, gérer le stress, jouir de la vie, être en paix avec son héritage transgénérationnel</t>
  </si>
  <si>
    <t>Place de travail, acharnement au travail, responsabilités excessives, maintenir l'outil de travail en état le plus longtemps possible, sortie de bureau repoussée à plus tard, le travail avant le plaisir</t>
  </si>
  <si>
    <t>se faire mordre par un animal, pomme, perdre des dents, perdre la parole, requin, rêver de son bureau</t>
  </si>
  <si>
    <t xml:space="preserve">vous avez de la difficulté à exprimer vos pensées ou vos émotions, vous préférez taire certaines choses, vous manquez de clarté dans vos paroles, vous avez été victime d’abus ou de maltraitance, vous avez perdu votre place, votre travail, vous venez de vivre des moments difficiles (deuil, perte du travail, séparation), vous avez plein de « j’aimerais, mais je dois... », 
vous retenez, réprimez vos colères 
</t>
  </si>
  <si>
    <t xml:space="preserve">vous êtes en conflit avec votre patron, votre professeur, vous réprimez votre colère, vous avez « les boules », vous ne communiquez pas clairement vos besoins, vos objectifs, vos attentes, vous avez l'impression d'être incompris par tous, vous êtes replié sur vous, vous ne dites rien
</t>
  </si>
  <si>
    <t xml:space="preserve">vos parents, surtout votre père, vous empêchait de parler, votre relation est difficile ou conflictuelle avec votre père (autoritaire ou absent ou décédé trop tôt), vous pensez qu’il y a des non-dits dans la famille inceste (avortement, enfant mort né, enfant illégitime), vous avez récemment vécu le décès de l’un de vos parents, vous avez de la difficulté à vous exprimer en présence de vos parents, votre père était colérique ou alcoolique
</t>
  </si>
  <si>
    <t>colère réprimée, vulnérabilité, timidité, honte, repli, confusion, mensonge</t>
  </si>
  <si>
    <t>mâchoire, dents, gorge, thyroïde, parathyroïdes, larynx, plexus pharyngien</t>
  </si>
  <si>
    <t>j’ai peur de dire certaines choses, j'ai peur de ne pas m'exprimer clairement</t>
  </si>
  <si>
    <t>je ne dois rien dire pour ne blesser personne, je dois garder mes sentiments pour moi, je dois me protéger</t>
  </si>
  <si>
    <t>besoin de garder pour soi, de se taire</t>
  </si>
  <si>
    <t>je m’exprime librement</t>
  </si>
  <si>
    <t xml:space="preserve">Il est temps d’exprimer qui vous êtes, vos pensées, vos émotions, vos projets. Prenez le temps de dire ce que vous avez à dire mais que vous avez toujours tu. Cessez de bavarder, exprimez ce qui est important pour vous. Écoutez davantage les autres. Assurez-vous d’avoir bien été compris. Essayez d’être cohérent entre ce que vous pensez, ce que vous dites et ce que vous faites.
</t>
  </si>
  <si>
    <t>capacité et justesse d’expression de soi, clarté du langage, spontanéité, honnêteté envers les autres, protection, cohérence entre la pensée et l’action</t>
  </si>
  <si>
    <t>technologie de la communication, publicité/design/graphisme, marketing, technologie de l’information, conflits internes non exprimés, communication (employé-patron ou entre employés), rumeurs, vente (plan de communication) langues étrangères, convaincre, persuader</t>
  </si>
  <si>
    <t>ne pas pouvoir crier, perdre sa montre, être en retard, rater un rendez-vous, deuil, vieux livre, tortue, escargot</t>
  </si>
  <si>
    <t>vous n'arrivez pas à mettre des limites avec les autres, vous avez le sentiment d'être envahi par les autres, vous êtes souvent dérangé par les émotions des autres, vous avez des angoisses ou des crises de panique, vous êtes oppressé, vous vous sentez vulnérable, vous manquez de protection, vous êtes sensible ou réactif face aux autres ou à l'environnement, vous vous repliez souvent sur vous-même, vous vivez un conflit sentimental ou émotionnel important</t>
  </si>
  <si>
    <t>vous êtes souvent dérangé par les émotions de vos collègues, vos copains, vous avez souvent des angoisses, vous vous sentez vulnérable, vous manquez de protection, vous vous repliez souvent sur vous-même</t>
  </si>
  <si>
    <t>vous avez l’impression que vos parents vous ont étouffé, vous avez l’impression d’avoir été rejeté par l’un de vos parents, vous avez l’impression d’avoir été une fois abandonné par vos parents (une fois suffit), vous avez récemment perdu un membre de votre famille</t>
  </si>
  <si>
    <t>oppression, angoisse, étouffement, panique, vulnérabilité, intolérance</t>
  </si>
  <si>
    <t>zone du thorax, clavicules, poitrine, seins, poumons, bronches, bras, mains, peau, plexus pulmonaire</t>
  </si>
  <si>
    <t>j’ai peur d’être envahi par les autres, j'ai peur de mon environnement</t>
  </si>
  <si>
    <t>je dois me couper des autres pour me préserver, je dois me fermer pour me protéger</t>
  </si>
  <si>
    <t>besoin de fixer une limite avec les autres, besoin de se fermer, besoin de se protéger</t>
  </si>
  <si>
    <t>je suis ouvert et tolérant envers les autres, je me sens protégé</t>
  </si>
  <si>
    <t xml:space="preserve">Il est temps de souffler un peu. Vous avez besoin de grand air, d’espace infini. C’est l’occasion de faire un voyage en solitaire ou juste en couple, loin de la foule, de vous dépayser, de changer d’air. Observez la nature, les animaux. Nager avec les dauphins vous ferait un grand bien. Vous avez besoin de mieux définir les limites avec les autres et les fixer. Faites des exercices respiratoires pour mieux gérer vos émotions et libérer votre diaphragme.
</t>
  </si>
  <si>
    <t>acceptation de soi, harmonie, paix intérieure, cohérence intérieure, gestion des conflits,</t>
  </si>
  <si>
    <t>gestion des conflits internes, cohérence (finance, outils, ressources humaines, objectifs), relation homme-femme, charge de travail, heures supplémentaires, horaire, congés, gestion des responsabilités, harmonie générale, protection juridique, avocats</t>
  </si>
  <si>
    <t>porter une lourde charge, être prisonnier, être abandonné, pris dans une toile d’araignée, avoir des ailes, situation de guerre, larmes, harpe, caducée, cygne, papillon</t>
  </si>
  <si>
    <t>vous avez besoin qu’on vous aime, vous venez de vivre une déception amoureuse, vous venez de perdre une personne qui vous était chère, vous souffrez de solitude, vous êtes en conflit avec une autre personne, vous espérez un retour par rapport à ce que vous donnez, vous avez de la peine à vous engager sur le plan sentimental, vous avez de la difficulté à pardonner aux autres, vous êtes parfois froid ou indifférent</t>
  </si>
  <si>
    <t>vous êtes dur en affaire, vous ne vous apitoyez pas sur les autres, vous venez de perdre un collègue, un copain qui vous était cher, vous êtes en conflit avec une autre personne de l’entreprise, de l’école, vous êtes parfois froid ou indifférent et on vous le reproche</t>
  </si>
  <si>
    <t>votre père est très, voire trop exigeant, vous avez manqué d’affection et d’amour de la part de l’un de vos parents, vous avez mal vécu le conflit ou divorce entre vos parents, vous avez dû vous sacrifier pour l’un de vos parents</t>
  </si>
  <si>
    <t>repli émotionnel, déception, solitude, haine, indifférence, rejet, chagrin, tristesse, ingratitude</t>
  </si>
  <si>
    <t>cœur, vaisseaux dans la tête, système cardiovasculaire, ventricule gauche du cœur, vaisseaux coronaires, côtes, système immunitaire, plexus cardiaque</t>
  </si>
  <si>
    <t>j’ai peur de m’engager</t>
  </si>
  <si>
    <t xml:space="preserve">je dois fermer mon cœur pour survivre </t>
  </si>
  <si>
    <t>besoin de solitude, besoin de digérer un coup au cœur, besoin de se replier sur le plan émotionnel</t>
  </si>
  <si>
    <t>je suis aimé</t>
  </si>
  <si>
    <t>Il est temps de prendre davantage soin de vous. Peut-être en avez-vous assez de vous sacrifier pour les autres. N’hésitez pas parfois à dire non. Si vous êtes débordé, il serait sage d’envisager de déléguer. Ne soyez plus aussi dur envers vous, commencez par être moins exigeant envers vous-même. C’est l’occasion de cesser de contrôler l’image que vous donnez aux autres. Apprenez à accepter les cadeaux que l’on vous fait, l’amour que l’on vous donne.</t>
  </si>
  <si>
    <t>générosité, don de soi, amour, joie, pardon, gratitude, sympathie, compassion, sens de la dévotion, tendresse envers les autres et envers soi</t>
  </si>
  <si>
    <t>engagement individuel, engagement et responsabilité sociale (entreprise/société ou entreprise/employés), relation avec la concurrence, salaire et prime (valeur accordée à l’individu), relations humaines/savoir-être relationnel, absentéisme, cohésion sociale, syndicalisme, solidarité, convivialité, travail en équipe, collaboration, entraide, vente (plan relationnel)</t>
  </si>
  <si>
    <t>rencontre amoureuse, devoir signer un document, conflit de famille, mariage, deuil, vieille maison abandonnée, maison d’enfance, église, corbeille, coupe, sang, miroir, chien, chat, vache</t>
  </si>
  <si>
    <t>Pomme</t>
  </si>
  <si>
    <t>vous avez besoin de solitude pour digérer vos émotions, vous manquez de confiance en vous, vous avez peur des échecs, vous ne prenez pas soin de vous, vous êtes insatisfait, vous avez plein de soucis, vous réprimez vos colères, vous avez de la difficulté à pardonner, vous avez des problèmes avec la nourriture (boulimie, anorexie)</t>
  </si>
  <si>
    <t>vous manquez de confiance en vous, vous n’arrivez pas à fixer des limites, vous vous faites bouffer par les autres, votre patron ou vos collègues ne vous font pas toujours confiance, votre professeur ou vos copains ne vous font pas toujours confiance</t>
  </si>
  <si>
    <t>vos parents ne vous faisait que rarement confiance, vous avez l’impression d’avoir été ignoré par l’un de vos parents, votre père était autoritaire ou absent (parti ou décédé trop tôt), votre mère était trop autoritaire (si c’est elle qui avait l’autorité dans la famille), votre père ou votre mère vous dévalorisait</t>
  </si>
  <si>
    <t>colère, soucis, rancune, dureté avec soi, manque de confiance en soi, dévalorisation</t>
  </si>
  <si>
    <t>pancréas, rate, vésicule biliaire, foie, nerf sciatique</t>
  </si>
  <si>
    <t>j’ai peur de ne pas y arriver (par manque de confiance en soi)</t>
  </si>
  <si>
    <t>je dois réussir à tout prix , je dois me protéger des autres, je dois faire du sport pour maigrir</t>
  </si>
  <si>
    <t>besoin de digérer (sur tous les plans), besoin de reconnaissance, besoin de prendre confiance en moi</t>
  </si>
  <si>
    <t>je suis confiant en moi-même</t>
  </si>
  <si>
    <t>Vous avez besoin de solitude pour digérer toutes vos émotions, alors pratiquez un sport d’endurance pour permettre à votre corps d’éliminer et de déstresser. C’est l’occasion de faire un jeûne ou une cure. Reprenez confiance en vous par des activités que vous maîtrisez bien.</t>
  </si>
  <si>
    <t>confiance en soi, capacité à faire confiance, capacité à digérer les émotions, à mettre une limite avec les autres, détachement</t>
  </si>
  <si>
    <t>confiance réciproque, rapport au patron (trop autoritaire, absent), retours positifs (produits, services), offre publique d’achat, concurrence excessive, valeur des actions, confiance dans l’entreprise, marché de niche, brevets</t>
  </si>
  <si>
    <t>ne pas avoir ses affaires, passer un examen, vomir, indigestion, pomme, animal enragé</t>
  </si>
  <si>
    <t xml:space="preserve">vous avez l’impression de ne pas être à votre place (au travail, dans votre couple), vous n’arrivez pas à vous affirmer, à prendre pleinement votre place, vous manquez de force, d’énergie, vous êtes fatigué, vous ne faites pas face à certains problèmes, vous fuyez la réalité, vous avez perdu votre place, votre travail, vous subissez du mobbing, vous avez de la peine à lancer un projet, à entreprendre quelque chose, à agir, à décider, vous êtes timide ou vous ne savez pas dire non, vous avez dû ou avez tendance à abandonner un projet, vous avez peur de vivre une séparation, vous avez des problèmes gynécologiques </t>
  </si>
  <si>
    <t>vous avez le sentiment de ne pas être à la bonne place, vous avez le sentiment  que l’on vous a pris votre place, vous n’arrivez pas à montrer votre compétence, votre capacité de travail, votre dynamisme, vous avez l’impression que les autres vous jugent, vous avez tendance à ne pas aller jusqu’au bout de vos projets</t>
  </si>
  <si>
    <t xml:space="preserve">vous avez une problématique avec votre place dans la famille (sentiment d’être rejeté, ignoré, inutile ) ou, à l’inverse, mis sur un piédestal, mais sentiment que ce n’était pas juste ou pas justifié, vous avez des problèmes gynécologiques chroniques, votre situation est conflictuelle avec votre mère, vous êtes dans l’incapacité à couper le cordon ombilical, vous avez perdu en enfant  </t>
  </si>
  <si>
    <t>peur, découragement, manque d’énergie, timidité, difficulté à choisir, vulnérabilité</t>
  </si>
  <si>
    <t>j’ai peur de prendre ma place, j'ai peur de rayonner</t>
  </si>
  <si>
    <t xml:space="preserve">je dois être ce que les autres attendent de moi , je dois être un bon père ou une bonne mère </t>
  </si>
  <si>
    <t>besoin de prendre sa place, besoin de s’affirmer, besoin de décider, besoin de choisir, besoin d’être respecté</t>
  </si>
  <si>
    <t>je suis reconnu par les autres</t>
  </si>
  <si>
    <t>Il est temps d'affronter certaines réalités. C’est l’occasion de mettre en œuvre un projet, d’avancer dans la vie, de montrer votre compétence car vous le méritez. Pensez à prendre votre place ou à trouver une meilleure place au sein de votre famille ou dans votre entreprise. Restez bien centré pour être sûr de faire des choix justes. Affirmez votre personnalité mais toujours avec respect pour les autres.</t>
  </si>
  <si>
    <t>affirmation de soi, dynamisme, protection, respect des autres, capacité à prendre sa place, capacité  à entreprendre, capacité à concentrer sa force, capacité à avoir du courage, capacité à choisir juste, capacité à se centrer, à être ici et maintenant, à faire face aux situations</t>
  </si>
  <si>
    <t>efficacité, compétence, dynamisme, capacité d’adaptation, capacité de choisir juste, réussite professionnelle, chômage, mobbing, concurrence pour une place de travail, reconnaissance sociale (normes, autorités, associations professionnelles), formation continue (pour avoir une meilleure place), primes (trop hautes), conflit avec l’associé, responsabilités, investissements exagérés, abandon de projets, perte d’un employé</t>
  </si>
  <si>
    <t>accident de voiture, perdre ses dents ou ses cheveux, être au tribunal, quitter sa famille, corde qui se rompt, combat, armure, casque, bouclier, arme, bâton, coq, corneille, lion, ours</t>
  </si>
  <si>
    <t xml:space="preserve">vous avez une problématique dépendant d’une autre couleur, mais liée à votre enfance, vous avez diverses problématiques liées à la sexualité (sexualité anormale, déséquilibré, longue période d’abstinence sexuelle), vous manquez de créativité ou on ne vous laisse pas l’exprimer, vous vous repliez sur le plan social, vous êtes introverti, votre première expérience sexuelle s’est mal passée, vous ne voulez ou pouvez plus faire l’amour (ablation d’organe, dysfonction, fausse couche, avortement, kystes, maladie, infection, règles douloureuses, manque de libido), vous avez peur des autres, vous n’aimez pas le contact physique, vous avez des problèmes avec la nourriture (boulimie, anorexie, élimination difficile), vous avez des problèmes gynécologiques
</t>
  </si>
  <si>
    <t xml:space="preserve">vous manquez de créativité ou on ne vous laisse pas l’exprimer, vous préférez être tranquille dans votre coin, vous participez peu à la vie de l’entreprise, de 
l’école
</t>
  </si>
  <si>
    <t xml:space="preserve">vous avez manqué de tendresse et de contact avec la mère, vos parents sont très rigides sur le plan sexuel, vous ne voulez ou pouvez plus faire d’enfant  (ablation d’organe, dysfonction, fausse couche, avortement, kystes, maladie, infection, règles douloureuses), vos parents vous ont empêché de vous épanouir, vous avez perdu un enfant
</t>
  </si>
  <si>
    <t>peur des autres, repli, exclusion, tristesse, épuisement, sentiment d'impasse</t>
  </si>
  <si>
    <t>gros intestin, appendice, organes reproducteurs, utérus, prostate, testicules, mains, plexus pelvien</t>
  </si>
  <si>
    <t>j’ai peur d’être exclu, j’ai peur des autres</t>
  </si>
  <si>
    <t>je dois éviter les autres, je dois réprimer ma sexualité</t>
  </si>
  <si>
    <t xml:space="preserve">besoin de se replier, besoin d’être dans sa bulle, besoin de digérer certaines choses
</t>
  </si>
  <si>
    <t>je suis accepté par les autres</t>
  </si>
  <si>
    <t xml:space="preserve">Il est temps de faire preuve de créativité. Peut-être avez-vous envie de créer une entreprise, une société, une nouvelle structure professionnelle. Il y a des choix difficiles à faire. Investissez-vous pour vos enfants, pour la société ou pour votre entreprise, votre école. Soignez les relations avec vos collègues de travail, vos copains. Développez votre sensualité et votre expression artistique. Ne négligez pas votre sexualité, prenez du bon temps.
</t>
  </si>
  <si>
    <t>participation, créativité, joie de vie, plaisir, apprécier les bonnes choses, séduction, charme, sensualité, sexualité équilibrée</t>
  </si>
  <si>
    <t>aspects sociaux-économiques, liens sociaux, ressources humaines, engagement social, réussite sociale, créativité, fournisseurs, carnet de commandes, situation relationnelle bloquée, investissement personnel, relations dans le travail</t>
  </si>
  <si>
    <t>être tout petit, perdre le contrôle de sa voiture, être enlisé, être accusé, porter un masque, se retrouver vieux, avoir une panne d’essence, ne pas pouvoir sortir d’un endroit, mer, eau, locomotive, autobus, serpent, souris</t>
  </si>
  <si>
    <t>rouge+Ecarlate</t>
  </si>
  <si>
    <t xml:space="preserve">vous avez de la peine à réaliser vos objectifs, vous vivez beaucoup d’insécurité, vous avez des problèmes avec le matériel, l’intendance, le stock
</t>
  </si>
  <si>
    <t xml:space="preserve">vous avez le sentiment de ne pas être soutenu par vos parents, vous avez le sentiment d’avoir hérité de problématiques anciennes (antécédents familiaux), vous pensez qu’il y a des zones d’ombre quant à votre naissance (silence de la mère, doute sur le père, passé sombre ou tumultueux des parents), votre mère a eu de fortes émotions durant sa grossesse (peurs, accident, maladie), vous avez été obligé de quitter la famille (persécution, immigration, expatriation, décès), vous avez été obligé de suivre la tradition familiale, de reprendre une entreprise
</t>
  </si>
  <si>
    <t>stress, épuisement, convoitise, égoïsme</t>
  </si>
  <si>
    <t>coccyx, rectum, surrénales. plexus coccidien</t>
  </si>
  <si>
    <t>j’ai peur de manquer, j’ai peur de la vie</t>
  </si>
  <si>
    <t>je dois être autonome et indépendant, je dois absolument réaliser ce que j’ai décidé, je ne dois pas demander d’aide ou de soutien, je dois me libérer de mon passé</t>
  </si>
  <si>
    <t>de sécurité, de stabilité et de soutien</t>
  </si>
  <si>
    <t>je suis soutenu et j’avance dans la vie</t>
  </si>
  <si>
    <t>Il est temps de réaliser vos objectifs et vos projets. Peut-être est-ce le moment de changer de lieu de vie ou de travail, de fonder une famille, de construire une maison. C’est  l’occasion de renouer ou d’intensifier le contact avec votre mère, (votre femme pour les hommes). Consacrez du temps pour des balades dans la nature ou entreprenez un voyage improvisé au bout du monde. Réorganisez votre vie si c’est nécessaire. Assurez-vous de ne manquer de rien.</t>
  </si>
  <si>
    <t>Être en bonne relation avec sa mère et la Terre, enracinement, sécurité, abondance, bonne santé, plein d’énergie vitale, vivre dans l’instant présent, être dans la réalité, capacité à être responsable, indépendant, autonome, stabilité émotionnelle, capacité à évacuer les émotions, résistance aux agressions et aux maladies, capacité à réaliser ses projets</t>
  </si>
  <si>
    <t>achat / vente (production / services), autonomie, technologie, environnement, développement durable, outils de travail, machines, matériel, stock, responsabilité envers les autres, risques à assumer, sécurité des employés / des produits / données / bâtiment, approvisionnement, durabilité, vente (plan logistique), rentrées d’argent, organisation du travail</t>
  </si>
  <si>
    <t>maison détruite, tremblement de terre, incendie, accident, perdre du sang, courir sans avancer, être paralysé, chemin difficile, perdu en chemin, trésor, chaudron, excréments, rat, ordures, dragon, animaux rampants</t>
  </si>
  <si>
    <t>Noir+Brun+Bordeaux</t>
  </si>
  <si>
    <t>votre système nerveux laisse à désirer, vous êtes assez stressé, vous manquez d’énergie, chez vous la fatigue est chronique, vous êtes épuisé,votre système immunitaire est fragile, vous avez l’impression de ne pas avoir les pieds sur terre ou de perdre pied,vous avez des problèmes de chevilles ou sous la plante des pieds, vous avez des problèmes d’équilibre ou de vertige, vous manquez de stabilité physique et psychique, vous luttez pour votre survie</t>
  </si>
  <si>
    <t>vous ne vous sentez pas soutenu par votre entreprise,vous avez le sentiment d’avoir toujours votre patron ou vos collègues derrière vous, vous avez le sentiment d’avoir toujours votre patron ou vos collègues derrière vous, vous avez été obligé de reprendre l’entreprise familiale, votre entreprise a été délocalisée, vous avez changé d’école</t>
  </si>
  <si>
    <t>vous avez le sentiment de ne pas être soutenu par vos parents, vous avez le sentiment d’avoir hérité de problématiques anciennes (antécédents familiaux),vous avez le sentiment d’avoir toujours vos parents derrière vous, vous pensez qu’il y a des zones d’ombre quant à votre naissance (silence de la mère, doute sur le père, passé sombre ou tumultueux des parents), votre mère a eu de fortes émotions durant sa grossesse (peurs, accident, maladie), vous avez été obligé de quitter la famille (persécution, immigration, expatriation, décès)</t>
  </si>
  <si>
    <t>abandon, souffrance, insécurité, vulnérabilité, manque de soutien, peur de manquer, épuisement, instabilité, peur de la mort ou de la vie</t>
  </si>
  <si>
    <t>dents, mâchoire, pieds, mollets, genoux, jambes, chevilles, reins, rate, nerf sciatique, système osseux, système cardio-vasculaire, système nerveux, système immunitaire</t>
  </si>
  <si>
    <t>j’ai peur d’être abandonné, d’être seul</t>
  </si>
  <si>
    <t>je ne dois pas demander d’aide ou de soutien, je dois me libérer de mon passé, je dois assumer pour les autres, je ne dois manquer de rien</t>
  </si>
  <si>
    <t>de sécurité, de stabilité et de soutien, de se poser, de connaître ses racines</t>
  </si>
  <si>
    <t xml:space="preserve">Il est temps de faire une recherche sur vos origines, de comprendre d’où vous venez, votre pays d’origine. C‘est l’occasion de rendre visite à vos parents ou grands-parents et de les écouter parler de leur vie. Débarrassez-vous des vieilleries dans votre maison, faites le ménage, vous découvrirez peut-être des trésors cachés. Contrôlez l’état de vos dents et soignez-les.  </t>
  </si>
  <si>
    <t>être en paix avec son héritage transgénérationnel, avoir le soutien de sa famille, avoir un bon système immunitaire, être bien partout, accepter son incarnation, vivre l'abondance</t>
  </si>
  <si>
    <t>antécédents familiaux, retours positifs (produits / services), abondance, soutien (autorités, investisseurs), stabilité des employés, de l’entreprise, héritage (douteux, malvenu, contraignant), aides, prêts, débuts difficiles, état de crise, de survie, délocalisation, bâtiment, locaux de travail</t>
  </si>
  <si>
    <t>se retrouver tout seul, devoir tout nettoyer ou tout ranger, être devant un précipice, se casser un os, perdre une chaussure, avoir un boulet à un pied, escalier qui descend, grotte, souterrain, puits, tombe, squelette, découvrir un trésor, camion poubelle, animaux vivant sous terre</t>
  </si>
  <si>
    <t xml:space="preserve">vous ne savez pas où vous allez dans votre vie (manque une direction claire), vous doutez souvent d’avoir choisi la bonne direction dans votre vie, vous avez trop ou pas assez de projets dans la vie, vous avez régulièrement des déprimes ou même des dépressions, vous êtes souvent mélancolique, vous avez l’impression d’être en conflit permanent avec l’autorité, vous avez l’impression de ne pas être écouté par votre mari (si vous êtes une femme), votre relation est difficile ou conflictuelle avec votre mari (si vous êtes une femme), vous avez des tendances suicidaires, vous en voulez parfois à la vie, vous êtes désespéré, vous avez touché à la drogue ou abusé régulièrement d’alcool, vous avez peur de faire confiance à la vie
</t>
  </si>
  <si>
    <t>vous n’arrivez pas à prendre du recul sur une situation ou sur le vécu en général, vous avez de la difficulté à voir vos priorités, vous avez tendance à parer au plus pressé, vous avez une grande difficulté à lâcher prise avec votre mental, vous êtes impatient, vous avez beaucoup d'obligations, vous n’écoutez pas votre intuition, vous avez l’impression de ne pas être écoutée en tant que mère, vous avez l’impression de ne pas être écouté par votre femme, votre fille, votre sœur, vous avez une certaine rigidité mentale (idées préconçues, idées fixes), vous manquez de flexibilité, d’adaptabilité, de souplesse, vous n’aimez pas le changement, vous bloquez votre côté artistique, vous bloquez vos perceptions extrasensorielles</t>
  </si>
  <si>
    <t>vous avez de la peine à cerner ou à définir ce qui est important, vous parez au plus pressé, vous n’arrivez pas à avoir une vision globale sur le travail à faire ou sur les objectifs, vous n’écoutez pas votre intuition, vous manquez de souplesse et de flexibilité dans votre travail ou votre comportement</t>
  </si>
  <si>
    <t>vous avez l’impression de ne pas être écouté par votre mère, vous-même en tant que mère</t>
  </si>
  <si>
    <t>impatience, stress, rigidité mentale, ruminer sa colère et sa culpabilité</t>
  </si>
  <si>
    <t>partie droite du cerveau, oreille droite, œil gauche, épiphyse, occiput, lobe occipital, cervelet, plexus des carotides, système nerveux, chevilles</t>
  </si>
  <si>
    <t>j’ai peur de lâcher prise</t>
  </si>
  <si>
    <t>je dois toujours trouver une solution aux problèmes</t>
  </si>
  <si>
    <t>besoin de contrôler la situation, besoin de contrôler ses émotions, besoin de tout prévoir</t>
  </si>
  <si>
    <t>je lâche prise, je prends du recul, j’accepte ce que je vis, je suis détaché, tout est juste</t>
  </si>
  <si>
    <t>Il est temps de prendre du recul sur votre vie, de demander conseil auprès des autres mais, surtout, de mieux vous écouter, de ressentir ce que votre corps vous dit. C’est l’occasion de lâcher prise, de relativiser vos problèmes, d’accueillir la vie. Concentrez-vous sur ce qui est important pour vous, vos désirs, vos besoins, vos rêves. Prenez du temps pour vous, dans le calme, loin de l’agitation quotidienne. Développez vos capacités de perception extrasensorielle, apprenez à ressentir l’invisible.</t>
  </si>
  <si>
    <t>patience, capacité à lâcher prise, à relativiser, flexibilité mentale, ouverture d’esprit, écoute du corps, imagination, connaissance de soi, capacité de synthèse, extrasensorialité</t>
  </si>
  <si>
    <t>adaptabilité, flexibilité, initiative, vision globale, priorités, objectifs à déterminer, imagination, brainstorming, boîte à idées, innovation, besoins et attentes des employés, connaître les ressources humaines, gestion du stress, perception du dysfonctionnement</t>
  </si>
  <si>
    <t>lune, forêt sombre, labyrinthe, nuit, voir le paysage d'en haut, décorporation, vol, chat, hiboux, lynx</t>
  </si>
  <si>
    <t>vous ne vous écoutez pas, vous manquez de sincérité, d’honnêteté avec vous-même, vous vous posez des questions sur votre chemin de vie personnel, vous avez de la difficulté à faire des choix, vous vous demandez si vous n’avez pas passé à côté de votre vocation, vous êtes en quête de votre identité, vous avez de la peine à exprimer qui vous êtes, vous niez certains aspects de vous-même ou des événements vécus, vous avez l’impression que les autres ne vous écoutent pas</t>
  </si>
  <si>
    <t>vous avez l’impression que l’on ne vous écoute pas, vous n'arrivez pas à exprimer vos besoins, vous vous questionnez sur votre avenir (travail, études), votre patron ou vos collègues ou vos copains ne vous laissent pas vous exprimer</t>
  </si>
  <si>
    <t>vos parents vous ont empêché de suivre votre vocation, de choisir votre métier, ou de faire ce qu’il vous plaisait le plus (hobby, activité sportive, activité artistique), vous avez une problématique liée à l’identité dans la famille (faux nom, autre nom, père inconnu)</t>
  </si>
  <si>
    <t>insatisfaction, regrets, remords, culpabilité, manque de sincérité, déni</t>
  </si>
  <si>
    <t xml:space="preserve">cervicales, nuque </t>
  </si>
  <si>
    <t>j’ai peur d’être sincère et cohérent, j'ai peur d'être qui je suis vraiment</t>
  </si>
  <si>
    <t>je dois le garder pour moi, je dois contrôler, réprimer mes émotions, je dois être comme les autres, je ne dois pas écouter mon corps</t>
  </si>
  <si>
    <t>besoin d'exprimer qui je suis, besoin de dire certaines choses, besoin de pouvoir suivre ma voie, besoin de sortir de sa carapace</t>
  </si>
  <si>
    <t xml:space="preserve">je m’écoute, je suis moi-même en toute circonstance, j'ai trouvé ma voie
</t>
  </si>
  <si>
    <t xml:space="preserve">Il est temps de vous écouter davantage. Écoutez votre cœur, écoutez votre corps. Ne passez-vous pas à côté de votre vocation ? Exprimez ce que vous êtes, vous avez peut-être réprimé l'artiste en vous. C’est l’occasion de développer vos talents et, pourquoi pas, d’en faire votre métier. Cessez de vous faire du mal en niant certaines choses, en faisant le contraire de votre intuition ou en vous taisant par soucis de ne pas blesser les autres
</t>
  </si>
  <si>
    <t>écoute de soi, écouter et suivre sa vocation, capacité à rire de soi, respect de soi, honnêteté envers soi, sincérité</t>
  </si>
  <si>
    <t>possibilités d’avancement, réalisation de soi, écoute de chacun, boîte à suggestion, communication interne, secrets</t>
  </si>
  <si>
    <t>ne pas se faire entendre, perdre sa carte d’identité, pratiquer son hobby, chemin qui s’arrête, carrefour, nouveau véhicule, pont, porte</t>
  </si>
  <si>
    <t>vous avez peur de vivre une séparation ou vous venez d’en vivre une, vous gérez mal les conflits, vous ne les supportez pas, vous les fuyez, vous avez tendance à mettre derrière vous ce qui ne va pas dans votre vie, vous vous sentez souvent coupable, vous cachez vos émotions ou vous n’en tenez pas compte, vous manquez de cohérence entre les pensées et les actions, vous ne gérez pas les relations homme/femme, vous êtes partagé entre vos aspects masculin et féminin</t>
  </si>
  <si>
    <t>vous gérez mal les conflits ou vous ne les supportez pas, votre patron, votre prof vous charge de trop de responsabilités ou trop de travail, vous vous sentez coupable de ne pas pouvoir en faire assez ou assez bien</t>
  </si>
  <si>
    <t xml:space="preserve">vous avez mal vécu le conflit , la séparation, le divorce entre vos parents, vos parents vous ont obligé à prendre (trop tôt ) trop de responsabilités, vous vous sentez coupable par rapport à vos parents (de ne pas pouvoir en faire assez) </t>
  </si>
  <si>
    <t xml:space="preserve">tension intérieure, conflit, culpabilité, honte, abandon, rejet, séparation, chagrin </t>
  </si>
  <si>
    <t xml:space="preserve">zone du thorax (dos), omoplates, épaules </t>
  </si>
  <si>
    <t>j’ai peur des conflits, peur des séparations</t>
  </si>
  <si>
    <t>je dois assumer les responsabilités , je dois éviter à tout prix les conflits</t>
  </si>
  <si>
    <t>besoin de tout prendre sur soi, besoin d’assumer des responsabilités , besoin d’éviter les conflits</t>
  </si>
  <si>
    <t>je suis libre</t>
  </si>
  <si>
    <t>Il est temps de diminuer les tensions à l’intérieur de vous, il y a trop de conflits non ou mal gérés. Prenez moins de responsabilités, moins sur vous, apprenez à déléguer. Vous avez besoin de détente, de calme, de paix. La natation, le yoga ou tout simplement un bon massage du dos vous feraient du bien</t>
  </si>
  <si>
    <t>acceptation de soi, harmonie, paix intérieure, cohérence intérieure, gestion des conflits, écouter son guide intérieur</t>
  </si>
  <si>
    <t>ce, outils, ressources humaines, objectifs), relation homme-femme, charge de travail, heures supplémentaires, horaire, congés, gestion des responsabilités, harmonie générale, protection juridique, avocats</t>
  </si>
  <si>
    <t>vous ne demandez pas souvent aux autres de vous aider, vous n’aimez pas trop recevoir de cadeaux ni de compliments, vous avez été trahi et cela vous a conduit à être dur de cœur, vous aimez donner une bonne image de vous-même, quitte à ne pas être compris, vous êtes trop exigeant envers vous-même, vous avez peur des échecs amoureux, vous avez l’impression de ne pas avoir été assez aimé, vous n’aimez pas montrer vos faiblesses, vous vous êtes sacrifié pour quelqu’un</t>
  </si>
  <si>
    <t>vous ne demandez pas souvent à vos collègues de vous aider, vous n’aimez pas trop recevoir de compliment, vous aimez donner une très bonne image de vous-même</t>
  </si>
  <si>
    <t>votre père est très, voire trop exigeant, vous avez dû vous sacrifier pour l’un de vos parents, vous avez manqué d’affection et d’amour de la part de l’un de vos parents, vous avez mal vécu le conflit ou divorce entre vos parents, vous voulez donner une bonne image de vous-même à vos parents</t>
  </si>
  <si>
    <t>dureté de cœur, sacrifice, manque de tendresse, exigences excessives, culpabilité, trahison</t>
  </si>
  <si>
    <t>épaules, dorsales, vaisseaux coronaires, ventricule droit du cœur, veines des jambes</t>
  </si>
  <si>
    <t>j’ai peur de ne pas être à la hauteur (des exigences fixées), j’ai peur d’être jugé par les autres</t>
  </si>
  <si>
    <t xml:space="preserve">je dois me sacrifier pour les autres, je dois donner une bonne image de moi , je dois faire attention à ma santé </t>
  </si>
  <si>
    <t>besoin d’être aimé, besoin de donner une bonne image de soi, besoin de se sacrifier pour les autres</t>
  </si>
  <si>
    <t>je suis apprécié et remercié</t>
  </si>
  <si>
    <t>Il est temps de tomber amoureux ou de retrouver votre côté sentimental. Prenez le temps de partager avec les autres, les amis, le conjoint, les enfants. C’est l’occasion de pardonner une vieille rancune, une trahison, une rupture douloureuse. Peut-être aimeriez-vous vous engager pour une cause (humanitaire, sociale).</t>
  </si>
  <si>
    <t>devoir passer des épreuves, sauver une personne, être un super-héros, être tout seul, sacrifice, assaut de démons, géant, désert, paysage glacé, ours blanc</t>
  </si>
  <si>
    <t xml:space="preserve">vous encaissez les conflits, les problèmes, vous avez l’impression d’être souvent une victime, vous êtes stressé, vous manquez d’énergie et de courage, vous vous bloquez sur une situation, vous avez peur d’échouer, de ne pas être à la hauteur </t>
  </si>
  <si>
    <t>vous avez l’impression d’avoir été trahi par l’un de vos parents, vous avez le sentiment de ne pas être soutenu par la famille, vous avez subi l’autorité d’un membre de la famille</t>
  </si>
  <si>
    <t>épuisement, peurs, stress, trahison, rancune, dévalorisation</t>
  </si>
  <si>
    <t>reins, lombaires, surrénales, plexus splénique</t>
  </si>
  <si>
    <t>j’ai peur de ne pas y arriver par manque d’énergie, j’ai peur de ne pas y arriver par manque de soutien</t>
  </si>
  <si>
    <t>je dois me montrer fort et courageux , je dois garder mes émotions pour moi</t>
  </si>
  <si>
    <t>besoin d’énergie, besoin de soutien</t>
  </si>
  <si>
    <t>je me sens soutenu</t>
  </si>
  <si>
    <t>Il est temps de vous reposer, de prendre soin de vous pour refaire le plein d’énergie. Rechargez vos batteries dans la nature. Faites des activités qui vous plaisent et que vous avez délaissées faute de temps. Un sport extrême ou un art martial peut vous aider à vaincre vos peurs et vous permettre de surmonter les obstacles.</t>
  </si>
  <si>
    <t>estime de soi, capacité à faire pour soi, capacité à avoir de l’énergie, capacité à pardonner, à gérer les peurs, équilibre entre soi et les autres</t>
  </si>
  <si>
    <t>risques à assumer, trahison, vol (matériel, ressources humaines, idées), soutien (de la part des collègues, du patron), gestion des conflits internes, mobbing, échec, faillite / concordat, concurrence déloyale, manque d’audace, transfert à la concurrence, délocalisation, soucis financiers, manque de liquidités, grève</t>
  </si>
  <si>
    <t xml:space="preserve">avoir un pneu crevé, batterie à plat, panne d’électricité, seul devant plein d’adversaires,  conflit de famille, attaqué par un monstre ou un animal méchant, loup </t>
  </si>
  <si>
    <t>vous vous sentez victime , vous subissez, vous êtes contraint à faire quelque chose, vous êtes dans la peur de l’autre ou la soumission, vous ne vous faites pas respecter, vous doutez de vos choix, vous avez été trahi, vous vous sentez prisonnier d’une situation, vous êtes facilement influencé par les autres, vous avez des problèmes avec la nourriture (boulimie, anorexie)</t>
  </si>
  <si>
    <t>vous avez subi l’autorité excessive de votre patron, de votre professeur, vous avez une problématique concernant votre place dans l’entreprise (sentiment d’être rejeté, humilié, soumis, maltraité, infériorisé, critiqué, dévalorisé), vous avez l’impression d’avoir été trahi par l’un de vos collègues</t>
  </si>
  <si>
    <t xml:space="preserve">vous avez subi l’autorité excessive de votre père (ou la personne ayant autorité dans la famille), vous avez une problématique concernant votre place dans la famille(sentiment d’être rejeté, humilié, soumis, maltraité, infériorisé, critiqué, dévalorisé), vous avez l’impression d’avoir été trahi par l’un de vos parents  </t>
  </si>
  <si>
    <t>trahison, soumission, humiliation, honte, dévalorisation, rejet, maltraitance, non reconnu</t>
  </si>
  <si>
    <t>vertèbres lombaires, hanches, bassin, mâchoire, ovaire droit, matrice</t>
  </si>
  <si>
    <t>j’ai peur d’être trahi ou non respecté</t>
  </si>
  <si>
    <t>je dois toujours lutter pour obtenir ce que je veux , je dois faire beaucoup pour me faire respecter</t>
  </si>
  <si>
    <t>besoin de retrouver sa place, besoin de se protéger, besoin de couper le cordon ombilical</t>
  </si>
  <si>
    <t>je me respecte et l’on me respectera</t>
  </si>
  <si>
    <t>Il est temps de savoir dire non, ne pas tout accepter des autres. Il faut vous valoriser pour reprendre confiance en vous. C’est l’occasion de sortir d’une situation contraignante. Si vous ne vous respectez pas vous-même vous ne serez pas respecté. Un art martial peut vous aider à prendre le dessus.</t>
  </si>
  <si>
    <t>respect de soi, valorisation, reconnaissance, non-jugement, capacité à faire pour soi, à choisir sans douter, liberté d’action</t>
  </si>
  <si>
    <t>mobbing, abus d’autorité, évincement, primes trop basses, « lèche-bottes », liberté de manœuvre, respect, reconnaissance de la part de la direction, trahison, situation bloquée, plans d’austérité, débrayage, grève, formation continue (pour ne pas perdre sa place), protection (données, juridique)</t>
  </si>
  <si>
    <t>être un guerrier, tomber dans quelque chose, être poursuivi, se faire écraser, être mordu ou piqué, devoir obéir, se faire voler sa place, vampire, chauve-souris</t>
  </si>
  <si>
    <t xml:space="preserve">vous avez une problématique liée à votre enfance, vous avez une problématique liée à votre couple ou à vos enfants, vous êtes insatisfait de votre vie en général (besoins et désirs non satisfaits), vous vivez de nombreuses frustrations, vous avez des problèmes avec la nourriture (boulimie, anorexie), vous avez une problématique avec l’argent (gestion, dépenses, manque, valeur accordée), vous sous-estimez votre valeur personnelle, vous ne savez jamais comment choisir, vous avez une problématique liée à la sexualité (perçu comme attouchement ou abus), vous ne voulez ou pouvez plus faire l’amour (peurs, vécu traumatisant), vous retenez vos émotions (froideur, pudeur excessive, frigidité, manque de libido), vous n’acceptez pas ou n’aimez pas votre corps, vous niez vos désirs et vos sensations, vous manquez de ressenti intérieur, vous avez été victime de violence ou de maltraitance à votre égard
</t>
  </si>
  <si>
    <t xml:space="preserve">vous avez une problématique en tant qu’employé, vous avez des problèmes d’argent, de liquidité, de budget, vous êtes insatisfait dans votre travail, de votre salaire, vous pensez mériter mieux, </t>
  </si>
  <si>
    <t xml:space="preserve">vous avez une problématique dépendant d’un autre chakra, mais liée à votre enfance, vous avez une problématique liée à la sexualité (ressenti comme attouchement, abus, inceste de la part de l’un des membres de la famille),  vous avez eu une sœur ou un frère (jumeau ou non) mort-né, vous avez eu une sœur, un frère, un enfant mort trop tôt, vous n’avez pas été valorisé ou respecté par vos parents
</t>
  </si>
  <si>
    <t>frustration, insatisfaction, manque de joie, tristesse chronique, humiliation, honte, dévalorisation, manque, culpabilité, jalousie, désirs excessifs, infidélité</t>
  </si>
  <si>
    <t>prostate, utérus, pancréas, côlon sigmoïde, sacrum, plexus pelvien</t>
  </si>
  <si>
    <t>j’ai peur de ne pas être respecté</t>
  </si>
  <si>
    <t xml:space="preserve">je dois réprimer mes besoins, mes désirs, je dois tout faire pour les autres </t>
  </si>
  <si>
    <t xml:space="preserve">besoin de se mettre en valeur, d’être reconnu, de contact social, de créer quelque chose
</t>
  </si>
  <si>
    <t>je me fais plaisir, je suis satisfait</t>
  </si>
  <si>
    <t xml:space="preserve">Il est temps de satisfaire vos besoins et vos désirs. Écoutez votre corps et prenez-en soin. Accordez-vous des moments de douceur et de plaisir. Développez votre sensibilité. C’est l’occasion de régler vos problèmes d’argent et de réévaluer vos tarifs. Questionnez-vous au sujet de votre valeur personnelle ?
 </t>
  </si>
  <si>
    <t xml:space="preserve">aimer et accepter son corps, ressentir son corps, satisfaction de ses besoins et désirs, </t>
  </si>
  <si>
    <t>valeur ajoutée, gestion des finances, rentabilité, rendement, profit, enthousiasme, salaires, convention collective, impôts, actions en bourse, vente (plan financier), argent sale, pot de vin, travail au noir, vacances, pauses de travail, perte d’un employé</t>
  </si>
  <si>
    <t>se retrouver petit enfant, être dans un lieu d’enfance, rencontrer un ami d’enfance, perdre de l’argent, se faire voler quelque chose, bijoux, canalisation qui fuit ou est bouchée, emporté par une rivière ou une foule, cheval, lapin, taureau</t>
  </si>
  <si>
    <t>recevoir la douceur et le plaisir, bien gérer son argent, enthousiasme</t>
  </si>
  <si>
    <t>besoin de sécurité, de stabilité et de soutien, de se poser, de connaître ses racines</t>
  </si>
  <si>
    <r>
      <t>intestin grêle, estomac, vessie, ovaire gauche, coude, matrice, abdomen, bassin, hanches, nombril, plexus solaire</t>
    </r>
    <r>
      <rPr>
        <b/>
        <sz val="12"/>
        <color theme="0"/>
        <rFont val="Calibri"/>
        <family val="2"/>
      </rPr>
      <t xml:space="preserve"> </t>
    </r>
  </si>
  <si>
    <r>
      <t>vous manquez d’énergie, vous êtes fatigué</t>
    </r>
    <r>
      <rPr>
        <b/>
        <sz val="12"/>
        <color theme="0"/>
        <rFont val="Calibri"/>
        <family val="2"/>
        <scheme val="minor"/>
      </rPr>
      <t xml:space="preserve">, </t>
    </r>
    <r>
      <rPr>
        <sz val="12"/>
        <color theme="0"/>
        <rFont val="Calibri"/>
        <family val="2"/>
        <scheme val="minor"/>
      </rPr>
      <t>vous avez le sentiment de ne pas être soutenu</t>
    </r>
    <r>
      <rPr>
        <b/>
        <sz val="12"/>
        <color theme="0"/>
        <rFont val="Calibri"/>
        <family val="2"/>
        <scheme val="minor"/>
      </rPr>
      <t xml:space="preserve">, </t>
    </r>
    <r>
      <rPr>
        <sz val="12"/>
        <color theme="0"/>
        <rFont val="Calibri"/>
        <family val="2"/>
        <scheme val="minor"/>
      </rPr>
      <t>vous subissez les événements, vous en avez perdu le contrôle, vous vous sentez victime</t>
    </r>
    <r>
      <rPr>
        <b/>
        <sz val="12"/>
        <color theme="0"/>
        <rFont val="Calibri"/>
        <family val="2"/>
        <scheme val="minor"/>
      </rPr>
      <t xml:space="preserve">, </t>
    </r>
    <r>
      <rPr>
        <sz val="12"/>
        <color theme="0"/>
        <rFont val="Calibri"/>
        <family val="2"/>
        <scheme val="minor"/>
      </rPr>
      <t>vous êtes stressé</t>
    </r>
    <r>
      <rPr>
        <b/>
        <sz val="12"/>
        <color theme="0"/>
        <rFont val="Calibri"/>
        <family val="2"/>
        <scheme val="minor"/>
      </rPr>
      <t xml:space="preserve">, </t>
    </r>
    <r>
      <rPr>
        <sz val="12"/>
        <color theme="0"/>
        <rFont val="Calibri"/>
        <family val="2"/>
        <scheme val="minor"/>
      </rPr>
      <t>vos peurs vous limitent, vous bloquent</t>
    </r>
    <r>
      <rPr>
        <b/>
        <sz val="12"/>
        <color theme="0"/>
        <rFont val="Calibri"/>
        <family val="2"/>
        <scheme val="minor"/>
      </rPr>
      <t xml:space="preserve">, </t>
    </r>
    <r>
      <rPr>
        <sz val="12"/>
        <color theme="0"/>
        <rFont val="Calibri"/>
        <family val="2"/>
        <scheme val="minor"/>
      </rPr>
      <t xml:space="preserve">vous manquez d'entrain ou de courage, vous avez peur de ne pas y arriver </t>
    </r>
    <r>
      <rPr>
        <b/>
        <sz val="12"/>
        <color theme="0"/>
        <rFont val="Calibri"/>
        <family val="2"/>
        <scheme val="minor"/>
      </rPr>
      <t xml:space="preserve">, </t>
    </r>
    <r>
      <rPr>
        <sz val="12"/>
        <color theme="0"/>
        <rFont val="Calibri"/>
        <family val="2"/>
        <scheme val="minor"/>
      </rPr>
      <t>vous avez tendance à mettre derrière vous ce qui ne va pas dans votre vie</t>
    </r>
    <r>
      <rPr>
        <b/>
        <sz val="12"/>
        <color theme="0"/>
        <rFont val="Calibri"/>
        <family val="2"/>
        <scheme val="minor"/>
      </rPr>
      <t xml:space="preserve">, </t>
    </r>
    <r>
      <rPr>
        <sz val="12"/>
        <color theme="0"/>
        <rFont val="Calibri"/>
        <family val="2"/>
        <scheme val="minor"/>
      </rPr>
      <t>vous avez une mauvaise estime de vous</t>
    </r>
    <r>
      <rPr>
        <b/>
        <sz val="12"/>
        <color theme="0"/>
        <rFont val="Calibri"/>
        <family val="2"/>
        <scheme val="minor"/>
      </rPr>
      <t xml:space="preserve">, </t>
    </r>
    <r>
      <rPr>
        <sz val="12"/>
        <color theme="0"/>
        <rFont val="Calibri"/>
        <family val="2"/>
        <scheme val="minor"/>
      </rPr>
      <t>vous avez de la difficulté à pardonner</t>
    </r>
  </si>
  <si>
    <t>Test</t>
  </si>
  <si>
    <t>TT</t>
  </si>
  <si>
    <t>Gros_intestin</t>
  </si>
  <si>
    <t>Estomac</t>
  </si>
  <si>
    <t>Rate_Panacreas</t>
  </si>
  <si>
    <t>Coeur</t>
  </si>
  <si>
    <t>Intestin_Grele</t>
  </si>
  <si>
    <t>Vessie</t>
  </si>
  <si>
    <t>Vesicule_biliaire</t>
  </si>
  <si>
    <t>Foie</t>
  </si>
  <si>
    <t>Reins</t>
  </si>
  <si>
    <t>Maitre_coeur</t>
  </si>
  <si>
    <t>Triple_rechauffeur</t>
  </si>
  <si>
    <t>Conception</t>
  </si>
  <si>
    <t>Gouverneur</t>
  </si>
  <si>
    <t>Normal</t>
  </si>
  <si>
    <t>Stagnation</t>
  </si>
  <si>
    <t>Insuffisance</t>
  </si>
  <si>
    <t>Meridien droit</t>
  </si>
  <si>
    <t>Meridien Gauche</t>
  </si>
  <si>
    <t>Meridien</t>
  </si>
  <si>
    <t>LES MERIDIENS</t>
  </si>
  <si>
    <t>Vaisseau Vital</t>
  </si>
  <si>
    <t>Régulateur du Yin</t>
  </si>
  <si>
    <t>Régulateur du Yang</t>
  </si>
  <si>
    <t>Motilité du Yin</t>
  </si>
  <si>
    <t>Motilité du Yang</t>
  </si>
  <si>
    <t>Vaisseau ceinture</t>
  </si>
  <si>
    <t>8 points des 8 Vaisseaux</t>
  </si>
  <si>
    <t>Points Source</t>
  </si>
  <si>
    <t>Points Héraux</t>
  </si>
  <si>
    <t>Points Dorsaux</t>
  </si>
  <si>
    <t>Points Xi</t>
  </si>
  <si>
    <t>Ma Dan</t>
  </si>
  <si>
    <t>pts Luo</t>
  </si>
  <si>
    <t>8 réunions</t>
  </si>
  <si>
    <t>Lissé</t>
  </si>
  <si>
    <t>Excité</t>
  </si>
  <si>
    <t>Limitation</t>
  </si>
  <si>
    <t>En unité par rapport aux nombre de point du méridien</t>
  </si>
  <si>
    <t xml:space="preserve">Nombre de point du mérien </t>
  </si>
  <si>
    <t xml:space="preserve">Lié à la valeur </t>
  </si>
  <si>
    <t>Seuil</t>
  </si>
  <si>
    <t>ce qui constitue nos véritables besoins</t>
  </si>
  <si>
    <t>Les qualités / harmonies</t>
  </si>
  <si>
    <t>Les résistances/ réactivités</t>
  </si>
  <si>
    <t>Le + entre les 4 catégories</t>
  </si>
  <si>
    <t>YINCHIAO MAI</t>
  </si>
  <si>
    <t>CHONG MAI</t>
  </si>
  <si>
    <t>REN MAI</t>
  </si>
  <si>
    <t>DAI MAI</t>
  </si>
  <si>
    <t>YIN WEI MAI</t>
  </si>
  <si>
    <t xml:space="preserve"> DU MAI</t>
  </si>
  <si>
    <t xml:space="preserve"> YANGWEI MAI</t>
  </si>
  <si>
    <t xml:space="preserve"> YANGCHIAO MAI</t>
  </si>
  <si>
    <t>ce que les autres perçoivent de nous</t>
  </si>
  <si>
    <t xml:space="preserve">ce qui aurait déjà dû être réglé </t>
  </si>
  <si>
    <t xml:space="preserve">ce qui est un problème depuis toujours </t>
  </si>
  <si>
    <t xml:space="preserve">ce qui nous limite depuis longtemps </t>
  </si>
  <si>
    <t xml:space="preserve">ce dont nous avons toujours eu besoin </t>
  </si>
  <si>
    <t xml:space="preserve">ce qui a toujours été apprécié </t>
  </si>
  <si>
    <t xml:space="preserve">ce que nous pensons avoir développé </t>
  </si>
  <si>
    <t xml:space="preserve">ce que nous avons cru devoir être </t>
  </si>
  <si>
    <t xml:space="preserve">ce qui nous a souvent été reproché </t>
  </si>
  <si>
    <t xml:space="preserve">ce que nous avons toujours exagéré </t>
  </si>
  <si>
    <t xml:space="preserve">ce que l'on a maintenu par peur </t>
  </si>
  <si>
    <t xml:space="preserve">ce que nous n'avons jamais voulu voir </t>
  </si>
  <si>
    <t>ce que nous mettons comme limite</t>
  </si>
  <si>
    <t>Potentialité  en lien avec le présent</t>
  </si>
  <si>
    <t>Analyse psychologique du passé en résonance avec le présent</t>
  </si>
  <si>
    <t>Organe</t>
  </si>
  <si>
    <t xml:space="preserve"> ce qui est une qualité depuis toujours</t>
  </si>
  <si>
    <t>Gautier_20170828223006</t>
  </si>
  <si>
    <t>Gautier</t>
  </si>
  <si>
    <t>Bioenergie</t>
  </si>
  <si>
    <t>Vaisseau_Vital</t>
  </si>
  <si>
    <t>Regulateur_du_Yin</t>
  </si>
  <si>
    <t>Regulateur_du_Yang</t>
  </si>
  <si>
    <t>Motilite_du_Yin</t>
  </si>
  <si>
    <t>Motilite_du_Yang</t>
  </si>
  <si>
    <t>Vaisseau_ceinture</t>
  </si>
  <si>
    <t>_8_points_des_8_Vaisseaux</t>
  </si>
  <si>
    <t>Points_Source</t>
  </si>
  <si>
    <t>Points_Heraux</t>
  </si>
  <si>
    <t>Points_Dorsaux</t>
  </si>
  <si>
    <t>Points_Xi</t>
  </si>
  <si>
    <t>Ma_Dan</t>
  </si>
  <si>
    <t>pts_Luo</t>
  </si>
  <si>
    <t>_8_reunions</t>
  </si>
  <si>
    <t>mémoire d'homme ou de femme d'action</t>
  </si>
  <si>
    <t>sentiment d'être persécuté</t>
  </si>
  <si>
    <t>lutte pour (sur)vivre</t>
  </si>
  <si>
    <t>déménagements fréquents</t>
  </si>
  <si>
    <t>mort abandonné par les siens</t>
  </si>
  <si>
    <t>fuir sa mère</t>
  </si>
  <si>
    <t>devoir suivre une tradition familiale</t>
  </si>
  <si>
    <t>tué par son enfant</t>
  </si>
  <si>
    <t>rupture avec une personne ou une situation</t>
  </si>
  <si>
    <t>besoin d'une sécurité matérielle</t>
  </si>
  <si>
    <t>besoin de régler le passé familial</t>
  </si>
  <si>
    <t>ne pas s'être soumis à une autorité</t>
  </si>
  <si>
    <t>parents n'ayant pas réglé leur passé</t>
  </si>
  <si>
    <t>besoin d'un poste à responsabilité</t>
  </si>
  <si>
    <t xml:space="preserve">créativité </t>
  </si>
  <si>
    <t>maltraité par son père ou sa mère</t>
  </si>
  <si>
    <t>mémoires de courtisane</t>
  </si>
  <si>
    <t>conflit avec l'identité sexuelle</t>
  </si>
  <si>
    <t>enfance heureuse</t>
  </si>
  <si>
    <t>besoin de quitter son pays ou sa famille</t>
  </si>
  <si>
    <t>jouir du patrimoine légué par les ancêtres</t>
  </si>
  <si>
    <t>besoin de vivre une autre vie</t>
  </si>
  <si>
    <t>mère castratrice</t>
  </si>
  <si>
    <t>besoin de de se sortir d'une situation</t>
  </si>
  <si>
    <t>être à sa juste place</t>
  </si>
  <si>
    <t>résistance à la transformation</t>
  </si>
  <si>
    <t>besoin de se sacrifier pour les autres</t>
  </si>
  <si>
    <t>mémoire d'artiste</t>
  </si>
  <si>
    <t>devoir lutter pour sa place ou sa réputation</t>
  </si>
  <si>
    <t>se faire manipuler par un ancêtre</t>
  </si>
  <si>
    <t>besoin de liberté</t>
  </si>
  <si>
    <t>se mettre la pression pour se libérer du passé</t>
  </si>
  <si>
    <t>générer des conflit avec d'autres personnes</t>
  </si>
  <si>
    <t>besoin de reprendre confiance en soi</t>
  </si>
  <si>
    <t xml:space="preserve">besoin de changer les choses </t>
  </si>
  <si>
    <t>besoin d'exprimer ses talents</t>
  </si>
  <si>
    <t>vampirisé par un ancêtre</t>
  </si>
  <si>
    <t>vouloir faire autre chose que le reste de la fammille</t>
  </si>
  <si>
    <t>mémoire de personne très engagée socialement</t>
  </si>
  <si>
    <t>engagement social important ou refus de s'engager et de servir</t>
  </si>
  <si>
    <t>non-dits par rapport à la famille</t>
  </si>
  <si>
    <t>conflit entre soi et le reste du monde</t>
  </si>
  <si>
    <t>besoin de liens familaux forts</t>
  </si>
  <si>
    <t>besoin de régler une problmatique familliale</t>
  </si>
  <si>
    <t>situation familliale conflictuelle</t>
  </si>
  <si>
    <t>besoin de la famille pour se sentir en sécurité émotionnelle</t>
  </si>
  <si>
    <t>mère surprotectrice</t>
  </si>
  <si>
    <t>mémoire de personne ayant été particulièrement vulnérable</t>
  </si>
  <si>
    <t>mémoire de personne qui s'est sacrifiée pour les autres</t>
  </si>
  <si>
    <t>se mettre la pression pour la famille</t>
  </si>
  <si>
    <t>mémoire de besoins non comblés</t>
  </si>
  <si>
    <t>intolérance</t>
  </si>
  <si>
    <t>squatté par un ancêtre</t>
  </si>
  <si>
    <t>père très exigeant</t>
  </si>
  <si>
    <t>pas coupé un lien avec un ancêtre</t>
  </si>
  <si>
    <t>mémoire de personne dont le pays a été envahi</t>
  </si>
  <si>
    <t>révolte active</t>
  </si>
  <si>
    <t>ouverture aux autres</t>
  </si>
  <si>
    <t>nombreuses injustices vécues dans l'enfance</t>
  </si>
  <si>
    <t>besoin de vivre dans un lieu fortifié</t>
  </si>
  <si>
    <t>refuser d'écouter les conseils des autres</t>
  </si>
  <si>
    <t>besoin de vivre dans un lieu bien protégé</t>
  </si>
  <si>
    <t>a dû faire sa place dans la famille ou dans le clan</t>
  </si>
  <si>
    <t>lutte au sein de la fratrie ou du clan</t>
  </si>
  <si>
    <t>besoin d'extérioriser ses émotions refoulées</t>
  </si>
  <si>
    <t>sur la défensive face à ses parents</t>
  </si>
  <si>
    <t>refuser d'écouter ses parents</t>
  </si>
  <si>
    <t>mémoire de personne clair-voyante</t>
  </si>
  <si>
    <t>se mettre des responsabilités inutiles</t>
  </si>
  <si>
    <t>phobies diverses</t>
  </si>
  <si>
    <t>mémoire de guerrier à qui l'on confié un objectif à atteindre</t>
  </si>
  <si>
    <t>ressasser le passé</t>
  </si>
  <si>
    <t>mémoire de magnétiseur</t>
  </si>
  <si>
    <t>mémoire de guérisseur</t>
  </si>
  <si>
    <t>vécu traumatisant dans l'enfance ou à la naissance</t>
  </si>
  <si>
    <t>Qualité</t>
  </si>
  <si>
    <t>+++</t>
  </si>
  <si>
    <t>++</t>
  </si>
  <si>
    <t>+</t>
  </si>
  <si>
    <t>VUE DE L'AURA</t>
  </si>
  <si>
    <t>Mémoires ancestrales</t>
  </si>
  <si>
    <t>besoin d’affronter la concurrence</t>
  </si>
  <si>
    <t>problèmes de sécurité</t>
  </si>
  <si>
    <t>entreprise et employés en sécurité</t>
  </si>
  <si>
    <t>lutter pour la pérennité de l'entreprise</t>
  </si>
  <si>
    <t>ne pas assumer certains risques</t>
  </si>
  <si>
    <t>capacité à passer facilement du projet à sa réalisation</t>
  </si>
  <si>
    <t>self-control pour ne pas montrer son stress et ses peurs</t>
  </si>
  <si>
    <t>sentiment d’être bien dans son entreprise</t>
  </si>
  <si>
    <t>manque de soutien des investisseurs</t>
  </si>
  <si>
    <t>rupture ou manque de contact avec la maison mère ou les filiales</t>
  </si>
  <si>
    <t>capacité à réaliser ses rêves</t>
  </si>
  <si>
    <t>générer des tensions vis à vis des autres entreprises</t>
  </si>
  <si>
    <t>soumis voire même humilié par le manager ou les collègues</t>
  </si>
  <si>
    <t>conflit avec la structure hiérarchique</t>
  </si>
  <si>
    <t>besoin de régler des arrièrés ou un passé problématique</t>
  </si>
  <si>
    <t>créativité mise en valeur et menant à des réalisations concrètes</t>
  </si>
  <si>
    <t>besoin d'avoir du plaisir dans son travail</t>
  </si>
  <si>
    <t>besoin de lâcher des structures anciennes</t>
  </si>
  <si>
    <t>beaucoup d’émotions fortes et de stress</t>
  </si>
  <si>
    <t>besoin de garder son énergie ou son argent pour quelque chose d'autre</t>
  </si>
  <si>
    <t>bonnes relations sociales</t>
  </si>
  <si>
    <t xml:space="preserve">besoin de régler des problèmes </t>
  </si>
  <si>
    <t>manque de soutien par la hiérarchie</t>
  </si>
  <si>
    <t xml:space="preserve">savoir renoncer quand c'est nécessaire ou se séparer de ce qui ne va pas </t>
  </si>
  <si>
    <t>manque de confiance dans la hiérarchie</t>
  </si>
  <si>
    <t xml:space="preserve">besoin de trouver une solution ou sa voie </t>
  </si>
  <si>
    <t xml:space="preserve">absentéisme pour maladie </t>
  </si>
  <si>
    <t>être sur la défensive</t>
  </si>
  <si>
    <t>besoin d'être à l'écoute de soi et des autres</t>
  </si>
  <si>
    <t>être sur ses gardes</t>
  </si>
  <si>
    <t>besoin d'un rôle clair et de tâches bien définies</t>
  </si>
  <si>
    <t xml:space="preserve">besoin d’émotions </t>
  </si>
  <si>
    <t>difficulté à apprendre ou à mémoriser</t>
  </si>
  <si>
    <t>anxiété en public</t>
  </si>
  <si>
    <t xml:space="preserve">ne pas générer d'attentes exagérées  </t>
  </si>
  <si>
    <t>besoin de tenir face à l'extérieur ou face aux autres</t>
  </si>
  <si>
    <t>capacité à accepter des compromis</t>
  </si>
  <si>
    <t>refus de l'historique ou au contraire trop attaché au passé</t>
  </si>
  <si>
    <t>besoin de rentabiliser avant de passer à la suite</t>
  </si>
  <si>
    <t>résistance face à tout changements dans l'entreprise</t>
  </si>
  <si>
    <t xml:space="preserve">libre de son passé </t>
  </si>
  <si>
    <t>trop se focaliser sur les problèmes du passé</t>
  </si>
  <si>
    <t>sortir de la pression du collectif</t>
  </si>
  <si>
    <t xml:space="preserve">besoin de communiquer avec tous </t>
  </si>
  <si>
    <t>besoin de gérer des informations</t>
  </si>
  <si>
    <t>besoin de se positionner et ne plus se laisser faire</t>
  </si>
  <si>
    <t>envie de s’activer pour passer à autre chose ou faire de l’ordre dans l'entreprise</t>
  </si>
  <si>
    <t>besoin d'agir de manière visible pour les autres</t>
  </si>
  <si>
    <t>besoin de se décharger ou de se défouler sur les autres ou de se défouler</t>
  </si>
  <si>
    <t>besoin de se protéger de l'environnement et les conditions de travail</t>
  </si>
  <si>
    <t>subir l'environnement et les conditions de travail</t>
  </si>
  <si>
    <t>manager ou personnel attentif aux nuisances dans le travail</t>
  </si>
  <si>
    <t>se sentir agressé par l'environnement et les conditions de travail</t>
  </si>
  <si>
    <t xml:space="preserve">manager attentionné </t>
  </si>
  <si>
    <t>manager ou entreprise donnant l'exemple et conscient de le rayonner autour de soi</t>
  </si>
  <si>
    <t>être dans sa bulle pour se sentir en sécurité</t>
  </si>
  <si>
    <t>manager sage et authentique</t>
  </si>
  <si>
    <t>être perturbé par les autres</t>
  </si>
  <si>
    <t>devoir se protéger des autres</t>
  </si>
  <si>
    <t>serrez les dents</t>
  </si>
  <si>
    <t>besoin d'agir concrètement</t>
  </si>
  <si>
    <t>recevoir tout ce dont on a besoin</t>
  </si>
  <si>
    <t>éparpillement</t>
  </si>
  <si>
    <t xml:space="preserve">besoin d'outil informatiques efficaces pour la communication </t>
  </si>
  <si>
    <t>maîtrise de l'informatique et bonne gestion de l’information</t>
  </si>
  <si>
    <t>manque de structure au niveau de l'information</t>
  </si>
  <si>
    <t>capacité à synthétiser l'information et à la difuser de manière ciblée et efficace</t>
  </si>
  <si>
    <t>être calme pour un moment d'introspection</t>
  </si>
  <si>
    <t>moment d'introspection et de lâcher-prise pour avoir les idées plus claires pour la suite</t>
  </si>
  <si>
    <t>besoin d'apprendre de ses erreurs et de ses expériences</t>
  </si>
  <si>
    <t xml:space="preserve">apprendre de ses erreurs et changer </t>
  </si>
  <si>
    <t>capacité à se remettre en question</t>
  </si>
  <si>
    <t>besoin d'assurer la pérennité de l'entreprise quitte à remettre en question des acquis</t>
  </si>
  <si>
    <t>se concentrer sur une seule chose à la fois</t>
  </si>
  <si>
    <t>ne pas être dans la réalité</t>
  </si>
  <si>
    <t>être soi-même</t>
  </si>
  <si>
    <t>introspection pour observer ce qui ne va pas</t>
  </si>
  <si>
    <t>savoir observer et décode les informations utiles</t>
  </si>
  <si>
    <t>être dépendant des autres ou de ses antécédants professionnels</t>
  </si>
  <si>
    <t>besoin prendre du recul pour écouter les besoins du personnel et diminuer les tensions</t>
  </si>
  <si>
    <t>capacité à prendre du recul pour déterminer les vrais besoins</t>
  </si>
  <si>
    <t>envie de répondre immédiatement à toute demande</t>
  </si>
  <si>
    <t>être dans le flow</t>
  </si>
  <si>
    <t>besoin de passer à l'action</t>
  </si>
  <si>
    <t>avoir moins de responsabilités ou les reporter à plus tard</t>
  </si>
  <si>
    <t>besoin d'innover</t>
  </si>
  <si>
    <t>enthousiasme de création et d'innovation</t>
  </si>
  <si>
    <t>aller au-devant des besoins de son entreprise</t>
  </si>
  <si>
    <t>besoin d'émotions</t>
  </si>
  <si>
    <t>capacité à laisser les émotions s'exprimer</t>
  </si>
  <si>
    <t>générer des tensions émotionnelles</t>
  </si>
  <si>
    <t>besoin de stabilité psychologique et matérielle</t>
  </si>
  <si>
    <t>stabilité psychologique et matérielle</t>
  </si>
  <si>
    <t>refuser de se remettre en question</t>
  </si>
  <si>
    <t>peur de se mettre des charges</t>
  </si>
  <si>
    <t>besoin de montrer son individualité</t>
  </si>
  <si>
    <t>la rage comme moteur pour avancer</t>
  </si>
  <si>
    <t>besoin d'être dur avec soi</t>
  </si>
  <si>
    <t>s'autosaboter</t>
  </si>
  <si>
    <t>s'accepter tel que l'on est</t>
  </si>
  <si>
    <t>besoin de créer des liens sociaux pour se sentir compris</t>
  </si>
  <si>
    <t>besoin de se confronter à des situations difficiles</t>
  </si>
  <si>
    <t>ne pas écouter son instinct</t>
  </si>
  <si>
    <t>se retrouver seul dans la voie choisie</t>
  </si>
  <si>
    <t>besoin de trouver sa place sur le marché</t>
  </si>
  <si>
    <t>subir une autorité ou un management injuste</t>
  </si>
  <si>
    <t>se battre pour avoir sa place sur le marché</t>
  </si>
  <si>
    <t>besoin d'agir pour avoir sa place et pour se sentir utile</t>
  </si>
  <si>
    <t>abandonner ou renoncer à sa place</t>
  </si>
  <si>
    <t>Besoin de fêter un succès commercial</t>
  </si>
  <si>
    <t>besoin de changer d'entreprise ou de fonction</t>
  </si>
  <si>
    <t>être respecté et reconnu par la direction</t>
  </si>
  <si>
    <t>besoin excessif d'être respecté et reconnu par la direction</t>
  </si>
  <si>
    <t>besoin de changer de travail</t>
  </si>
  <si>
    <t>conflit sur la vision à long terme</t>
  </si>
  <si>
    <t>besoin de participer à l'harmonie des rapports de force de l'entreprise</t>
  </si>
  <si>
    <t>devoir prendre sur soi pour soutenir les autres</t>
  </si>
  <si>
    <t>besoin de montrer aux autres qui l'on est et ce que l'on fait pour se sentir utile</t>
  </si>
  <si>
    <t>sentir à l'avance les besoins de sl'entreprise ou du personnel</t>
  </si>
  <si>
    <t>générer des actions inutiles pour se sentir exister</t>
  </si>
  <si>
    <t>besoin de s'engager pleinement dans l'entreprise</t>
  </si>
  <si>
    <t>souffrance d'être dans cette entreprise</t>
  </si>
  <si>
    <t>s'engager pleinement dans l'entreprise</t>
  </si>
  <si>
    <t>refus de travailler dans une entreprise familiale ou d'en reprendre la direction</t>
  </si>
  <si>
    <t>remettre à plus tard ses attentes et son besoin d'évoluer</t>
  </si>
  <si>
    <t>utiliser pleinement ce travail pour évoluer</t>
  </si>
  <si>
    <t>besoin de se sentir dans une grande famille</t>
  </si>
  <si>
    <t>sentiment de se sentir dans une grande famille</t>
  </si>
  <si>
    <t>manque de volonté pour concrétiser ses idées</t>
  </si>
  <si>
    <t>besoin de participer pleinement à la vie de l'entreprise</t>
  </si>
  <si>
    <t>accepter les autres tels qu'ils sont</t>
  </si>
  <si>
    <t>prendre sur soi les malheurs du monde</t>
  </si>
  <si>
    <t>se donner la mission de combattre la misère dans le monde</t>
  </si>
  <si>
    <t>besoin d'apprendre de ses erreurs et en bénéficier durablement</t>
  </si>
  <si>
    <t>capacité à intégrer durablement dans l'enteprise les bonus d'une expérience (bonne ou pas)</t>
  </si>
  <si>
    <t>n'être responsable que de son propre travail</t>
  </si>
  <si>
    <t>se sentir responsable de tout ce qui arrive dans l'entreprise</t>
  </si>
  <si>
    <t>besoin de faire sauter les structures</t>
  </si>
  <si>
    <t>peur de lâcher de vieux schémas</t>
  </si>
  <si>
    <t>ne pas se prendre trop au sérieux</t>
  </si>
  <si>
    <t>vouloir changer le monde</t>
  </si>
  <si>
    <t xml:space="preserve"> </t>
  </si>
  <si>
    <t>Monde du travail, professionnel, entreprise</t>
  </si>
  <si>
    <t>LES MERIDIENS POINTS SPECIFIQUES</t>
  </si>
  <si>
    <t>Code</t>
  </si>
  <si>
    <t>Ce qui nous inspire le plus à long terme :</t>
  </si>
  <si>
    <t>Ensemble des qualités que nous avons et auxquelles nous aspirons le plus. Ce sont celles qui nous attirent le plus dans les personnes que nous admirons. Ce sont celles que notre âme souhaite vivre dans cette incarnation.</t>
  </si>
  <si>
    <t>Ce qui nous attire le plus actuellement :</t>
  </si>
  <si>
    <t>Ensemble des qualités que l’on considère comme importantes pour le futur immédiat.</t>
  </si>
  <si>
    <t>Ce qu’il serait bien de ne plus nourrir comme comportement :</t>
  </si>
  <si>
    <t>Ensemble des traits de caractère sur lesquels nous devrions travailler pour en diminuer l’importance. Ce sont nos parts d’ombre qui prétéritent notre futur et qui engendrent des comportements jugés comme négatifs.</t>
  </si>
  <si>
    <t>Ce dont nous avons le plus besoin :</t>
  </si>
  <si>
    <t>Ensemble des besoins qui nous paraissent importants ou que notre corps souhaiterait. Ce sont les besoins qui conditionnent le plus notre manière d’être et nos comportements.  Ce sont ceux qui ont le plus d’influence sur nos futurs choix.</t>
  </si>
  <si>
    <t>Ce qu’il faut limiter dans le temps :</t>
  </si>
  <si>
    <t>Ensemble des aspects négatifs qui sont révélateurs d’un état temporaire, qu’il est bon de ne pas trop faire durer. Ce sont aussi parfois des aspects positifs que nous limitons parce qu’ils ne correspondent pas à notre état habituel</t>
  </si>
  <si>
    <t>Ce qui nous empêche d’évoluer :</t>
  </si>
  <si>
    <t>Ensemble d’aspects négatifs de notre personnalité qui nous empêche de nous diriger vers un avenir serein et qui engendre des réactions négatives vis à vis des autres. Ces aspects sont donnés par ordre temporel. C’est à dire dans quel ordre ils vont influencer notre futur.</t>
  </si>
  <si>
    <t>Ce que nous sabotons mentalement :</t>
  </si>
  <si>
    <t>Ensemble des qualités que les autres constatent ou perçoivent, mais que nous continuons de saboter, souvent consciemment ou parfois même inconsciemment, avec notre système de croyance ou nos peurs. L’objectif serait de ne plus les saboter, mais de les rayonner naturellement.</t>
  </si>
  <si>
    <t>Ce que les autres ne voient pas encore :</t>
  </si>
  <si>
    <t>Ensemble des qualités que l’on pense avoir ou que l’on aimerait développer davantage, mais que les autres ne perçoivent pas et ne ressentent pas encore parce que nous ne les rayonnons pas, elles n’ont pas été intégrées dans notre ADN. L’objectif est de les rendre effectives.</t>
  </si>
  <si>
    <t>Ce à quoi nous accordons trop d’importance :</t>
  </si>
  <si>
    <t>Ensemble des traits de caractère qui font principalement notre personnalité car nous leur accordons beaucoup d’importance. Ils sont essentiellement des aspects négatifs, des besoins exagérés qui nous conditionnent beaucoup dans notre relation aux autres. L’objectif serait dans leur accorder moins d’importance ou de les transformer en aspects positifs.</t>
  </si>
  <si>
    <t>Ce que l’on nous reproche d’être :</t>
  </si>
  <si>
    <t>Ensemble des aspects négatifs que les autres nous reprochent alors qu’ils nous semblent normaux.  C’est l’image négative que nous donnons de nous-même et sur laquelle il serait bien de réfléchir et de transformer.</t>
  </si>
  <si>
    <t>Ce que nous exagérons :</t>
  </si>
  <si>
    <t xml:space="preserve">Ensemble des besoins que nous estimons comme important, mais que les autre pensent que c’est exagéré ou qui ne correspondent pas aux besoins de notre corps. </t>
  </si>
  <si>
    <t>Ce que les autres perçoivent de nous :</t>
  </si>
  <si>
    <t>Ensemble des besoins perçus par les autres parce que notre corps les émet naturellement. Ces besoins risquent fort de ne pas correspondre à nos attentes mentales et l’on risque d’être incompris, car les autres vont répondre inconsciemment aux besoins du corps et pas à ceux de notre tête.</t>
  </si>
  <si>
    <t>ce que les autres apprécient le plus :</t>
  </si>
  <si>
    <t>Ensemble des aspects positifs les plus apparents, par odre d’importance. Ce sont souvent des aspects que l’on a développés au fil des années et qui permettent une relation harmonieuse avec l’entourage.</t>
  </si>
  <si>
    <t>ce qu'il serait bien de ne plus nourrir :</t>
  </si>
  <si>
    <t>Ensemble des traits de caractère sur lesquels nous devrions travailler pour en diminuer l’importance. Ce sont nos parts d’ombre qui prétéritent notre présent et qui engendrent des comportements jugés comme négatifs par les autres.</t>
  </si>
  <si>
    <t>ce qu'il serait bien de régler :</t>
  </si>
  <si>
    <t>Ensemble des aspects négatifs de notre personnalité, principalement les manques et les peurs qui conditionnent nos comportements. Ces aspects sont donnés par ordre temporel, c’est à dire du plus vieux au plus récent. L’objectif est de les transformer en aspects positifs en commençant par les plus vieux.</t>
  </si>
  <si>
    <t>ce qui nous limite le plus :</t>
  </si>
  <si>
    <t>Ensemble des aspects négatifs de notre personnalité, principalement les manques et les peurs qui conditionnent nos comportements. Donnés par ordre d’importance.</t>
  </si>
  <si>
    <t>ce dont nous avons le plus besoin :</t>
  </si>
  <si>
    <t>Ensemble des besoins qui nous paraissent importants ou que notre corps souhaiterait. Ce sont les besoins qui conditionnent le plus notre manière d’être et nos comportements.  Ce sont ceux qui ont le plus d’influence sur nos choix de tous les jours.</t>
  </si>
  <si>
    <t>ce que nous sabotons mentalement :</t>
  </si>
  <si>
    <t>Ensemble des qualités que les autres constatent ou perçoivent, mais que nous sabotons souvent consciemment ou parfois même inconsciemment, avec notre système de croyance ou nos peurs. L’objectif serait de ne plus les saboter, mais de les rayonner naturellement.</t>
  </si>
  <si>
    <t>ce que les autres ne voient pas :</t>
  </si>
  <si>
    <t>Ensemble des qualités que l’on pense avoir ou sur lesquelles nous travaillons, mais que les autres ne perçoivent pas et ne ressentent pas parce que nous ne les rayonnons pas car non  intégrées dans notre ADN. L’objectif est de les exprimer réellement.</t>
  </si>
  <si>
    <t>ce à quoi nous accordons trop d’importance :</t>
  </si>
  <si>
    <t>ce que nous exagérons :</t>
  </si>
  <si>
    <t>ce dont nous avons réellement besoin :</t>
  </si>
  <si>
    <t>Ensemble des besoins que nous estimons comme important, mais que les autre pensent que c’est exagéré ou qui ne correspondent pas aux besoins de notre corps.</t>
  </si>
  <si>
    <t>ce que les autres perçoivent :</t>
  </si>
  <si>
    <t>Ensemble des besoins perçus par les autres parce que notre corps les émet naturellement. Ces besoins risquent fort de ne pas correspondre à nos attentes et l’on risque d’être incompris, car les autres vont répondre inconsciemment aux besoins du corps et pas à ceux de notre tête.</t>
  </si>
  <si>
    <t>ce que nous mettons comme limite :</t>
  </si>
  <si>
    <t>Ensemble des manques et des peurs récurentes que nous n’arrivons pas à dépasser et pour lesquelles nous nous plaignons parfois car nous pensons que nous ne pouvons rien y changer.</t>
  </si>
  <si>
    <t>MEMOIRES</t>
  </si>
  <si>
    <t>Main gauche</t>
  </si>
  <si>
    <t>ce qui a toujours été apprécié : (lisse)</t>
  </si>
  <si>
    <t>et que nous continuons à apprécier</t>
  </si>
  <si>
    <t>ce dont nous avons toujours eu besoin : (augmenté)</t>
  </si>
  <si>
    <t>ce qui est aurait dû être réglé : (excité)</t>
  </si>
  <si>
    <t>Ensemble des aspects négatifs hérités des ancêtres ou de notre enfance et réveillés par la situation actuelle et qui conditionnent certains comportements néfastes.</t>
  </si>
  <si>
    <t>ce qui nous limite depuis longtemps (diminué)</t>
  </si>
  <si>
    <t>Ensemble des aspects négatifs de notre personnalité, principalement les manques et les peurs qui ont été vécus par nos ancêtres ou lors de notre petite enfance. Manière dont certains ancêtres sont morts et manière dont c’est passé notre naisssance ou celle de l’un de nos parents.</t>
  </si>
  <si>
    <t>Main droite</t>
  </si>
  <si>
    <t>Ensemble des qualités que l’on pense avoir été développées par les ancêtres. C’est parfois les compliments que l’on nous a faits dans la petite enfance, mais que nous ne sommes pas certains de mériter</t>
  </si>
  <si>
    <t>Ensemble des besoins que l’on pense avoir été ceux des ancêtres ou que l’on pense avoir eu dans notre enfance.  Pour être aimé de ses parents, on va chercher à imiter leur besoins</t>
  </si>
  <si>
    <t>ce que nous pensons avoir développé :</t>
  </si>
  <si>
    <r>
      <t xml:space="preserve">Ensemble de qualités que nous pensons avoir développées, mais que les autres ne constatent pas, </t>
    </r>
    <r>
      <rPr>
        <sz val="12"/>
        <color theme="1"/>
        <rFont val="Cambria"/>
        <family val="1"/>
      </rPr>
      <t>parce qu’aucun ancêtre ne les a réellement exprimées</t>
    </r>
  </si>
  <si>
    <t>ce qui justifie certain comportements: (excité)</t>
  </si>
  <si>
    <t>Ensemble des comportements un peu excessifs que l’on souvent constaté chez nos parents ou grands-parents. Ce que l’on a vécu et que l’on utilise comme prétexte pour justifier des comportements inappropriés.  C’est parfois le rôle que l’on a choisi de jouer pour imiter un parent.</t>
  </si>
  <si>
    <t>Ensemble des manques et des peurs récurentes qui font se que nous sommes et qui limitent notre réalité. Les autres les constatent mais nous faisons comme si nous ne les voyons pas. L’objectif est de ne pas les renier et de les affronter pour les dépasser.</t>
  </si>
  <si>
    <t>ce qu'il serait bien de ne plus nourrir</t>
  </si>
  <si>
    <t>Ensemble des besoins probablement vécus par les ancêtres ou lors de notre enfance. Les métiers pratiqués par des ancêtres et qui peuvent nous inspirer dans cette vie</t>
  </si>
  <si>
    <t>Ensemble des qualités héritées des ancêtres ou de notre enfance et que le vécu présent actuel met en évidence. C’est parfois les compliments que l’on nous a faits dans la petite enfance et que nous continuons à apprécier</t>
  </si>
  <si>
    <t xml:space="preserve">ce qui a toujours été apprécié : </t>
  </si>
  <si>
    <t>ce qui est aurait dû être réglé :</t>
  </si>
  <si>
    <t>ce qui nous limite depuis longtemps</t>
  </si>
  <si>
    <t xml:space="preserve">ce dont nous avons toujours eu besoin : </t>
  </si>
  <si>
    <t>ce qui justifie certain comportements:</t>
  </si>
  <si>
    <t>Ce qu’il serait bien de ne plus nourrir comme comportement</t>
  </si>
  <si>
    <t>Alignement</t>
  </si>
  <si>
    <t>L’alignement est un indicateur de la différence entre ce que la tête pense et ce que le corps exprime. Plus la valeur est élevée, plus une personne est symétrique dans ses corps subtils et cohérente entre sa façon de percevoir la réalité et ce qu’elle vit vraiment.</t>
  </si>
  <si>
    <t>Fractalité</t>
  </si>
  <si>
    <t>La liberté représente la capacité à se laisser porter par la vie, à accueillir ce qui arrive. Plus la valeur est élevée, moins la personne se met la pression ou se stresse pour répondre aux besoins ou aux exigences qu’elle se met elle-même ou provenant des autres.</t>
  </si>
  <si>
    <t>La fluidité représente la circulation harmonieuse de l’énergie et de l’information, en particulier entre le bas et le haut du corps. Plus la valeur est élevée, moins la personne a de tensions internes ou de blocages énergétiques, moins elle juge ce qu’elle vit ou ce qu’elle a vécu.</t>
  </si>
  <si>
    <t>Blocage</t>
  </si>
  <si>
    <t>Charge mentale</t>
  </si>
  <si>
    <t>La charge mentale représente l’ensemble de toutes les pensées inutiles ou limitatives. Plus la valeur est élevée, plus la personne se mets de contraintes, plus ses besoins prennent une ampleur exagérée, plus elle aime tenir tête aux autres.</t>
  </si>
  <si>
    <t>Charge émotionnelle</t>
  </si>
  <si>
    <t>La charge émotionnelle représente l’ensemble de toutes les émotions retenues à l’intérieur ou, au contraire, déversées sur les autres. Plus la valeur est élevée, plus la personne génère de dépendances avec les autres, moins elle gère ses propres émotions.</t>
  </si>
  <si>
    <t>Empreinte familiale</t>
  </si>
  <si>
    <t xml:space="preserve">L’empreinte familiale représente la somme des charges et des limitations héritées des ancêtres ou de la relation avec les parents dans l’enfance. Plus la valeur est élevée, plus le futur de la personne est limité, conditionné par ces mémoires, moins elle est libre d’être pleinement elle-même. </t>
  </si>
  <si>
    <t>Enracinement</t>
  </si>
  <si>
    <t>L’enracinement caractérise une personne bien ancrée dans la réalité, concrète dans ce qu’elle entreprend et avec une bonne mise à terre. Plus la valeur est élevée en harmonie, plus la personne est une force tranquille, posée, autonome, tout en étant soutenue par sa famille.</t>
  </si>
  <si>
    <t>PARAMETRES GENERAUX</t>
  </si>
  <si>
    <t>ENFANCE</t>
  </si>
  <si>
    <t>TRANSGENERATIONNEL</t>
  </si>
  <si>
    <r>
      <t>Etat d’être d’une personne calme et posée. Parfois le fruit d’un travail de transmutation des mémoires liées à son propre vécu ou à celui de ses ancêtres. Plus la valeur est élevée, plus cela caractérise une personne capable de résilience et</t>
    </r>
    <r>
      <rPr>
        <sz val="16"/>
        <color rgb="FF000000"/>
        <rFont val="Cambria"/>
        <family val="1"/>
      </rPr>
      <t xml:space="preserve"> se dirigeant vers un avenir tranquille, en paix avec soi et les autres</t>
    </r>
  </si>
  <si>
    <t>Etat de stress intérieur résultant d’un passé familial difficile. Plus la valeur est élevée, plus cela caractérise une personne réactive face aux événements de la vie ou en conflit les autres. Tendance à être toujours en résistance, dans le non-respect de soi et des autres.</t>
  </si>
  <si>
    <t>Les besoins reflètent l’ensemble des besoins fondamentaux liés au passé familial. Plus la valeur est élevée, plus cela caractérise une personne dont le futur est très conditionné par son passé, en particulier par les manques vécus.</t>
  </si>
  <si>
    <t>Les limitations reflètent l’ensemble des peurs, des manques et des interdictions liés au vécu familial. Plus la valeur est élevée, plus cela caractérise une personne passive, introvertie, sans attentes pour la suite de sa vie et fuyant la réalité.</t>
  </si>
  <si>
    <t>La cohérence est un indicateur d'une opposition entre l'image que l'on a de soi et de celle perçue par les autres. Plus la valeur est élevée, plus une personne se sent comprise, en particulier dans ses besoins et ses manques, ou ses qualités et défauts</t>
  </si>
  <si>
    <t xml:space="preserve">La fractalité est un indicateur de l’état de cohérence vibratoire entre les différents corps subtils. Plus la valeur est élevée, plus une personne est en accord entre son passé, son présent et son futur (que ce soit bon ou mauvais). </t>
  </si>
  <si>
    <t>Freq_code</t>
  </si>
  <si>
    <t>besoin de se surpasser / de se prouver</t>
  </si>
  <si>
    <t>incapacité d’agir / manque de courage</t>
  </si>
  <si>
    <t>conscient de ses limites / passer à l'action quand c'est nécessaire</t>
  </si>
  <si>
    <t>se forcer à agir / envie de dépasser ses limites</t>
  </si>
  <si>
    <t>besoin d’affronter / besoin de passer à l'action</t>
  </si>
  <si>
    <t>se sentir menacé / chercher à se protéger / se mettre en retrait / éviter la confrontation</t>
  </si>
  <si>
    <t>puissance implacable / certitude d’y parvenir / absence de doutes</t>
  </si>
  <si>
    <t>absence de pitié / être impitoyable / agir pour se défendre ou survivre</t>
  </si>
  <si>
    <t>besoin de se préserver / instinct de conservation</t>
  </si>
  <si>
    <t>vulnérabilité / absence de protection / manque de densité énergétique</t>
  </si>
  <si>
    <t>être posé dans son corps / bonne protection énergétique</t>
  </si>
  <si>
    <t>être en permanence aux aguets / sous tension</t>
  </si>
  <si>
    <t>peur de la mort / peur du manque de nourriture</t>
  </si>
  <si>
    <t>sérénité / plénitude / capacité à s’abandonner</t>
  </si>
  <si>
    <t>activation de l’instinct de survie / lutte pour vivre</t>
  </si>
  <si>
    <t>besoin de se sentir vivant / de sentir le contact avec le sol</t>
  </si>
  <si>
    <t>mal-être / souffrance / sensation de subir / résignation / ne pas voir de suite agréable</t>
  </si>
  <si>
    <t>être dans le concret de la matière / calme et posé</t>
  </si>
  <si>
    <t>activation de l’instinct de survie / envie de fuir</t>
  </si>
  <si>
    <t xml:space="preserve">besoin de stabilité / de réalisations / d'avancer dans la vie </t>
  </si>
  <si>
    <t>incertitudes / insécurité / être vulnérable</t>
  </si>
  <si>
    <t xml:space="preserve">réaliser ses rêves / force et pouvoir intérieur </t>
  </si>
  <si>
    <t>envie de partir / de fuir</t>
  </si>
  <si>
    <t>besoin de s'appuyer sur quelqu'un / besoin de sécurité</t>
  </si>
  <si>
    <t>état d’être sans retenue ou limitation / simplicité naturelle</t>
  </si>
  <si>
    <t>envie de fuir / de se défouler pour décompresser</t>
  </si>
  <si>
    <t>besoin d’être en groupe / besoin de sécurité</t>
  </si>
  <si>
    <t>solitude imposée ou mal vécue / empêchement d’avancer</t>
  </si>
  <si>
    <t>sentiment d’appartenance / être bien dans sa famille</t>
  </si>
  <si>
    <t>faire autrement que les autres / ne pas être avec les autres</t>
  </si>
  <si>
    <t xml:space="preserve">besoin de soutenir les autres ou d'être soutenu / besoin de choisir et de décider </t>
  </si>
  <si>
    <t>manque de soutien / ne pas avoir d'aide / ne rien décider</t>
  </si>
  <si>
    <t xml:space="preserve">se sentir soutenu / avoir une direction dans la vie </t>
  </si>
  <si>
    <t>devoir faire un choix / devoir soutenir les autres ou assurer son propre soutien</t>
  </si>
  <si>
    <t xml:space="preserve">besoin de stabilité / de réalisations concrètes / capacité à supporter </t>
  </si>
  <si>
    <t>vulnérabilité / en rupture avec les parents ou avec les enfants</t>
  </si>
  <si>
    <t>capacité à réaliser ses rêves / force intérieure / bon système immunitaire</t>
  </si>
  <si>
    <t xml:space="preserve">envie de partir / de fuir / devoir résister face aux autres ou à l'environnement </t>
  </si>
  <si>
    <t xml:space="preserve">besoin de soutien / besoin de se positionner </t>
  </si>
  <si>
    <t>sentiment de subir / se sentir dévalorisé ou impuissant</t>
  </si>
  <si>
    <t>réalisation de soi / indépendance / grand potentiel de réalisation</t>
  </si>
  <si>
    <t>besoin de régler le passé / de se mettre la pression pour la famille ou le travail</t>
  </si>
  <si>
    <t>manque de retour dans ses actions / vide dans la vie / absence de liens familiaux ou de travail</t>
  </si>
  <si>
    <t>équilibre entre donner et recevoir / équilibre dans les relations familiales / entre le privé et le professionnel</t>
  </si>
  <si>
    <t>envie de fuir / liens toxiques avec la famille ou le travail</t>
  </si>
  <si>
    <t>besoin de stabilité / de sécurité / d'assumer</t>
  </si>
  <si>
    <t>subir l'autorité parentale</t>
  </si>
  <si>
    <t xml:space="preserve">adaptation / flexibilité / renoncement s'il le faut </t>
  </si>
  <si>
    <t>résister / tenir tête / conflit dans la relation parents-enfants</t>
  </si>
  <si>
    <t xml:space="preserve">besoin de se sentir fort / de résister / d'encaisser </t>
  </si>
  <si>
    <t>être fatigué / être à bout / ne plus pouvoir encaisser ou résister</t>
  </si>
  <si>
    <t xml:space="preserve">humilité / être en paix avec l'autorité / avec ses parents ou ses enfants </t>
  </si>
  <si>
    <t>conflit d'autorité / tendance à l'autoritarisme</t>
  </si>
  <si>
    <t xml:space="preserve">besoin de régler le passé familial / d'enracinement </t>
  </si>
  <si>
    <t>refus de l'autorité parentale / ne pas vouloir de responsabilité en tant que parent</t>
  </si>
  <si>
    <t xml:space="preserve">laisser passer l'énergie / être fluide / en paix avec ses parents ou ses enfants </t>
  </si>
  <si>
    <t>conflit d'autorité avec les parents ou en tant que parent</t>
  </si>
  <si>
    <t xml:space="preserve">besoin d'aller de l'avant / d'être responsable </t>
  </si>
  <si>
    <t>vouloir moins de charges / moins de responsabilités / manque d'enracinement</t>
  </si>
  <si>
    <t xml:space="preserve">force tranquille / puissance / enracinement </t>
  </si>
  <si>
    <t>trop responsable / trop d'obligations</t>
  </si>
  <si>
    <t xml:space="preserve">besoin de créer / besoin d'exprimer son potentiel </t>
  </si>
  <si>
    <t>potentiel réprimé / projets en panne / introversion</t>
  </si>
  <si>
    <t>fuite en avant avec les projets / dispersion dans la créativité</t>
  </si>
  <si>
    <t xml:space="preserve">besoin de s'aimer / de se faire plaisir </t>
  </si>
  <si>
    <t>ne pas se faire plaisir / honte de s'offrir à soi-même / juger le plaisir personnel</t>
  </si>
  <si>
    <t xml:space="preserve">capacité à relâcher / aimer son corps / s'offrir du plaisir </t>
  </si>
  <si>
    <t>en conflit avec son corps / conflit avec la sexualité</t>
  </si>
  <si>
    <t xml:space="preserve">besoin de retenir à l'intérieur / de garder pour soi </t>
  </si>
  <si>
    <t>peur de vivre de l'insécurité / peur de manquer / vécu des manques par le passé</t>
  </si>
  <si>
    <t xml:space="preserve">équilibre entre garder et rejeter / équilibre entre perdre et donner </t>
  </si>
  <si>
    <t>envie de fuir mais rester / se retenir</t>
  </si>
  <si>
    <t>besoin d’argent / besoin d'être valorisé</t>
  </si>
  <si>
    <t>manques / dévalorisation / indifférence / maltraitance</t>
  </si>
  <si>
    <t>enfance heureuse / valorisation</t>
  </si>
  <si>
    <t>problème d’argent / licenciement / deuil non fait d'un proche</t>
  </si>
  <si>
    <t xml:space="preserve">besoin d'assumer / d'être différent </t>
  </si>
  <si>
    <t>manque de contact avec la famille / insatisfaction / vide dans la vie / peur de souffrir</t>
  </si>
  <si>
    <t xml:space="preserve">assumer sa différence / son incarnation </t>
  </si>
  <si>
    <t>conflit avec les autres / subir une pression</t>
  </si>
  <si>
    <t xml:space="preserve">besoin de réaliser / besoin d'exprimer son potentiel / stagner / reporter à plus tard </t>
  </si>
  <si>
    <t>peur d'être exclu / d'être seul pour assumer / soucis</t>
  </si>
  <si>
    <t xml:space="preserve">vivre l'instant présent / être plutôt que faire  </t>
  </si>
  <si>
    <t>devoir aller de l'avant / envie de concrétiser</t>
  </si>
  <si>
    <t xml:space="preserve">besoin d'avoir sa place / besoin de répondre à ses attentes </t>
  </si>
  <si>
    <t>peur d'être abandonné / peur d'être soi-même</t>
  </si>
  <si>
    <t>se sentir aimé / savoir répondre à ses attentes</t>
  </si>
  <si>
    <t>contrariété / frustrations / se sentir en danger / plein de peurs</t>
  </si>
  <si>
    <t xml:space="preserve">besoin d'aller de l'avant / de concrétiser / besoin de réaliser son potentiel / ses projets </t>
  </si>
  <si>
    <t>devoir obéir / peur d'être seul / maltraitance / ne pas aimer son corps / absence de projets pour la suite</t>
  </si>
  <si>
    <t xml:space="preserve">potentiel exprimé / enthousiasme / sexualité équilibrée / charme et séduction </t>
  </si>
  <si>
    <t>difficulté à concrétiser / projets en stagnation / enthousiasme excessif / devoir séduire</t>
  </si>
  <si>
    <t xml:space="preserve">besoin de reporter un choix à faire / besoin de franchir une étape </t>
  </si>
  <si>
    <t>être dans une impasse / pas eu le choix / pas eu l’argent espéré</t>
  </si>
  <si>
    <t>spontanéité / capacité à répondre à ses attentes / accepter toute situation</t>
  </si>
  <si>
    <t>vouloir fuir une situation / bouillonnement intérieur / colère contenue</t>
  </si>
  <si>
    <t>besoin de se poser quelque part / contrarié dans ses attentes / peur face aux autres</t>
  </si>
  <si>
    <t>pas à sa place / perdu sa place</t>
  </si>
  <si>
    <t xml:space="preserve">se sentir utile / être à sa juste place </t>
  </si>
  <si>
    <t>devoir défendre sa place / devoir trouver une autre place / vouloir la place d'un autre / conflit de place</t>
  </si>
  <si>
    <t xml:space="preserve">besoin d'aller de l'avant / de concrétiser / besoin de réaliser son potentiel ou ses projets </t>
  </si>
  <si>
    <t>devoir obéir / peur d'être seul / maltraitance / ne pas aimer son corps / plus de projets</t>
  </si>
  <si>
    <t xml:space="preserve">potentiel exprimé / enthousiasme / sexualité équilibrée / charme et séduction  </t>
  </si>
  <si>
    <t>besoin de garder ses problèmes pour soi / critiques ou conflits non digérés</t>
  </si>
  <si>
    <t>tout garder à l'intérieur / dépendant des autres / subir des critiques / peur des conflits</t>
  </si>
  <si>
    <t>acceptation du vécu / capacité à (se) pardonner / résilience / indépendance affective</t>
  </si>
  <si>
    <t>supporter les conflits et les critiques / vécu non-accepté / dépendances toxiques</t>
  </si>
  <si>
    <t xml:space="preserve">besoin de stabilité / de sécurité </t>
  </si>
  <si>
    <t>manque d'enthousiasme et de temps / fatigue / manque de stabilité et de sécurité</t>
  </si>
  <si>
    <t xml:space="preserve">stabilité / sécurité / savoir prendre du temps pour soi </t>
  </si>
  <si>
    <t>fuite en avant / dispersion / devoir tout assumer</t>
  </si>
  <si>
    <t xml:space="preserve">besoin de s'amuser / de se reposer / de prendre de la distance avec les autres </t>
  </si>
  <si>
    <t xml:space="preserve">manque de temps pour soi / pour s'amuser / pour se faire plaisir / rester quand même </t>
  </si>
  <si>
    <t>savoir prendre du temps pour soi / ne pas entretenir de liens toxiques</t>
  </si>
  <si>
    <t>incapacité à se libérer d'une emprise / entretenir des liens toxiques / vouloir fuir</t>
  </si>
  <si>
    <t xml:space="preserve">besoin d'être différent des autres / besoin de se poser quelque part </t>
  </si>
  <si>
    <t>être incompris / ne pas se sentir à sa place / vivre de l'insécurité</t>
  </si>
  <si>
    <t>assumer sa différence / être stable / à sa juste place</t>
  </si>
  <si>
    <t>pas assez d'argent ou d'énergie / ne pas trouver d'issue / manque de décision claire</t>
  </si>
  <si>
    <t xml:space="preserve">résilience / décision claire / abondance </t>
  </si>
  <si>
    <t>fuite en avant / reporter des choix ou des besoins / problème avec l'argent</t>
  </si>
  <si>
    <t xml:space="preserve">besoin d'avoir des projets / envie d'avoir un enfant / besoin de sécurité </t>
  </si>
  <si>
    <t>manque une base solide / insécurité / être dépendant des autres / manque de projets</t>
  </si>
  <si>
    <t>se laisser porter par la vie / prendre ce qui vient / avoir une base solide</t>
  </si>
  <si>
    <t>hyperactivité / stress / devoir assumer</t>
  </si>
  <si>
    <t>besoin de créer / besoin d'exprimer son potentiel</t>
  </si>
  <si>
    <t>besoin d'aller de l'avant avec les projets / créativité excessive / dispersion</t>
  </si>
  <si>
    <t xml:space="preserve">besoin de contrôler / besoin de décider / reporter une décision à plus tard </t>
  </si>
  <si>
    <t>manque de confiance en soi / ne pas accepter la situation</t>
  </si>
  <si>
    <t>capacité à faire des choix justes / ne plus tout contrôler / faire confiance à son instinct</t>
  </si>
  <si>
    <t>dispersion / contrariété</t>
  </si>
  <si>
    <t>besoin de digérer une situation / besoin de faire un choix / besoin d’avoir sa place</t>
  </si>
  <si>
    <t>difficulté à choisir / manque de confiance en soi / ne pas avoir eu le choix</t>
  </si>
  <si>
    <t>affirmation de soi / positionnement adapté / savoir faire le juste choix / respect des autres</t>
  </si>
  <si>
    <t>dispersion / peur de devoir faire un choix / devoir lutter pour sa place ou sa réputation</t>
  </si>
  <si>
    <t xml:space="preserve">besoin de trouver sa place / avoir (eu) une mère envahissante </t>
  </si>
  <si>
    <t>problématique de place / difficulté à choisir</t>
  </si>
  <si>
    <t xml:space="preserve">égo équilibré / être à sa juste place / capacité à faire face à la réalité / être centré </t>
  </si>
  <si>
    <t>devoir défendre sa place ou sa position / devoir affronter la réalité / agressivité</t>
  </si>
  <si>
    <t xml:space="preserve">besoin de digérer une situation / besoin d'endurer </t>
  </si>
  <si>
    <t>manque d'affection ou de sécurité / s'interdire les plaisirs</t>
  </si>
  <si>
    <t>satisfaction / sentiment de sécurité et de plénitude / capacité à se réconcilier</t>
  </si>
  <si>
    <t>difficulté à digérer une situation / à faire face aux émotions / contrariété / agressivité</t>
  </si>
  <si>
    <t>besoin de vivre à fond / parents absents dans l'enfance</t>
  </si>
  <si>
    <t>manque de tendresse / dureté / résistance / père absent dans l'enfance</t>
  </si>
  <si>
    <t>douceur envers soi / joie exprimée / maîtrise de soi</t>
  </si>
  <si>
    <t>colère / rage / affrontement avec la mère ou mère autoritaire dans l'enfance</t>
  </si>
  <si>
    <t xml:space="preserve">besoin d'être valorisé / besoin d'être différent / besoin de l'approbation du père </t>
  </si>
  <si>
    <t>ne pas faire un choix / frustrations / stagnation / manque d'enthousiasme / sentiment d'indifférence</t>
  </si>
  <si>
    <t xml:space="preserve">être valorisé / plein de gratitude envers les autres et la vie / choisir seul </t>
  </si>
  <si>
    <t>devoir lancer un projet / trop d'enthousiasme</t>
  </si>
  <si>
    <t xml:space="preserve">besoin de se libérer de son passé / besoin d'avancer dans la vie </t>
  </si>
  <si>
    <t>beaucoup de manques / se sentir exclu ou rejeté / stagnation</t>
  </si>
  <si>
    <t xml:space="preserve">se sentir soutenu / respecté / en sécurité </t>
  </si>
  <si>
    <t>chercher à se libérer du passé ou des manques</t>
  </si>
  <si>
    <t xml:space="preserve">besoin d'être soutenu / besoin d'aide </t>
  </si>
  <si>
    <t>peur de ne pas y arriver / peur de ne pas être soutenu ou respecté</t>
  </si>
  <si>
    <t xml:space="preserve">savoir apaiser les conflits / être conciliant </t>
  </si>
  <si>
    <t>en conflit avec d'autres personnes / générer des tensions</t>
  </si>
  <si>
    <t xml:space="preserve">besoin de s'amuser / besoin d'être accepté ou respecté </t>
  </si>
  <si>
    <t>manquer de confiance en soi / manque de valorisation</t>
  </si>
  <si>
    <t xml:space="preserve">besoin de répondre à ses besoins ou à ses attentes / besoin de décider et de changer les choses </t>
  </si>
  <si>
    <t>manque de tendresse / peur du mauvais choix</t>
  </si>
  <si>
    <t xml:space="preserve">douceur envers soi / résilience émotionelle / bienveillance </t>
  </si>
  <si>
    <t>émotions contenues / parfois exprimées avec violence : rage / rancune / colère</t>
  </si>
  <si>
    <t>besoin de terminer quelque chose / besoin d'exigences</t>
  </si>
  <si>
    <t>peur de l'échec ou peur du succès / peur de passer à côté de quelque chose</t>
  </si>
  <si>
    <t xml:space="preserve">être à la hauteur / être sans attentes / apprécier le succès / confiance en soi </t>
  </si>
  <si>
    <t>devoir terminer quelque chose / exigences élevées / ne pas faire confiance</t>
  </si>
  <si>
    <t xml:space="preserve">besoin de garder les émotions pour soi : soucis / rancune / rancœur / colère </t>
  </si>
  <si>
    <t>manque de courage / ne pas faire face / inquiétude / soucis</t>
  </si>
  <si>
    <t>résilience émotionelle / esprit serein</t>
  </si>
  <si>
    <t>contenir ses émotions : gros soucis / forte rancune / animosité / colère explosive</t>
  </si>
  <si>
    <t>besoin de se positionner / besoin de mettre une limite avec les autres / colère contenue</t>
  </si>
  <si>
    <t>s'interdire d'être en colère / ne pas mettre de limite / ne pas se positionner</t>
  </si>
  <si>
    <t>calme intérieur / positionnement adapté / savoir dire non / savoir mettre une limite</t>
  </si>
  <si>
    <t>colère explosive / stress</t>
  </si>
  <si>
    <t xml:space="preserve">apaiser les conflits / conciliant / capacité à pardonner / se sentir soutenu et respecté </t>
  </si>
  <si>
    <t>générer des tensions / en conflit avec d'autres personnes / ne pas respecter les autres</t>
  </si>
  <si>
    <t>besoin d’émotions forte / aimer se stresser</t>
  </si>
  <si>
    <t xml:space="preserve">se sentir victime / stressé / vivre dans la peur </t>
  </si>
  <si>
    <t>grand stress / nombreuses peurs / être dans la survie</t>
  </si>
  <si>
    <t xml:space="preserve">besoin d'avoir son espace vital / besoin d'avoi sa liberté de choix </t>
  </si>
  <si>
    <t>manque de confiance en soi / de reconnaissance / peur d'être jugé ou trahi</t>
  </si>
  <si>
    <t xml:space="preserve">besoin de soutien / besoin de compréhension </t>
  </si>
  <si>
    <t>se couper de l'entourage / peur de l'échec ou peur du succès / peur de passer à côté</t>
  </si>
  <si>
    <t>être valorisé ou soutenu par son entourage / être à la hauteur</t>
  </si>
  <si>
    <t>liens familiaux ou professionnels toxiques / refuser la réalité</t>
  </si>
  <si>
    <t xml:space="preserve">besoin d'avoir sa place / besoin de prendre une décision </t>
  </si>
  <si>
    <t>manque de soutien / de décision / peur de prendre sa place / de passer à l'action</t>
  </si>
  <si>
    <t>être à sa place / se sentir soutenu / avoir du courage</t>
  </si>
  <si>
    <t>plein de soucis / rancune non réglée</t>
  </si>
  <si>
    <t>besoin de positionnement / besoin d'être à la hauteur / besoin d'une direction à prendre</t>
  </si>
  <si>
    <t>questionnement pour la suite / réprimer sa colère / peur du mauvais choix</t>
  </si>
  <si>
    <t xml:space="preserve">calme intérieur / tempérer sa colère </t>
  </si>
  <si>
    <t xml:space="preserve">besoin de se sentir vivant / besoin de s'engager / besoin de prendre sa place sociale </t>
  </si>
  <si>
    <t>prendre de la distance / envie de déléguer</t>
  </si>
  <si>
    <t>être à sa juste place / liberté d'engagement / résilience émotionnelle / générosité</t>
  </si>
  <si>
    <t>devoir s'engager / lutter pour sa place / angoisse / oppression / chagrin</t>
  </si>
  <si>
    <t xml:space="preserve">besoin de garder son énergie pour quelque chose d'autre / de contenir ses émotions </t>
  </si>
  <si>
    <t>plein de tensions internes / réprimer ses émotions et ses sentiments</t>
  </si>
  <si>
    <t xml:space="preserve">laisser passer les émotions / sentiment de paix intérieure / capacité à pardonner </t>
  </si>
  <si>
    <t xml:space="preserve">besoin de bouger / être plein d'énergie </t>
  </si>
  <si>
    <t>trop de pression / favoriser la détente</t>
  </si>
  <si>
    <t xml:space="preserve">calme / tranquillité / détente </t>
  </si>
  <si>
    <t>état d'excitation / trop de sensations / nervosité</t>
  </si>
  <si>
    <t>manque de confiance / sentiment de ne pas être à la hauteur</t>
  </si>
  <si>
    <t xml:space="preserve">diminuer les tensions / vivre l'harmonie / le bien-être / tendresse envers soi </t>
  </si>
  <si>
    <t>stress / agitation / envie de bouger / nervosité</t>
  </si>
  <si>
    <t xml:space="preserve">besoin de contrôler sa vie / de se donner les moyens </t>
  </si>
  <si>
    <t>se laisser dicter sa vie / manque de courage / manque de moyens</t>
  </si>
  <si>
    <t>zen / égo équilibré / personnalité équilibrée et calme / capacité à recevoir</t>
  </si>
  <si>
    <t>égo fort / frustrations</t>
  </si>
  <si>
    <t xml:space="preserve">besoin de passer à l'action / affirmation de soi </t>
  </si>
  <si>
    <t>attente / passivité / ne pas se sentir à la hauteur</t>
  </si>
  <si>
    <t xml:space="preserve">zen / égo équilibré / personnalité équilibrée et calme </t>
  </si>
  <si>
    <t>égo fort / contrariété</t>
  </si>
  <si>
    <t xml:space="preserve">besoin d'en faire trop / se mettre la pression / être plein d'obligations </t>
  </si>
  <si>
    <t xml:space="preserve">être de bonne humeur / joie </t>
  </si>
  <si>
    <t>se mettre ou subir une pression excessive / se sentir agressé / devoir lutter</t>
  </si>
  <si>
    <t>manque de flexibilité / de souplesse / baisser le rythme / sentiment d'inutilité</t>
  </si>
  <si>
    <t xml:space="preserve">adaptation aux événements / calme / tranquillité </t>
  </si>
  <si>
    <t>stress / pression / besoin de passer à l'action</t>
  </si>
  <si>
    <t>besoin de se sentir en sécurité émotionnelle / besoin de relâcher</t>
  </si>
  <si>
    <t>se couper des autres / de ses émotions</t>
  </si>
  <si>
    <t>intelligence du cœur / sécurité émotionnelle / générosité / compassion</t>
  </si>
  <si>
    <t>encaisser / se sentir agressé / être saturé d’émotions</t>
  </si>
  <si>
    <t xml:space="preserve">besoin de se sentir vivant / besoin d'être libre / besoin d'espace </t>
  </si>
  <si>
    <t>être dans sa bulle / se faire bouffer / introversion</t>
  </si>
  <si>
    <t xml:space="preserve">capacité à calmer les tensions et les conflits </t>
  </si>
  <si>
    <t>être en tension / devoir faire sa place / tristesse / angoisse</t>
  </si>
  <si>
    <t>empathie / ne pas fixer de limite / ne pas dire non</t>
  </si>
  <si>
    <t>sentiment de paix intérieure / ne pas être influencé / tolérance</t>
  </si>
  <si>
    <t>devoir se protéger / se sentir agressé</t>
  </si>
  <si>
    <t xml:space="preserve">contrôle émotionnel / contrôle sur la situation </t>
  </si>
  <si>
    <t>envie de décompresser / moins s'engager</t>
  </si>
  <si>
    <t>se mettre la pression / vouloir tout contrôler / s'engager pleinement</t>
  </si>
  <si>
    <t xml:space="preserve">besoins non comblés / besoin de retenir ses émotions </t>
  </si>
  <si>
    <t>manque d'amour / besoins non comblés</t>
  </si>
  <si>
    <t xml:space="preserve">paix intérieure / harmonie / écoute du guide intérieur </t>
  </si>
  <si>
    <t>conflits / frustrations / colères contenues</t>
  </si>
  <si>
    <t xml:space="preserve">besoin de fixer une limite / besoin de dire non </t>
  </si>
  <si>
    <t>empathie / submergé par ses émotions / manque de joie</t>
  </si>
  <si>
    <t xml:space="preserve">équilibre entre soi et les autres / respect des autres / bonne gestion des conflits </t>
  </si>
  <si>
    <t>être envahi / besoin de respirer / d'espace pour soi</t>
  </si>
  <si>
    <t xml:space="preserve">besoin de prendre sur soi / besoin d'être responsable </t>
  </si>
  <si>
    <t xml:space="preserve">se laisser vivre / ne pas prendre sur soi  </t>
  </si>
  <si>
    <t>trop assumer / tenir le coup / encaisser</t>
  </si>
  <si>
    <t xml:space="preserve">besoin de protection / besoin de sécurité / besoin de mettre une limite </t>
  </si>
  <si>
    <t>se libérer d'un poids / se faire bouffer</t>
  </si>
  <si>
    <t xml:space="preserve">liberté / autonomie / à l'abri du besoin </t>
  </si>
  <si>
    <t>se sentir envahi / besoin de respirer / se battre pour plus d'espace pour soi</t>
  </si>
  <si>
    <t xml:space="preserve">besoin d'aller de l'avant / de prendre ses responsabilités </t>
  </si>
  <si>
    <t>révolte / refuser l'autorité / limiter les obligations</t>
  </si>
  <si>
    <t>devoir agir / passer à l'action / responsabilités excessives</t>
  </si>
  <si>
    <t>besoin d'intégrer les expériences / garder ses émotions pour soi / appréhension</t>
  </si>
  <si>
    <t>faire pour les autres et pas pour soi / éviter les confrontations / peur de l'autorité</t>
  </si>
  <si>
    <t>grandir par les expériences / être un pionnier / laisser passer les émotions / adaptation</t>
  </si>
  <si>
    <t>résistance au changement / ressasser le passé / résister / déni / ingratitude</t>
  </si>
  <si>
    <t xml:space="preserve">besoin de temps / d'écouter son corps </t>
  </si>
  <si>
    <t>fermeture / manque d'ambition / être dans sa carapace</t>
  </si>
  <si>
    <t xml:space="preserve">ouverture / avoir du temps pour soi </t>
  </si>
  <si>
    <t>conflit / tenir tête / vouloir tout décider / avoir le dernier mot</t>
  </si>
  <si>
    <t xml:space="preserve">besoin de se sacrifier pour les autres / besiond'en faire trop pour les autres </t>
  </si>
  <si>
    <t>aller plus vite / stress / réprimer ses émotions</t>
  </si>
  <si>
    <t xml:space="preserve">besoin d'exprimer ce qui est important / besoin de temps / délai dépassé / reporter </t>
  </si>
  <si>
    <t>non-dits / renoncer / ne pas accepter le vécu / nostalgie / manque de protection</t>
  </si>
  <si>
    <t xml:space="preserve">exprimer ses sentiments / spontanéité / honnêteté / prendre le temps </t>
  </si>
  <si>
    <t>aller plus vite / stress / deuil non fait</t>
  </si>
  <si>
    <t xml:space="preserve">besoin de liberté / besoin d'autonomie </t>
  </si>
  <si>
    <t>silence / non-dits / se sentir étouffé / envahi / pas libre / plein d'obligations</t>
  </si>
  <si>
    <t xml:space="preserve">écouter son cœur / résilience / s'ouvrir aux autres / équilibre des polarités / sincérité </t>
  </si>
  <si>
    <t>devoir se battre pour plus de liberté / refuser d'écouter son cœur</t>
  </si>
  <si>
    <t xml:space="preserve">besoin de s'écouter / besoin de décider / besoin de trouver une solution ou sa voie </t>
  </si>
  <si>
    <t>manque de décision / d'écoute de soi / pas trouver ou voir de solution / ne pas suivre sa voie</t>
  </si>
  <si>
    <t xml:space="preserve">lâcher-prise / écoute intérieure / honnêteté envers soi / suivre sa vocation </t>
  </si>
  <si>
    <t>tourner en rond / trop réfléchir / refuser de suivre sa vocation</t>
  </si>
  <si>
    <t xml:space="preserve">besoin de se sentir protégé et en sécurité </t>
  </si>
  <si>
    <t>sensibilité accrue à tout / vulnérabilité</t>
  </si>
  <si>
    <t xml:space="preserve">se sentir en sécurité / en confiance / protégé </t>
  </si>
  <si>
    <t>devoir se battre / devoir se protéger</t>
  </si>
  <si>
    <t xml:space="preserve">besoin de commander / avoir une forte volonté </t>
  </si>
  <si>
    <t>manque de volonté / cesser de résister / apathie / suivre</t>
  </si>
  <si>
    <t xml:space="preserve">autorité naturelle / inspirer confiance </t>
  </si>
  <si>
    <t>stress / peurs / insécurité / tenir tête / vouloir tout diriger</t>
  </si>
  <si>
    <t xml:space="preserve">besoin de prendre sa place / besoin de maintenir sa décision ou sa position </t>
  </si>
  <si>
    <t>lâcher le morceau / accepter un compromis</t>
  </si>
  <si>
    <t xml:space="preserve">rester neutre / être à sa place / proposer un compromis </t>
  </si>
  <si>
    <t>devoir défendre sa place ou sa position / déterminé / en colère</t>
  </si>
  <si>
    <t xml:space="preserve">besoin de s'ouvrir à l'environnement ou aux autres / besoin de s'ouvrir aux plaisirs de la vie </t>
  </si>
  <si>
    <t>garder le silence / ascétisme / renoncement aux plaisirs</t>
  </si>
  <si>
    <t>apprécier la vie / gratitude</t>
  </si>
  <si>
    <t xml:space="preserve">besoin d'en faire trop / culpabiliser si l'on en fait pas assez </t>
  </si>
  <si>
    <t>peur de ne pas en faire assez / ne pas voir ses priorités</t>
  </si>
  <si>
    <t>voir ses priorités / avoir du recul / capacité à rire de soi</t>
  </si>
  <si>
    <t xml:space="preserve">besoin de stabilité / besoin de faire sa place / besoin de tenir le coup </t>
  </si>
  <si>
    <t>se faire bouffer / se faire prendre sa place / abandonner / renoncer</t>
  </si>
  <si>
    <t>relâcher / ne plus résister / se détendre</t>
  </si>
  <si>
    <t>ne jamais relacher / serrer les dents</t>
  </si>
  <si>
    <t xml:space="preserve">besoin d'avoir son espace vital / besoin de se sentir protégé </t>
  </si>
  <si>
    <t>forte empathie / être dans sa bulle / perte des repères</t>
  </si>
  <si>
    <t>être à l'affût / sentir un danger / devoir défendre son espace vital</t>
  </si>
  <si>
    <t xml:space="preserve">besoin de se sentir en sécurité / intuition active </t>
  </si>
  <si>
    <t>être influencé / ne pas sentir un danger</t>
  </si>
  <si>
    <t xml:space="preserve">confiance naturelle dans la vie / bonne intuition </t>
  </si>
  <si>
    <t>être à l'affût / sur la défensive</t>
  </si>
  <si>
    <t>ne pas s'écouter / ne pas écouter les autres / besoin de silence</t>
  </si>
  <si>
    <t xml:space="preserve">équilibre dans l'écoute de soi et des autres / confident </t>
  </si>
  <si>
    <t>être à l'affût / refuser d'écouter</t>
  </si>
  <si>
    <t>ne pas s'écouter ou être écouté / ne pas affronter la réalité</t>
  </si>
  <si>
    <t>se voiler la face / être à l'affût / être sur ses gardes</t>
  </si>
  <si>
    <t xml:space="preserve">besoin de tenir le coup / sentiment de vivre une injustice </t>
  </si>
  <si>
    <t>encaisser / se sentir perdu ou dispersé</t>
  </si>
  <si>
    <t xml:space="preserve">chemin clair pour la suite / lâcher-prise </t>
  </si>
  <si>
    <t>questionnement pour la suite / serrer les dents</t>
  </si>
  <si>
    <t>besoin d'assumer des charges / besoin d'avoir un but dans la vie</t>
  </si>
  <si>
    <t>se mettre moins de charges / ne plus se fixer d'objectif contraignant / vide existentiel</t>
  </si>
  <si>
    <t>voir les choses sous un angle différent / accepter d'autres points de vue</t>
  </si>
  <si>
    <t>devoir assumer / tenir tête / maintenir ses décisions</t>
  </si>
  <si>
    <t>ne pas sentir son corps / maladresse</t>
  </si>
  <si>
    <t>détente dans tout le corps / écouter son corps</t>
  </si>
  <si>
    <t>stress / agitation physique / besoin de bouger</t>
  </si>
  <si>
    <t>besoin de prendre du recul / besoin de voir toutes les possibilités / intuition active</t>
  </si>
  <si>
    <t>contemplation / vision intérieure / ne pas aimer le changement / nostalgie</t>
  </si>
  <si>
    <t>avoir du recul / adaptation /  relativiser / ouverture d'esprit / intuition / imagination</t>
  </si>
  <si>
    <t>fuite en avant / hyperactivité / parer au plus pressé</t>
  </si>
  <si>
    <t xml:space="preserve">besoin de voir ses priorités / besoin de prendre du recul / besoin d'être patient / perceptions actives </t>
  </si>
  <si>
    <t>contemplation / vision intérieure / ne pas aimer le changement</t>
  </si>
  <si>
    <t xml:space="preserve">vivre l'instant présent / adaptation / perceptions / capacité de synthèse </t>
  </si>
  <si>
    <t xml:space="preserve">besoin de manifester ses émotions / besoin d’émotions </t>
  </si>
  <si>
    <t>indifférence / apathie / déni / difficulté à apprendre ou à mémoriser</t>
  </si>
  <si>
    <t>maîtrise de ses peurs / bon discernement / bonne mémoire émotionnelle</t>
  </si>
  <si>
    <t>peur de l’environnement / anxiété en public / fortes réactions émotionnelles</t>
  </si>
  <si>
    <t xml:space="preserve">besoin de changement / besoin de voir des possibles pour la suite </t>
  </si>
  <si>
    <t>envie de décompresser / refus du changement</t>
  </si>
  <si>
    <t xml:space="preserve">ne pas se mettre la pression / s'adapter </t>
  </si>
  <si>
    <t>se mettre la pression / obligé de changer</t>
  </si>
  <si>
    <t xml:space="preserve">besoin de voir les choses en face / besoin de voir toutes les possibilités </t>
  </si>
  <si>
    <t>se couper du monde / ne pas voir ce qui arrive / ne pas vouloir voir certaines choses</t>
  </si>
  <si>
    <t>paix intérieure / regard intérieur</t>
  </si>
  <si>
    <t>être aux aguets / refus de ce qui arrive</t>
  </si>
  <si>
    <t>ne plus vouloir d'objectif / ne pas voir ses problèmes</t>
  </si>
  <si>
    <t xml:space="preserve">paix intérieure / ne pas générer d'attentes </t>
  </si>
  <si>
    <t>méfiance / capacité à régler les problèmes / focalisation sur les problèmes</t>
  </si>
  <si>
    <t>besoin d'affronter la réalité / besoin de tenir face à l'extérieur ou face aux autres</t>
  </si>
  <si>
    <t>peur de la réalité / renoncer à affronter</t>
  </si>
  <si>
    <t xml:space="preserve">se laisser vivre / capacité à lâcher prise </t>
  </si>
  <si>
    <t>tenir tête / maintenir ses décisions</t>
  </si>
  <si>
    <t>besoin de choisir et de passer à l'acte / besoin de comprendre / besoin de concentration / forte volonté</t>
  </si>
  <si>
    <t>ne pas choisir / passivité / générer des peurs / peur de l'inconnu / négligence</t>
  </si>
  <si>
    <t xml:space="preserve">calme mental / capacipé de discernement / pensées structurées / capacité d'analyse </t>
  </si>
  <si>
    <t>hyperactivité / prise de tête / obsessions / doutes / focalisation sur les problèmes</t>
  </si>
  <si>
    <t>forte volonté / besoin d'être l'autorité / besoin de décider</t>
  </si>
  <si>
    <t>laisser faire / indécision / suivre les autres</t>
  </si>
  <si>
    <t xml:space="preserve">sagesse / gestion des conflits / capacité de décision  </t>
  </si>
  <si>
    <t>vouloir tout contrôler / besoin d’être un leader / générer des conflits / tenir tête</t>
  </si>
  <si>
    <t>besoin d'exprimer certaines émotions / ne pas contrôler ses émotions</t>
  </si>
  <si>
    <t>calme émotionnel / sérénité</t>
  </si>
  <si>
    <t>agitation émotionnelle / émotivité / se sentir agressé</t>
  </si>
  <si>
    <t xml:space="preserve">besoin de se connecter à plus haut / aimer percevoir par le corps / aimer la symbolique </t>
  </si>
  <si>
    <t>manque de confiance dans la vie / moins vouloir sentir son corps / ne pas intégrer les vibrations élevées dans son corps</t>
  </si>
  <si>
    <t xml:space="preserve">confiance dans la vie / gratitude / connexion aux plans supérieurs / langage symbolique </t>
  </si>
  <si>
    <t>générer des tensions dans son corps / être en résistance face à la vie ou aux vibrations élevées</t>
  </si>
  <si>
    <t>besoin d’être cohérent / besoin de sentir son corps</t>
  </si>
  <si>
    <t>manque de cohérence entre la tête et le corps / ne pas vouloir sentir son corps</t>
  </si>
  <si>
    <t>cohérence / capacité à mettre de l'harmonie dans son corps / connexion à son corps</t>
  </si>
  <si>
    <t>aimer les sensations fortes / trop sentir dans son corps</t>
  </si>
  <si>
    <t xml:space="preserve">besoin de prendre sa vie en main / besoin de spontanéité / besoin d'émotivité accrue </t>
  </si>
  <si>
    <t>ne pas vouloir écouter son corps / laisser faire</t>
  </si>
  <si>
    <t xml:space="preserve">humeur constante / bonne humeur / capacité à écouter son corps </t>
  </si>
  <si>
    <t>hyperactivité / émotivité excessive / impulsif / réactif</t>
  </si>
  <si>
    <t xml:space="preserve">besoin de ne pas se limiter / besoin de voir plus grand / besoin de penser autrement / besoin d'être soi-même </t>
  </si>
  <si>
    <t>croyances limitantes / peurs / ne pas aimer l’inconnu / manque de personnalité / ne pas être soi-même</t>
  </si>
  <si>
    <t xml:space="preserve">lâcher le contrôle mental / s'adapter / être soi-même en toute circonstance </t>
  </si>
  <si>
    <t>agitation mentale / contrôle mental / ne pas s'adapter / masquer sa vraie personnalité / se forcer à être quelqu'un d'autre</t>
  </si>
  <si>
    <t>besoin d'avancer dans la vie / besoin de changer de vie / besoin de s'ouvrir à plus haut</t>
  </si>
  <si>
    <t xml:space="preserve">peur du changement / rêves personnels abandonnés / peur de la mort / se fermer aux vibrations des autres </t>
  </si>
  <si>
    <t>continuité dans le changement / réaliser ses rêves personnels / optimisme / choisir son propre futur</t>
  </si>
  <si>
    <t>résistance au changement / pessimisme / trop capter les vibrations des autres</t>
  </si>
  <si>
    <t>besoin de sentir son corps / besoin de bouger</t>
  </si>
  <si>
    <t>peur de perdre le contrôle du corps / de lui faire confiance</t>
  </si>
  <si>
    <t xml:space="preserve">besoin de trouver un sens à sa vie / besoin de donner du sens à tout / sens de l'innovation </t>
  </si>
  <si>
    <t>détachement / pas d'attentes / déprime / père absent</t>
  </si>
  <si>
    <t xml:space="preserve">être dans l'instant présent / sagesse / autorité naturelle </t>
  </si>
  <si>
    <t>enthousiasme / conflit avec l'autorité / recherche spirituelle ou du père absent</t>
  </si>
  <si>
    <t>sentiment de vide dans la vie / qu'elle n'a pas de sens</t>
  </si>
  <si>
    <t>rester centré sur la suite que l'on s'est choisie / mais s'adapter si nécessaire</t>
  </si>
  <si>
    <t>agir dans l'urgence / dispersion pour se sentir vivant</t>
  </si>
  <si>
    <t>envie de ne rien faire / démotivation</t>
  </si>
  <si>
    <t>constance / stabilité / motivation / bonne gestion du temps</t>
  </si>
  <si>
    <t>ne jamais avoir le temps / dispersion dans les activités / frustrations</t>
  </si>
  <si>
    <t>aimer fuir dans d'autres réalités / dans le virtuel</t>
  </si>
  <si>
    <t>être dans la réalité / perceptions extrasensorielles concrètes</t>
  </si>
  <si>
    <t>fuite dans d'autres réalités / vouloir échapper à la réalité</t>
  </si>
  <si>
    <t>gestion des possibles / être flexible avec ses propres besoins / gérer les frustrations</t>
  </si>
  <si>
    <t>créativité excessive / frustrations / vouloir être différent des autres / enfant non désiré</t>
  </si>
  <si>
    <t>besoin d'intégrer avant de passer à la suite / besoin de faire un choix de vie</t>
  </si>
  <si>
    <t xml:space="preserve">ne pas vouloir passer à la suite / expérience non digérée </t>
  </si>
  <si>
    <t>être en phase avec la suite logique des événements / prêt à passer à la suite</t>
  </si>
  <si>
    <t>dispersion dans ses choix de vie / refuser la suite naturelle des événements</t>
  </si>
  <si>
    <t>attachement à la matière ou à son corps / aimer ce qui ne change pas</t>
  </si>
  <si>
    <t>en paix avec la société / non influencé par le collectif / poser des actions concrètes</t>
  </si>
  <si>
    <t>émotionnel amplifié par le collectif / résistance face aux changements dans la société</t>
  </si>
  <si>
    <t>besoin d'évoluer / besoin d'avoir sa place</t>
  </si>
  <si>
    <t>se couper du monde / ne pas avoir sa place / ne pas évoluer / vivre par procuration</t>
  </si>
  <si>
    <t>égo équilibré / en paix avec son incarnation</t>
  </si>
  <si>
    <t>se mettre la pression pour évoluer / générer des conflits avec les autres / tyrannisme</t>
  </si>
  <si>
    <t>besoin de voir la suite / besoin de digérer le passé</t>
  </si>
  <si>
    <t>ne pas voir la suite / ne voir que le beau côté des choses / manque de discernement</t>
  </si>
  <si>
    <t>visionnaire / vision objective sur la réalité / capacité à observer des synchronicités</t>
  </si>
  <si>
    <t>refus de voircertaines réalités / incapacité à dissocier réalité et imaginaire</t>
  </si>
  <si>
    <t>besoin de se libérer du passé / besoin de passer à la suite</t>
  </si>
  <si>
    <t>fuir la réalité ou le passé / laisser faire / se laisser porter</t>
  </si>
  <si>
    <t>libre de son passé</t>
  </si>
  <si>
    <t>trop se focaliser sur les problèmes du passé / se battre contre son passé</t>
  </si>
  <si>
    <t>besoin de voir et de structurer la suite (plan d’action / méthode / structure)</t>
  </si>
  <si>
    <t>passivité / subir les autres / se sentir manipulé / pensées non alignées</t>
  </si>
  <si>
    <t>en paix avec l'autorité / conciliant / respectueux / se donner les moyens pour vivre</t>
  </si>
  <si>
    <t xml:space="preserve"> révolte contre l'autorité / en résistance face au monde / conspirationisme</t>
  </si>
  <si>
    <t xml:space="preserve">besoin de posséder des biens / besoin de faire un bilan objectif et de passer à autre chose </t>
  </si>
  <si>
    <t>se contenter de peu / vivre le détachement</t>
  </si>
  <si>
    <t>non-jugements de soi et des autres / perception de l’astralité (l'Au-delà et le collectif)</t>
  </si>
  <si>
    <t>réactivité émotionnelle contre le collectif / se sentir jugé par le collectif / vivre une injustice</t>
  </si>
  <si>
    <t xml:space="preserve">besoin d'exprimer son potentiel ou sa différence ou son individualité </t>
  </si>
  <si>
    <t>se faire bouffer son espace / éponge / sous l'infuence du collectif / potentiel réprimé</t>
  </si>
  <si>
    <t>sortir de la pression du collectif / avoir son espace vital / potentiel exprimé</t>
  </si>
  <si>
    <t>individualisme / défendre sa place / prendre beaucoup d'espace / s'étaler</t>
  </si>
  <si>
    <t>besoin d'accepter / besoin de relâcher / constater des synchronicités / se laisser inspirer</t>
  </si>
  <si>
    <t>relâcher / se détendre / laisser agir / se laisser porter / être dans son corps</t>
  </si>
  <si>
    <t xml:space="preserve">acceptation / relâchement / se sentir inspiré par des synchronicités / fluidité </t>
  </si>
  <si>
    <t>incapacité à s’arrêter ou à relâcher / réactivité à ce qui ne bouge pas</t>
  </si>
  <si>
    <t xml:space="preserve">besoin d'avoir sa place sociale / besoin de tout avoir immédiatement </t>
  </si>
  <si>
    <t>ne pas avoir sa place sociale / ne pas être soutenu par le collectif</t>
  </si>
  <si>
    <t>avoir sa place sur le plan collectif / être soutenu par le collectif</t>
  </si>
  <si>
    <t>besoin de communiquer avec tous les règnes / connexion avec la conscience collective</t>
  </si>
  <si>
    <t>retour à son intériorité / dans son cocon / être influencé par la conscience collective</t>
  </si>
  <si>
    <t>collaboration et communication facile avec les autres règnes / paix intérieure / confiance</t>
  </si>
  <si>
    <t xml:space="preserve">être sur le qui-vive / difficulté à collaborer / mais peur d’être tout seul </t>
  </si>
  <si>
    <t>besoin d'agir (par devoir ou par obligation) / forte volonté</t>
  </si>
  <si>
    <t>absence de participation / désintérêt pour certaines choses</t>
  </si>
  <si>
    <t>bonne collaboration / mise en commun des forces à disposition / bonne humeur</t>
  </si>
  <si>
    <t>enthousiasme excessif / dispersion dans la création / trop de pensées non concrètes</t>
  </si>
  <si>
    <t>besoin d'être dans son corps / besoin de se sentir dense / être sans peurs</t>
  </si>
  <si>
    <t>ne pas agir / manque de positionnement / peur / manque de densité énergétique</t>
  </si>
  <si>
    <t>positionnement ferme / mais juste et adapté en toute circonstance</t>
  </si>
  <si>
    <t>envie d’agir ou de réagir / de pouvoir décider / maintenir ses décisions</t>
  </si>
  <si>
    <t>besoin de mettre une limite incontestable / affirmer sa puissance</t>
  </si>
  <si>
    <t>calme dans la tête / ne plus agir momentanément / être influencé</t>
  </si>
  <si>
    <t>action sur les autres par le simple fait de rester centré / non influencé / non destabilisé</t>
  </si>
  <si>
    <t>réactivité contre les contraintes extérieures / bouillonnement intérieur</t>
  </si>
  <si>
    <t>besoin de gérer des informations / imaginaire et claire-information actifs / mental clair</t>
  </si>
  <si>
    <t>calme dans la tête / ne plus agir momentanément / ne plus se disperser</t>
  </si>
  <si>
    <t>alignement mental / mental efficace / perceptions extrasensorielles</t>
  </si>
  <si>
    <t>dispersion ou distraction / submergé par les informations / déconnecté de la réalité</t>
  </si>
  <si>
    <t>sortir des jeux de pouvoir / capacité à saisir les bonnes opportunités / pragmatisme</t>
  </si>
  <si>
    <t>besoin d'avoir raison / tenir sa position à tout prix / ne pas supporter d'être contredit</t>
  </si>
  <si>
    <t>besoin de se positionner / besoin de ne pas laisser faire / besoin d'occuper son corps</t>
  </si>
  <si>
    <t>laisser faire / de suivre les autres / être influençable / accepter les rapports de force</t>
  </si>
  <si>
    <t>respectueux envers les autres et le monde / capacité à jouer toutes sortes de rôles</t>
  </si>
  <si>
    <t>besoin d'agrandir son cercle d'influence / s'étendre</t>
  </si>
  <si>
    <t>perte de confiance / déception / ne plus se sentir à la hauteur</t>
  </si>
  <si>
    <t>respect de soi et des autres / connaître ses limites ou celles des autres</t>
  </si>
  <si>
    <t>tester les limites / besoin de dépasser les limites / parfois irrespect</t>
  </si>
  <si>
    <t>besoin de décider / besoin d'ordre ou de remise en ordre / clarté mentale</t>
  </si>
  <si>
    <t>offrir de la place à d’autres énergies plus douces / moins bouger / se calmer</t>
  </si>
  <si>
    <t>être calme / inspirer confiance / être ordré</t>
  </si>
  <si>
    <t>envie de s’activer pour passer à autre chose / faire de l’ordre (géométrie sacrée)</t>
  </si>
  <si>
    <t>besoin d'agir / besoin d'extérioriser</t>
  </si>
  <si>
    <t>peur de déranger / rester dans son coin</t>
  </si>
  <si>
    <t>calme intérieur / retour à son intériorité</t>
  </si>
  <si>
    <t>extraversion / besoin de se décharger sur les autres ou de se défouler</t>
  </si>
  <si>
    <t>besoin d'être efficace et organisé / saisir rapidement les concepts / avoir une direction claire dans sa vie</t>
  </si>
  <si>
    <t>se laisser guider / moins décider / sabotage mental</t>
  </si>
  <si>
    <t>liberté d’engagement / sincérité / mental calme</t>
  </si>
  <si>
    <t>être acteur de sa destinée / être dans l’action / besoin d’agir et de s’engager</t>
  </si>
  <si>
    <t>besoin de déléguer / mais ne pas le faire</t>
  </si>
  <si>
    <t>être dans la lune / dans son monde / désengagement</t>
  </si>
  <si>
    <t>savoir respecter ses limites / savoir déléguer</t>
  </si>
  <si>
    <t>besoin d'une présence féminine douce / se sentir accompagné</t>
  </si>
  <si>
    <t>être dans un cocon rassurant et bienveillant / maternel</t>
  </si>
  <si>
    <t>être bienveillant et réconfortant / dans le coeur / amour maternel / féminin sacré</t>
  </si>
  <si>
    <t>dureté envers les autres / autoritarisme</t>
  </si>
  <si>
    <t>subir l'environnement / empathie / hypersensibilité</t>
  </si>
  <si>
    <t>se sentir agressé / envahi / oppressé</t>
  </si>
  <si>
    <t>besoin de se sentir entouré de douceur ou d'entourer les autres / aimer l'énergie mariale</t>
  </si>
  <si>
    <t>être attentionné et compatissant / énergie mariale</t>
  </si>
  <si>
    <t>envie que l'on s'occupe de soi / envie de s'occuper des autres</t>
  </si>
  <si>
    <t>ne s'occuper que de soi / ne pas vouloir de responsabilités</t>
  </si>
  <si>
    <t>être lié à son environnement / ne pas dépendre des autres</t>
  </si>
  <si>
    <t>besoin d'être l'autorité / non contesté / intouchable / paroles justes et percutantes</t>
  </si>
  <si>
    <t>se laisser vivre / se laisser guider</t>
  </si>
  <si>
    <t>intelligence du cœur / autorité douce et juste / se sentir libre / rechercher l’équilibre</t>
  </si>
  <si>
    <t>autoritarisme / besoin d’être un leader</t>
  </si>
  <si>
    <t>introversion / être influencé par les autres / suivre</t>
  </si>
  <si>
    <t>charisme / être l'exemple / rayonner une autorité naturelle</t>
  </si>
  <si>
    <t>besoin de défendre une cause / besoin d'agir pour le collectif</t>
  </si>
  <si>
    <t>introversion / se retirer du monde / ermite</t>
  </si>
  <si>
    <t>accepter et suivre sa destinée / ne défendre aucune cause</t>
  </si>
  <si>
    <t>se sentir investi d'une mission / vouloir entraîner les autres avec soi / prosélytisme</t>
  </si>
  <si>
    <t>ne jamais aller jusqu'au bout / abandonner en cours de route / se laisser influencer</t>
  </si>
  <si>
    <t>imperturbable / non influençable</t>
  </si>
  <si>
    <t>tenacité / ne pas relâcher avant d'y être arrivé</t>
  </si>
  <si>
    <t>besoin d'être une force tranquille / pensées constructives et concrètes / constance</t>
  </si>
  <si>
    <t>être dans sa bulle / dans son corps / en sécurité / ermite</t>
  </si>
  <si>
    <t>engagement pour une remise en ordre / être porte-parole</t>
  </si>
  <si>
    <t>ne pas occuper pleinement son corps / être perturbé par les autres</t>
  </si>
  <si>
    <t>occuper son corps / juste limite avec les autres / ouverture aux autres</t>
  </si>
  <si>
    <t>devoir se protéger des autres / empathie excessive</t>
  </si>
  <si>
    <t>besoin d'être libre de s’exprimer / être plein d'énergie</t>
  </si>
  <si>
    <t>introversion / s'interdire de rayonner / vide intérieur</t>
  </si>
  <si>
    <t>rayonner autour de soi / charisme</t>
  </si>
  <si>
    <t>contenir sa colère / serrez les dents</t>
  </si>
  <si>
    <t>ne pas écouter les autres / manque de curiosité</t>
  </si>
  <si>
    <t>ouverture au monde / tolérant et conciliant</t>
  </si>
  <si>
    <t>devoir défendre ses idées / frustration / agressivité</t>
  </si>
  <si>
    <t>besoin d'agir concrètement / sens amplifiés (surtout ouïe / nez / corps)</t>
  </si>
  <si>
    <t>être en retrait / en observation et à l'écoute</t>
  </si>
  <si>
    <t>recevoir ce dont on a besoin / connexion à tout / foi / silence</t>
  </si>
  <si>
    <t>besoin de tout sentir / soif d’expérimentation / éparpillement</t>
  </si>
  <si>
    <t>besoin de connaître / d'apprendre</t>
  </si>
  <si>
    <t>savoir intuitif / accès non conscient à l'information</t>
  </si>
  <si>
    <t>besoin de se connecter au champ quantique (nombres /formes / géométrie sacrée)</t>
  </si>
  <si>
    <t>attaché à la matière / dans son corps / gérer les informations de la matière et du corps</t>
  </si>
  <si>
    <t>mental connecté au champ quantique / maîtrise et gestion de l’information</t>
  </si>
  <si>
    <t>submergé d’informations / dispersion</t>
  </si>
  <si>
    <t>manque de structure mentale / éclectisme</t>
  </si>
  <si>
    <t>mental partant dans tous les sens / mélanger toutes les idées / tous les concepts</t>
  </si>
  <si>
    <t>besoin de détachement / besoin de prendre de la distance</t>
  </si>
  <si>
    <t>connexion au spirituel / connexion à son moi profond / être paisible</t>
  </si>
  <si>
    <t>refus d'intégrer dans son corps / tout reste dans la tête</t>
  </si>
  <si>
    <t>acceptation et intégration du vécu / résilience</t>
  </si>
  <si>
    <t>résistance aux expériences vécues / ne pas en faire profiter le corps</t>
  </si>
  <si>
    <t>besoin de densité du corps / capacité à se régénérer / ne plus générer de pensées</t>
  </si>
  <si>
    <t>capacité à déconnecter le mental du corps / imaginaire générant de la régénération</t>
  </si>
  <si>
    <t>intelligence du corps / confiance dans le corps / maîtrise de la régénération</t>
  </si>
  <si>
    <t>ne pas respecter les limites de son corps / négliger les besoins du corps</t>
  </si>
  <si>
    <t>besoin d'être une autorité exemplaire / besoin d'écouter son cœur</t>
  </si>
  <si>
    <t>écoute du cœur / être un leader charismatique</t>
  </si>
  <si>
    <t>négliger les besoins du cœur / diriger les autres sans cœur</t>
  </si>
  <si>
    <t>besoin de faire une pause / cesser de reporter à plus tard ou de repousser les limites</t>
  </si>
  <si>
    <t>remplir le vide / peur du silence / besoin d'être hyperactif</t>
  </si>
  <si>
    <t>capacité à se remettre en question / à faire un "reset" / mourir à soi-même et renaître</t>
  </si>
  <si>
    <t>besoin de se sentir vivant par peur ou refus de la mort / ou du vide existentiel</t>
  </si>
  <si>
    <t>besoin de voir tous les possibles / lucidité</t>
  </si>
  <si>
    <t xml:space="preserve">se concentrer sur une seule chose à la fois / pensée linéaire / raisonnement </t>
  </si>
  <si>
    <t>sortir des conditionnements / maîtrise des limites / percevoir la direction adéquate</t>
  </si>
  <si>
    <t>besoin de repousser les limites / de se dépasser</t>
  </si>
  <si>
    <t>besoin d'être dans son corps / présence en soi / sensation de puissance</t>
  </si>
  <si>
    <t>manque de confiance dans le corps / ne pas trop le sentir / ne pas être dans la réalité</t>
  </si>
  <si>
    <t>certitude dans ce que perçoit le corps / présent dans son corps / être soi-même</t>
  </si>
  <si>
    <t>se sentir exister / vouloir se faire remarquer / attirer l'attention</t>
  </si>
  <si>
    <t>besoin de se sentir en totale sécurité / densité énergétique / besoin de protection sur le plan spirituel</t>
  </si>
  <si>
    <t>manque de protection sur le plan spirituel / subir des attaques (entités / magie noire)</t>
  </si>
  <si>
    <t>percevoir au-delà des apparences / reliance spirituelle / équilibrer sur tous les plans</t>
  </si>
  <si>
    <t>percevoir tout ce qui dérange / mise en évidence des résistances et des incohérences</t>
  </si>
  <si>
    <t>besoin de lire des informations utiles et concrètes dans tous les plans</t>
  </si>
  <si>
    <t>savoir observer / décoder et transformer les informations dans le corps ou la matière</t>
  </si>
  <si>
    <t>résistance avant de passer à un autre palier de conscience / vouloir changer les autres</t>
  </si>
  <si>
    <t>fuite en avant / tensions vis à vis des autres</t>
  </si>
  <si>
    <t>constater les manques / vivre des frustations et des tensions</t>
  </si>
  <si>
    <t>ne plus avoir d'énergie / stagner</t>
  </si>
  <si>
    <t>être en syntonie / en phase avec le tout</t>
  </si>
  <si>
    <t>besoin d'être en accord avec ce que l'on fait / être absorbé par ce que l'on fait</t>
  </si>
  <si>
    <t>ne pas être en accord avec ce que l'on fait / distant avec le monde environnant</t>
  </si>
  <si>
    <t>capacité à se sentir relié à tout / amour universel / silence intérieur</t>
  </si>
  <si>
    <t>aller jusqu’au bout sans se préoccuper des obstacles / être en lutte contre le monde</t>
  </si>
  <si>
    <t>besoin de s'engager / besoin d'utiliser sa force intérieure</t>
  </si>
  <si>
    <t>capacité à observer / à prendre du recul et écouter les différents besoins</t>
  </si>
  <si>
    <t>détermination et force intérieure / répondre à ses besoins sur tous les plans</t>
  </si>
  <si>
    <t>besoin d’être le pouvoir décisionnel sur soi / les autres et la matière / d'être un leader</t>
  </si>
  <si>
    <t>besoin de percevoir les perturbations physiques et subtiles / avoir le sens de l'orientation</t>
  </si>
  <si>
    <t>manque de perceptions / pas le sens de l'orientation</t>
  </si>
  <si>
    <t>confusion sur le plan mental et spirituel / déviance / naïveté</t>
  </si>
  <si>
    <t>se laisser aller / se laisser porter</t>
  </si>
  <si>
    <t>n'agir que si c'est utile / disponibilité / non implication émotionnelle</t>
  </si>
  <si>
    <t>dépasser les limites / s'épuiser inutilement</t>
  </si>
  <si>
    <t>besoin de bouger / besoin de passer à l'action</t>
  </si>
  <si>
    <t>envie de rien / apathie / démotivation</t>
  </si>
  <si>
    <t>être prêt / disponible pour des actions utiles</t>
  </si>
  <si>
    <t>se mettre la pression pour des actions inutiles / être aux aguets / stressé</t>
  </si>
  <si>
    <t>avoir moins de responsabilités / reporter à plus tard</t>
  </si>
  <si>
    <t>besoin de se sentir en sécurité / l'attention se porte où il y a un bruit / être aux aguets</t>
  </si>
  <si>
    <t>n'écouter que ce que l'on veut bien entendre / laisser faire</t>
  </si>
  <si>
    <t>ressentir fortement les sons dans son corps / sensible à la musique</t>
  </si>
  <si>
    <t>s'adapter à la façon de penser des autres / écoute des autres au-delà des paroles</t>
  </si>
  <si>
    <t>refus de penser comme les autres / esprit rebelle</t>
  </si>
  <si>
    <t>besoin de sortir des limitations / besoin de faire le fou ou le bouffon</t>
  </si>
  <si>
    <t>se sentir enfermé / s'enfermer soi-même / autopersécution / victimisation</t>
  </si>
  <si>
    <t>auto-dérision et enthousiasme / légèreté de l'être / savoir dédramatiser / rire de tout</t>
  </si>
  <si>
    <t>trop d'obligations / submergé d'informations / avoir des éclairs de génie</t>
  </si>
  <si>
    <t>souffrir pour se sentir exister / générer des douleurs inutiles / détruire pour exister</t>
  </si>
  <si>
    <t>besoin de temps et d'espace pour soi et pour créer</t>
  </si>
  <si>
    <t>manque d'espace personnel / manque d'espace pour vivre ou créer</t>
  </si>
  <si>
    <t>enthousiasme de création / vivre pleinement</t>
  </si>
  <si>
    <t>se sentir obligé / vivre de la contrariété et des frustrations</t>
  </si>
  <si>
    <t>autosuffisance / spontanéité / suivre l'ordre naturel des choses / être heureux</t>
  </si>
  <si>
    <t>résistance face à l'ordre inutile et imposé / s'imposer des règles et des contraintes</t>
  </si>
  <si>
    <t>subir les autres / être ou avoir été maltraité</t>
  </si>
  <si>
    <t>capacité à laisser les émotions traverser le corps / fluidité émotionnelle / résilience</t>
  </si>
  <si>
    <t>générer des tensions / résister aux émotions</t>
  </si>
  <si>
    <t>ne plus se battre pour exister / vivre de l'instabilité</t>
  </si>
  <si>
    <t>stabilité intérieure / stabilité psychologique et spirituelle</t>
  </si>
  <si>
    <t>devoir toujours résister / se battre contre l'ordre des choses</t>
  </si>
  <si>
    <t>besoin de se remettre en question / besoin d'amour</t>
  </si>
  <si>
    <t>se sentir sans défense / en manque d'amour</t>
  </si>
  <si>
    <t>amour inconditionnel / acceptation de soi / gratitude envers la vie</t>
  </si>
  <si>
    <t>refuser de se remettre en question / refus de l'amour</t>
  </si>
  <si>
    <t>besoin d'avoir sa place sur Terre / besoin d'être utile</t>
  </si>
  <si>
    <t>sentiment d'être inutile ou pas au bon endroit / pas à sa juste place</t>
  </si>
  <si>
    <t>aller de l'avant tout en écoutant son corps / ne pas forcément répondre aux attentes</t>
  </si>
  <si>
    <t>prendre des responsabilités ou jouer un rôle pour justifier sa place ou son utilité</t>
  </si>
  <si>
    <t>peur de se mettre des charges / se sentir vide à l'intérieur</t>
  </si>
  <si>
    <t>autorité naturelle émanant du corps / puissance de rayonnement / présence en soi</t>
  </si>
  <si>
    <t>besoin de créer pour montrer son individualité / besoin d'être le centre de l'univers</t>
  </si>
  <si>
    <t>se laisser vivre / ne rien imposer aux autres</t>
  </si>
  <si>
    <t>s'imposer aux autres / besoin excessif de faire</t>
  </si>
  <si>
    <t>besoin de répondre à ses attentes / besoin de combler ses besoins</t>
  </si>
  <si>
    <t>joie communicative / aimer les choses simples / humilité / s'en remettre à l'univers</t>
  </si>
  <si>
    <t>besoin d'être dur avec soi / sentiment que la vie est dure</t>
  </si>
  <si>
    <t>autosatisfaction / être prétentieux / rempli d'amour propre</t>
  </si>
  <si>
    <t>besoin d'être soutenu par l'univers / besoin d'une remise en ordre intérieure</t>
  </si>
  <si>
    <t>se sentir dévalorisé / pas soutenu par l'univers</t>
  </si>
  <si>
    <t>se sentir valorisé et en retirer une force inépuisable / capacité à se régénérer sans le mental</t>
  </si>
  <si>
    <t>tendance à dévaloriser les autres / profiter de son pouvoir dans un but personnel</t>
  </si>
  <si>
    <t>besoin de créer une famille d'âme / besoin de combler un vide par le spirituel</t>
  </si>
  <si>
    <t>ne pas écouter son âme / incarnation difficile / liens coupés avec la famille terrestre</t>
  </si>
  <si>
    <t>sentiment de faire partie de l'humanité / bien incarné sur Terre</t>
  </si>
  <si>
    <t>lien toxique avec un maître / devoir remplir une mission / conflit entre bien et mal</t>
  </si>
  <si>
    <t>sentiment d'être un étranger pour sa famille / incompréhension / insécurité chronique</t>
  </si>
  <si>
    <t>manipuler pour convaincre ou sentiment d'être manipulé sur le plan spirituel</t>
  </si>
  <si>
    <t>rapidité instinctive / certitude instinctive</t>
  </si>
  <si>
    <t>besoin de trouver l'âme sœur / besoin de réaliser ses rêves</t>
  </si>
  <si>
    <t>réprimer ou être coupé de son enfant intérieur / être un enfant non désiré</t>
  </si>
  <si>
    <t>s'adapter à tout / être connecté à son âme ou avoir trouvé son âme sœur</t>
  </si>
  <si>
    <t>résistance à toute évolution /  capacité à mettre une limite ferme</t>
  </si>
  <si>
    <t>ne pas s'adapter / résister et supporter ce qui vient de l'extérieur</t>
  </si>
  <si>
    <t>besoin de sécurité et de stabilité / besoin de tout assumer</t>
  </si>
  <si>
    <t>besoin d'exprimer sa différence / besoin d'assumer son existence</t>
  </si>
  <si>
    <t>perte du sens de la vie / se retrouver seul dans la voie choisie</t>
  </si>
  <si>
    <t>créer sa voie / suivre ses rêves</t>
  </si>
  <si>
    <t>refus de se laisser imposer sa destinée / être à contre-courant</t>
  </si>
  <si>
    <t>besoin d'avoir une base solide / besoin de réaliser concrètement</t>
  </si>
  <si>
    <t>instabilité / insécurité chronique / difficulté de passer à l'étape de réalisation</t>
  </si>
  <si>
    <t>capacité à réaliser ses idées / à créer sa sécurité</t>
  </si>
  <si>
    <t>devoir assurer ses arrières et être son propre soutien / être sur tous les fronts</t>
  </si>
  <si>
    <t>besoin d'exprimer sa créativité / besoin de transmettre ses connaissances</t>
  </si>
  <si>
    <t>solitude / potentiel de créativité non exprimé ou réprimé</t>
  </si>
  <si>
    <t>capacité à réaliser son potentiel / le diffuser ou transmettre son acquis</t>
  </si>
  <si>
    <t>être partagé dans des choix de vie et reporter son action à plus tard / procrastination</t>
  </si>
  <si>
    <t>s'exprimer sans filtre / faire les choses de manière naturelle</t>
  </si>
  <si>
    <t>refus de toute autorité / stress de devoir passer à un acte concret</t>
  </si>
  <si>
    <t>subir une autorité injuste / vivre par procuration (par ex. jumeau mort-né)</t>
  </si>
  <si>
    <t>capacité d'être partout à sa place / sentiment d'être bien avec les autres</t>
  </si>
  <si>
    <t>se battre pour avoir sa place sur Terre / se confronter aux mémoires liées à la mère</t>
  </si>
  <si>
    <t>besoin d'agir pour avoir sa place sur Terre / pour sentir vivant</t>
  </si>
  <si>
    <t>être à sa juste place au sein de la création / vivre en harmonie avec tout</t>
  </si>
  <si>
    <t>Besoin de recevoir / besoin de célébrer la vie</t>
  </si>
  <si>
    <t>sentiment de ne pas recevoir / ingratitude</t>
  </si>
  <si>
    <t>stabilité intérieure / gratitude envers la vie</t>
  </si>
  <si>
    <t>se battre pour avoir plus / individualisme excessif</t>
  </si>
  <si>
    <t>besoin de changer de vie / besoin de se consacrer à quelque chose d'autre</t>
  </si>
  <si>
    <t>subir l'existence / encaisser / sentiment de ne pas être respecté</t>
  </si>
  <si>
    <t>être respecté et reconnu par les plans supérieurs ou pour sa spiritualité</t>
  </si>
  <si>
    <t>négativisme / subir le karma familial</t>
  </si>
  <si>
    <t>en paix avec son karma / humilité</t>
  </si>
  <si>
    <t>refus du karma des parents / générer des conflits d'autorité sur le plan spirituel</t>
  </si>
  <si>
    <t>besoin de participer à l'équilibre des polarités ou des forces</t>
  </si>
  <si>
    <t>équilibre entre deux forces opposées / sortir du jugement du collectif / neutralité</t>
  </si>
  <si>
    <t>résistance et révolte chroniques / générer des déséquilibres</t>
  </si>
  <si>
    <t>besoin de mettre en œuvre son idéal ou son idéologie</t>
  </si>
  <si>
    <t>efficience / se contenter de peu / fonctionner avec ce que l'on a</t>
  </si>
  <si>
    <t>imposer son idéal ou son idéologie / en conflit avec l'autorité supérieure</t>
  </si>
  <si>
    <t>besoin de faire de l'ordre pour diminuer les charges / besoin de reprendre le contrôle de sa vie</t>
  </si>
  <si>
    <t>subir les charges données par le collectif / limités par les peurs ancestrales</t>
  </si>
  <si>
    <t>capacité à sortir des charges du collectif / être soutenu et porté par le collectif</t>
  </si>
  <si>
    <t>devoir prendre sur soi pour soutenir les autres / devoir affronter ses peurs ancestrales</t>
  </si>
  <si>
    <t>beoin de retrouver son centre et son calme</t>
  </si>
  <si>
    <t>submergé par la situation / manque de ressources / perte de moyens</t>
  </si>
  <si>
    <t>avoir le collectif contre soi / devoir faire face aux imprévus / avoir une personnalité éclatée</t>
  </si>
  <si>
    <t>liberté individuelle restreinte / espace de liberté limité</t>
  </si>
  <si>
    <t>refus de se laisser imposer par les autres / devoir défendre sa liberté</t>
  </si>
  <si>
    <t>avoir mis une partie de soi de côté / sentiment d'inexister pour les autres</t>
  </si>
  <si>
    <t>être clair sur qui l'on est / ne pas générer de dépendances sur aucun plan</t>
  </si>
  <si>
    <t>dépendance affective (proche / maître spirituel / défunt) / rôle exagéré ou inapproprié</t>
  </si>
  <si>
    <t>besoin d'agir et de décider pour aller de l'avant / besoin de synchronicités</t>
  </si>
  <si>
    <t>ne pas voir les synchronicités qui se présentent / passer à côté</t>
  </si>
  <si>
    <t>en phase avec sa destinée /  foi / utiliser les synchronicités pour décider et avancer</t>
  </si>
  <si>
    <t>angoisse existentielle / repli sur soi / peur de la maladie / peur de mourir</t>
  </si>
  <si>
    <t>faire plaisir à son corps / sentir à l'avance les besoins de son corps</t>
  </si>
  <si>
    <t>être en conflit avec son corps / générer des actions inutiles pour se sentir exister</t>
  </si>
  <si>
    <t>besoin de retrouver son enfant intérieur / besoin de trouver l'âme sœur / besoin de se sentir accompagné</t>
  </si>
  <si>
    <t>coupé de son enfant intérieur / séparé de son âme sœur / perdu son innocence</t>
  </si>
  <si>
    <t>joie simple / se sentir accompagné (âme sœur / ange gardien / défunt / être spirituel)</t>
  </si>
  <si>
    <t>réprimer son enfant intérieur / tristesse cachée par une fausse joie / vécu traumatisant</t>
  </si>
  <si>
    <t>incarnation difficile / souffrance d'être dans un corps / peur de vivre / peur de souffrir</t>
  </si>
  <si>
    <t>refus de son incarnation / de son karma personnel et familial</t>
  </si>
  <si>
    <t>besoin d'évoluer / besoin d'assouvir ses attentes pour cette vie</t>
  </si>
  <si>
    <t>remettre à plus tard / reporter à sa prochaine incarnation</t>
  </si>
  <si>
    <t>refus d'utiliser cette incarnation pour se transformer / refus d'évoluer</t>
  </si>
  <si>
    <t>besoin d'être entouré de personnes aimantes</t>
  </si>
  <si>
    <t>manque d'entourage aimant / manque d'amour</t>
  </si>
  <si>
    <t>refus de liens affectifs / refus de l'amour</t>
  </si>
  <si>
    <t>résistance face à la vie / croyances limitantes</t>
  </si>
  <si>
    <t xml:space="preserve">besoin de toute son énergie (pour un déf ou une expérience difficile ou pour transmettre la connaissance) </t>
  </si>
  <si>
    <t>être dans la survie / ne pas accepter de vivre cette expérience</t>
  </si>
  <si>
    <t>ne pas investir ou ne pas aimer toutes les parties de son corps</t>
  </si>
  <si>
    <t>s'aimer tel que l'on est / s'aimer dans sa totalité</t>
  </si>
  <si>
    <t>prendre sur soi les malheurs du monde et en subir les effets</t>
  </si>
  <si>
    <t>compatissant sans être déstabilisé par les problème des autres / œuvrer avec justesse</t>
  </si>
  <si>
    <t>ne pas intégrer dans ses cellules les expériences vécues / pas bénéfice durable</t>
  </si>
  <si>
    <t xml:space="preserve">besoin d'offrir de la stabilité ou de la sécurité sur tous les plans </t>
  </si>
  <si>
    <t>ne vouloir prendre aucune responsabilité / instabilité et insécurité chronique</t>
  </si>
  <si>
    <t>fuite dans le spirituel / se sentir responsable de tout ce qui arrive</t>
  </si>
  <si>
    <t>besoin de tourner en dérision / besoin de faire sauter les structures</t>
  </si>
  <si>
    <t>désespoir / peur de lâcher de vieux schémas</t>
  </si>
  <si>
    <t>ne pas se prendre au sérieux / obligé de rien / libération profonde</t>
  </si>
  <si>
    <t>révolte contre le monde / autodestruction</t>
  </si>
  <si>
    <t>besoin de se surpasser / besoin de se prouver / manager aimant prendre des risques</t>
  </si>
  <si>
    <t>envie de dépasser ses limites / débuts difficiles et risqués</t>
  </si>
  <si>
    <t>certitude d’y parvenir / absence de doutes</t>
  </si>
  <si>
    <t>devoir agir pour défendre l'entreprise ou garantir sa survie / impitoyable pour la concurrence</t>
  </si>
  <si>
    <t>besoin de durabilité / besoin de sécuriser les données sensibles</t>
  </si>
  <si>
    <t>être sous tension / devoir faire un travail dangereux / mobbing</t>
  </si>
  <si>
    <t>besoin de produire / besoin d'avoir du stock</t>
  </si>
  <si>
    <t>peur de la faillite / situstion de crise / problème d'approvisionnement / machines en panne</t>
  </si>
  <si>
    <t>avoir confiance dans la suite / autonomie / durabilité / pérennité à long terme</t>
  </si>
  <si>
    <t>besoin d'une bonne logistique / besoin de s'implanter à quelque part / besoin d'un bureau à soi</t>
  </si>
  <si>
    <t>sensation de subir la concurrence / production délocalisée / coworking</t>
  </si>
  <si>
    <t>disposer des bonnes ressources / des bons outils de travail / mandats aboutissant à des réalisations concrètes</t>
  </si>
  <si>
    <t>envie de quitter l'entreprise / envie de délocaliser la production / turn over élevé</t>
  </si>
  <si>
    <t>besoin de réalisations stables / besoin de production et de ventes stables</t>
  </si>
  <si>
    <t>envie de délocaliser / de changer de bâtiment</t>
  </si>
  <si>
    <t>besoin de s'appuyer sur une personne (collègue / manager) fiable</t>
  </si>
  <si>
    <t>communication sincère à tous les niveaux / bonne organisation du travail</t>
  </si>
  <si>
    <t>envie de se défouler pour décompresser après le travail / marché de niche</t>
  </si>
  <si>
    <t>besoin de solidarité / besoin de stabilité du personnel</t>
  </si>
  <si>
    <t>solitude imposée ou mal vécue / avancement refusé / turn over élevé</t>
  </si>
  <si>
    <t>devoir travailler seul / aimer faire autrement que les autres</t>
  </si>
  <si>
    <t xml:space="preserve">besoin de soutien mutuel / besoin de choisir et de décider </t>
  </si>
  <si>
    <t>devoir soutenir ses collègues ou ses employés / devoir suivre une tradition familiale</t>
  </si>
  <si>
    <t xml:space="preserve">besoin de stabilité / besoin de réalisations concrètes / capacité à supporter </t>
  </si>
  <si>
    <t>subir du mobbing / devoir se séparer d'une personne</t>
  </si>
  <si>
    <t>besoin de mettre en place une meilleure structure ou une logistique</t>
  </si>
  <si>
    <t>attaché aux valeurs de l'entreprise / se mettre la pression pour l'entreprise / secret bien gardé</t>
  </si>
  <si>
    <t>manque de retour dans les investissements / faible sentiment d'appartenance / turn over élevé / mauvais service après-vente</t>
  </si>
  <si>
    <t>équilibre financier / retours positifs / équilibre dans les relations au sein de l'entreprise / turn over faible</t>
  </si>
  <si>
    <t>envie de couper des liens toxiques avec l'entreprise / ancien patron qui s'accroche à son poste / turn over très élevé</t>
  </si>
  <si>
    <t>besoin de stabilité / besoin de sécurité financière</t>
  </si>
  <si>
    <t>refus de l'autorité du manager / pas en ordre avec les autorités</t>
  </si>
  <si>
    <t xml:space="preserve">adaptation / flexibilité / renoncer s'il le faut </t>
  </si>
  <si>
    <t>conflit avec la direction / la hiérarchie</t>
  </si>
  <si>
    <t>besoin de résister à une crise passagère</t>
  </si>
  <si>
    <t>être en paix avec la direction d'entreprise / avec le manager</t>
  </si>
  <si>
    <t>refus de l'autorité du manager / ne pas supporter les tracasseries avec les autorités</t>
  </si>
  <si>
    <t xml:space="preserve">fluidité dans le travail / bonne relation entre le haut et le bas </t>
  </si>
  <si>
    <t>conflit ancien avec la direction / la hiérarchie</t>
  </si>
  <si>
    <t>besoin de prendre ses responsbilités / assumer pour son personnel</t>
  </si>
  <si>
    <t>diminuer les charges / vouloir moins de responsabilités</t>
  </si>
  <si>
    <t>responsabilité individuelle encouragée / structure hiérarchique souple</t>
  </si>
  <si>
    <t>trop responsable / trop d'obligations / structure hiérarchique rigide</t>
  </si>
  <si>
    <t xml:space="preserve">besoin de créer une nouvelle entreprise / besoin d'exprimer son potentiel </t>
  </si>
  <si>
    <t>potentiel non exploité / projets en panne / repli sur soi</t>
  </si>
  <si>
    <t>le plaisir passe bien après le travail / prendre peu de vacances</t>
  </si>
  <si>
    <t>prendre du temps pour soi / faire des pauses / prendre des vacances / horaire libre</t>
  </si>
  <si>
    <t>équipement non adapté ou non ergonomique / rôles pas clairs / diktat du bonheur au travail</t>
  </si>
  <si>
    <t>ne pas réinvestir les bénéfices / besoin d'épargner / besoin de faire des réserves</t>
  </si>
  <si>
    <t>pas assez de rentrées d'argent / bénéfice en baisse / baisse de confiance</t>
  </si>
  <si>
    <t>situation financière stable / comptes équilibrés / seuil de rentabilité atteint</t>
  </si>
  <si>
    <t>rester par devoir ou loyauté envers l'entreprise / ne pas admettre ses erreurs / abus de pouvoir / devoir faire du chiffre</t>
  </si>
  <si>
    <t>besoin de liquidités / besoin de fonds nouveaux / besoin d'être valorisé / besoin de faire du profit / surendettement</t>
  </si>
  <si>
    <t>dévalorisation / indifférence / mauvais traitements / salaire trop bas / endettement</t>
  </si>
  <si>
    <t>savoir-faire reconnu / bon salaire / satisfaction / bonheur au travail / rentabilité</t>
  </si>
  <si>
    <t>problème de liquidités / licenciement avec effet immédiat / devoir faire du chiffre d'affaire</t>
  </si>
  <si>
    <t>besoin de suivre une tradition familiale / poids du passif de l'entreprise / stagnation professionnelle</t>
  </si>
  <si>
    <t>manque de contact avec l'entreprise / télétravail / insatisfaction / débuts difficiles / disparition d'un co-fondateur</t>
  </si>
  <si>
    <t>assumer sa différence / assumer son travail de manière indépendante / structure adaptée aux conditions actuelles</t>
  </si>
  <si>
    <t>conflit avec les autres / subir une pression / limité par une structure ancienne non adaptée</t>
  </si>
  <si>
    <t>reprise ou rachat en suspend / stagnation en tant qu'employé</t>
  </si>
  <si>
    <t>peur d'être exclu / peur d'être seul pour assumer / soucis financiers / soucis avec le personnel</t>
  </si>
  <si>
    <t>jouir des acquis (structure / patrimoine / savoir-faire personnel) / finances saines</t>
  </si>
  <si>
    <t>devoir aller de l'avant / envie de concrétiser / devoir faire du chiffre</t>
  </si>
  <si>
    <t>absence momentanée de direction d'entreprise / travail sans intérêt</t>
  </si>
  <si>
    <t>se sentir aimé / le travail répond à vos attentes</t>
  </si>
  <si>
    <t>contrariété et frustrations professionnelles / zone d'ombre concernant la création de l'entreprise</t>
  </si>
  <si>
    <t xml:space="preserve">besoin d'aller de l'avant / besoin de concrétiser / besoin de réaliser son potentiel ou ses projets </t>
  </si>
  <si>
    <t>devoir obéir / isolement ou maltraitance du personnel / absence de projets / manque d'enthousiasme / auto-punition</t>
  </si>
  <si>
    <t xml:space="preserve">potentiel exprimé / enthousiasme / horaire libre / savoir charmer et séduire ses employés ou ses clients </t>
  </si>
  <si>
    <t>difficulté à concrétiser / projets en stagnation / enthousiasme excessif / devoir séduire ses employés ou ses clients</t>
  </si>
  <si>
    <t>être dans une impasse / pas eu le choix / grêve prolongée / pas eu l’argent espéré</t>
  </si>
  <si>
    <t>spontanéité / capacité à répondre à ses propres attentes / accepter toute situation</t>
  </si>
  <si>
    <t>vouloir fuir une situation sans issue / contrariété avec un membre du personnel</t>
  </si>
  <si>
    <t>besoin de se poser quelque part / contrarié dans ses attentes / peur face à la hiérarchie</t>
  </si>
  <si>
    <t>pas à sa place dans l'entreprise / perdu sa place / grève / débrayage / arrivées en retard ou absences fréquentes</t>
  </si>
  <si>
    <t>se sentir bien à sa place de travail / se sentir utile / chacun à sa juste place</t>
  </si>
  <si>
    <t>refuser tout changementl / refus de se remettre en question /  vouloir la place d'un autre / conflit avec un associé ou un collègue</t>
  </si>
  <si>
    <t>autosabotage / se sentir persécuté pour ses idées / générer des dépendances toxiques / ambiance pourrie</t>
  </si>
  <si>
    <t>bonne ambiance de travail / bons rapports de travail avec les collègues et la hiérarchie</t>
  </si>
  <si>
    <t>devoir supporter les conflits et les critiques / dépendance toxique avec la hiérarchie / ambiance électrique</t>
  </si>
  <si>
    <t xml:space="preserve">besoin de stabilité / de sécurité / besoin d'un bon salaire / faire des heures supplémentaires </t>
  </si>
  <si>
    <t>manque d'enthousiasme et de temps / peur de passer à côté d'une place ou d'un salaire plus intéressant</t>
  </si>
  <si>
    <t xml:space="preserve">stabilité et sécurité assurées / savoir aussi prendre du temps pour soi </t>
  </si>
  <si>
    <t>fuite en avant / dispersion / devoir assumer seul sa sécurité financière / sentiment de mériter une autre place</t>
  </si>
  <si>
    <t>besoin de prendre de la distance avec les collègues / besoin de vacances</t>
  </si>
  <si>
    <t>manque de temps pour soi / ne pas partir en vacances  / ne pas compenser les heures supplémentaires</t>
  </si>
  <si>
    <t>incapacité à se libérer d'une emprise / entretenir des liens toxiques / dépendance vis à vis de fournisseurs ou des sous-traitants</t>
  </si>
  <si>
    <t>besoin d'être différent des autres / besoin d'avoir son espace à soi</t>
  </si>
  <si>
    <t>être incompris / ne pas se sentir à sa juste place / vivre de l'insécurité / suicide au travail</t>
  </si>
  <si>
    <t>assumer sa différence / être à sa juste place / aimer son travail</t>
  </si>
  <si>
    <t>contrariété / frustrations / conflit avec les collègues / harcellement</t>
  </si>
  <si>
    <t xml:space="preserve">besoin de se sortir d'une situation / besoin d'indépendance </t>
  </si>
  <si>
    <t>pas assez d'argent / endettement / ne pas trouver d'issue / manque de décision claire / perte d'un employé</t>
  </si>
  <si>
    <t>prendre des décisions claires / finances saines</t>
  </si>
  <si>
    <t>argent sale / dumping salarial / devoir de l'argent (intérêts / hypothèques / etc)</t>
  </si>
  <si>
    <t>besoin d'avoir des projets / besoin d'avoir assez d'argent / besoin de faire un budget</t>
  </si>
  <si>
    <t>manque de projets / dépendance / harcèlement sexuel / pas eu le budget espéré</t>
  </si>
  <si>
    <t>rapports de travail respectueux / surtout dans les rapports homme /femme</t>
  </si>
  <si>
    <t>harceler les autres via les réseaux sociaux / harcellement sexuel / dépendances toxiques</t>
  </si>
  <si>
    <t>besoin d'exprimer son potentiel de créativité / valeur ajoutée / bénéfices / profit</t>
  </si>
  <si>
    <t>potentiel réprimé / projets en panne / fin de production d'un produit / en finir avec une tradition / abandon d'un projet</t>
  </si>
  <si>
    <t>créativité / innovation / juste répartion des bénéfices / carnet de commandes plein</t>
  </si>
  <si>
    <t>créativité excessive / dispersion dans les projets / devoir trouver des mandats / donner ou accepter des pots de vin</t>
  </si>
  <si>
    <t>dispersion / contrariété / en conflit avec vos propres valeurs (éthiques ou sociales)</t>
  </si>
  <si>
    <t>besoin d’avoir sa place sur le marché / besoin d'assumer un rôle social / besoin d'une convention collective</t>
  </si>
  <si>
    <t>manque de confiance en soi / avoir fait des mauvais choix / chômage partiel / abandon d'un projet</t>
  </si>
  <si>
    <t>positionnement adapté / savoir faire le juste choix / respect des autres / convention collective</t>
  </si>
  <si>
    <t>dispersion / peur de devoir faire un choix / devoir lutter pour sa place ou sa réputation / se battre pour une convention collective</t>
  </si>
  <si>
    <t xml:space="preserve">besoin d'avoir sa part du marché / besoin d'une place de travail </t>
  </si>
  <si>
    <t>problématique de place de travail / licenciement / difficulté à faire des choix / travail au noir / chômage</t>
  </si>
  <si>
    <t>égo équilibré / être à sa juste place / marketing respectueuxet non invasif</t>
  </si>
  <si>
    <t>marketing agressif / se battre contre la concurrence / se battre pour s'imposer / primes trop élevées</t>
  </si>
  <si>
    <t>besoin d'une place de travail / besoin de faire sa place dans l'entreprise</t>
  </si>
  <si>
    <t>travail temporaire ou sous payé / chômage partiel</t>
  </si>
  <si>
    <t>satisfaction / sentiment de sécurité / possibilité de formation continue</t>
  </si>
  <si>
    <t>agressivité vis à vis de la concurrence / envahir le marché avec ses produits / payer pour des avantages / se battre pour sa place</t>
  </si>
  <si>
    <t>travailler sans compter ses heures / boureau du travail</t>
  </si>
  <si>
    <t>restrictions budgétaires ou salariales / manager absent / plan d'austérité</t>
  </si>
  <si>
    <t>se ménager du temps de repos / savoir reprendre ses heures supplémentaires / horaire libre</t>
  </si>
  <si>
    <t>affrontement avec la hiérarchie / jouer avec le prix des actions / prise de risque au niveau boursier</t>
  </si>
  <si>
    <t xml:space="preserve">besoin d'être valorisé / besoin d'être différent </t>
  </si>
  <si>
    <t>indifférence / frustrations / stagnation / manque d'enthousiasme</t>
  </si>
  <si>
    <t>être valorisé / plein de gratitude envers les autres / satisfait de son salaire</t>
  </si>
  <si>
    <t>devoir lancer un projet / trop d'enthousiasme / investissements exagérés</t>
  </si>
  <si>
    <t>besoin de liberté / besoin d'autonomie et de marge de manœuvre / besoin de respect réciproque</t>
  </si>
  <si>
    <t>évincement / exclusion / stagnation professionnelle / pas de marge de manœuvre</t>
  </si>
  <si>
    <t xml:space="preserve">se sentir soutenu / respecté / en sécurité / bonne protection juidique / horaire libre </t>
  </si>
  <si>
    <t>vouloir davantage d'autonomie / conflit au niveau des heures de travail ou du salaire</t>
  </si>
  <si>
    <t>peur de ne pas y arriver / peur de ne pas être soutenu ou respecté / trahison / licenciement abusif / vol ou pertes de données</t>
  </si>
  <si>
    <t>savoir apaiser les conflits / être conciliant</t>
  </si>
  <si>
    <t>en conflit avec d'autres personnes / générer des tensions / licencier abusivement</t>
  </si>
  <si>
    <t>manquer de confiance en soi / manque de valorisation ou de respect / licencié pour faute grave</t>
  </si>
  <si>
    <t>passionné par son travail / travail valorisant / être dynamique</t>
  </si>
  <si>
    <t>se battre pour être respecté / abuser de son autorité / licencier abusivement</t>
  </si>
  <si>
    <t xml:space="preserve">besoin de répondre à ses besoins ou à ses attentes / besoin de décider et changer les choses </t>
  </si>
  <si>
    <t>peur du mauvais choix / dureté de la part des autres / faire des heures supplémentaires non payées</t>
  </si>
  <si>
    <t xml:space="preserve">exiger des heures supplémentaires non payées / imposer un horaire </t>
  </si>
  <si>
    <t>besoin de terminer quelque chose / se mettre des exigences</t>
  </si>
  <si>
    <t>peur de l'échec ou peur du succès / peur de passer à côté de quelque chose / dévalorisation / manager absent</t>
  </si>
  <si>
    <t>être à la hauteur / efficace et dynamique / apprécier le succès / confiance en soi et dans l'entreprise</t>
  </si>
  <si>
    <t>devoir terminer quelque chose / exigences trop élevées / chantage / ne pas faire confiance / méfiance vis à vis de la concurrence</t>
  </si>
  <si>
    <t>besoin de travailler / besoin d'exprimer son talent</t>
  </si>
  <si>
    <t>manque de courage et d'audace / ne pas faire face à la quantité de travail / négativisme / soucis financiers</t>
  </si>
  <si>
    <t>courage / audace / efficience / positivisme / retours positifs</t>
  </si>
  <si>
    <t>talent réprimé / devoir toujours se battre / travail excessif / imposer des cadences trop élevées</t>
  </si>
  <si>
    <t>besoin de se positionner / de mettre une limite avec les autres / besoin de faire des stock / amasser inutilement</t>
  </si>
  <si>
    <t>s'interdire d'être en colère / ne pas mettre de limite / vivre des injustices / confronté à une concurrence déloyale</t>
  </si>
  <si>
    <t>ne pas faire face à ses problèmes personnels / stress élevé / conflits internes / risques psycho-sociaux</t>
  </si>
  <si>
    <t>peur de ne pas y arriver / peur de ne pas être soutenu ou respecté / soucis financiers / manque de liquidités / concurrence déloyale</t>
  </si>
  <si>
    <t>conflits internes / ne pas respecter les autres / mobbing / devoir délocaliser</t>
  </si>
  <si>
    <t>se sentir victime / subir du mobbing / stressé / burn out</t>
  </si>
  <si>
    <t>entreprise en sursis / risques à assumer / concurrence excessive</t>
  </si>
  <si>
    <t xml:space="preserve">besoin d'avoir son espace vital et sa liberté de choix / besoin de reconnaissance sociale / envie d'une prime </t>
  </si>
  <si>
    <t>manque de confiance en soi / pas à la hauteur de la mission confiée / faillite / peur d'être trahi ou volé</t>
  </si>
  <si>
    <t>réussite professionnelle / reconnaissance à l'échelon local ou nationnal / actions se portant bien</t>
  </si>
  <si>
    <t>contrarié dans ses attentes / conflit avec la hiérarchie / besoin excessif d'être reconnu / subir une OPA / objectifs exagérés</t>
  </si>
  <si>
    <t>se couper de l'entourage / peur de l'échec ou peur du succès / peur de passer à côté / transfert à la concurrence</t>
  </si>
  <si>
    <t>faire du lèche-bottes / liens professionnels toxiques / refuser la réalité / subir une OPA / manager autoritaire</t>
  </si>
  <si>
    <t xml:space="preserve">besoin d'avoir sa place / besoin de prendre part aux décisions </t>
  </si>
  <si>
    <t>avoir perdu sa place  ou son rôle / couper les liens avec l'entreprise / ne voir que le négatif / ne rien décider / grêve</t>
  </si>
  <si>
    <t>être à sa place et utile / se sentir soutenu / avoir le courage de décider</t>
  </si>
  <si>
    <t>plein de soucis / lutte pour une place dans l'entreprise / rancune</t>
  </si>
  <si>
    <t>besoin de positionnement / d'être à la hauteur / d'une direction à prendre</t>
  </si>
  <si>
    <t>questionnement pour la suite / peur du mauvais choix / manque d'audace</t>
  </si>
  <si>
    <t>calme intérieur / savoir se positionner pour la suite</t>
  </si>
  <si>
    <t>colère non exprimée / vouloir faire autre chose que le reste de l'entreprise / abus de pouvoir</t>
  </si>
  <si>
    <t>besoin d'être actif / besoin de s'engager / besoin de prendre sa place sociale / engagement social</t>
  </si>
  <si>
    <t>prendre de la distance / envie de déléguer / ne plus vouloir assumer sa fonction / débrayage</t>
  </si>
  <si>
    <t>liberté d'engagement / savoir déléguer si nécessaire</t>
  </si>
  <si>
    <t>trop engagé / angoisser / lutter pour sa place / refus de s'engager davantage</t>
  </si>
  <si>
    <t>subir les tensions internes / repli sur soi pour survivre</t>
  </si>
  <si>
    <t>trop de tensions internes / pression du manager sur le personnel</t>
  </si>
  <si>
    <t>dynamisme / besoin de liens professionnels</t>
  </si>
  <si>
    <t>sentiement de vide dans les relations / pas de relations entre le haut et le bas</t>
  </si>
  <si>
    <t>relations professionnelles sincères / ambiance détendue / non formelle</t>
  </si>
  <si>
    <t>vouloir absolument maintenir des liens professionnels / ambiance formelle et protocolaire / pression sur le personnel</t>
  </si>
  <si>
    <t>manque de confiance / sentiment de ne pas être à la hauteur / peur de l'échec / manager absent</t>
  </si>
  <si>
    <t>capacité à diminuer les tensions entre les gens / confiance réciproque</t>
  </si>
  <si>
    <t>stress / agitation / situation professionnelle conflictuelle</t>
  </si>
  <si>
    <t>besoin d'avoir le contrôle sur son travail / se donner les moyens pour réaliser ses projets</t>
  </si>
  <si>
    <t>se faire imposer des décisions / subir du contrôle / découragement / perdu le contrôle de la situation / manque de moyens</t>
  </si>
  <si>
    <t>ambiance zen / personnalité équilibrée / capacité d'adaptation à l'autre / savoir-être</t>
  </si>
  <si>
    <t>égo fort / frustrations / imposer et contrôler</t>
  </si>
  <si>
    <t>besoin de passer à l'action / besoin de se faire respecter / besoin de donner une bonne image de soi</t>
  </si>
  <si>
    <t>ne pas se sentir à la hauteur / peur de ne pas plaire à la direction / manager exigeant</t>
  </si>
  <si>
    <t>être à la hauteur / être authentique / éthique professionnelle</t>
  </si>
  <si>
    <t>égo fort / tout faire pour plaire à la direction ou se faire respecter / donner une fausse image de soi ou de l'entreprise</t>
  </si>
  <si>
    <t xml:space="preserve">besoin d'en faire trop / besoin de se mettre la pression / être plein d'obligations </t>
  </si>
  <si>
    <t>moins se mettre la pression / débrayer / sentiment d'être dépassé</t>
  </si>
  <si>
    <t>bonne humeur générale / collaboration / entre-aide / travail d'équipe</t>
  </si>
  <si>
    <t>se mettre ou subir une pression excessive / se sentir stressé</t>
  </si>
  <si>
    <t xml:space="preserve">besoin de se mettre la pression / besoin de partager le travail </t>
  </si>
  <si>
    <t>manque de flexibilité / manque de souplesse / baisser le rythme / sentiment d'inutilité / absentéisme</t>
  </si>
  <si>
    <t>se stresser / se mettre la pression / besoin excessif de travailler</t>
  </si>
  <si>
    <t>se couper des autres / se couper de ses émotions</t>
  </si>
  <si>
    <t>manager ayant du cœur / sécurité émotionnelle / cohésion sociale</t>
  </si>
  <si>
    <t>encaisser / se sentir agressé / être saturé d’émotions / manager agressif</t>
  </si>
  <si>
    <t>besoin d'espace suffisant / besoin d'une part du marché</t>
  </si>
  <si>
    <t>être dans sa bulle / se faire bouffer / introversion / espace de travail trop petit</t>
  </si>
  <si>
    <t>avoir assez d'espace / intimité respectée</t>
  </si>
  <si>
    <t>se battre pour un peu d'intimité / envahissement générant de l'angoisse</t>
  </si>
  <si>
    <t>besoin de se protéger de l'environnement ou des autres</t>
  </si>
  <si>
    <t>ne pas fixer de limite / ne pas dire non / subir l'environnement de travail</t>
  </si>
  <si>
    <t>environnement de travail sain / relations humaines agréables</t>
  </si>
  <si>
    <t>devoir se protéger / se sentir agressé par l'environnement de travail (pollutions diverses)</t>
  </si>
  <si>
    <t xml:space="preserve">contrôle émotionnel / contrôle sur la qualité / se sacrifier pour les autres </t>
  </si>
  <si>
    <t>envie de décompresser / moins s'engager / trop d'exigeances / besoin de vacances</t>
  </si>
  <si>
    <t xml:space="preserve">ne pas se mettre la pression / savoir déléguer / retours positifs / miser sur la qualité </t>
  </si>
  <si>
    <t>se mettre la pression / vouloir tout contrôler / s'engager pleinement / manager trop exigeant</t>
  </si>
  <si>
    <t xml:space="preserve">besoins non comblés / besoin de retenir ses émotions / besoin d'un médiateur pour régler des conflits </t>
  </si>
  <si>
    <t>manque d'amour / besoins non comblés / peur des conflits / absence de médiateur</t>
  </si>
  <si>
    <t>harmonie dans les rapports de travail / exprimer ses émotions / bons rapports homme/femme / médiation</t>
  </si>
  <si>
    <t>conflits / frustrations / intolérance / colères contenues / refus des compromis</t>
  </si>
  <si>
    <t xml:space="preserve">besoin de fixer une limite / de dire non </t>
  </si>
  <si>
    <t>autosabotage / se limiter volontairement</t>
  </si>
  <si>
    <t xml:space="preserve">besoin de prendre sur soi / d'être responsable </t>
  </si>
  <si>
    <t>collaboration / entre-aide / travail en équipe</t>
  </si>
  <si>
    <t>besoin de mettre une limite et de se séparer des secteurs non rentables</t>
  </si>
  <si>
    <t>antécédants de faillite et d'échecs / se séparer d'un secteur non viable ou problématique</t>
  </si>
  <si>
    <t>conflit d'intérêts / persister dans une voie non viable</t>
  </si>
  <si>
    <t xml:space="preserve">besoin d'aller de l'avant / besoin de prendre ses responsabilités </t>
  </si>
  <si>
    <t>confiance mutuelle / savoir déléguer les responsabilités</t>
  </si>
  <si>
    <t>devoir agir / responsabilités excessives / trop d'heures supplémentaires</t>
  </si>
  <si>
    <t>besoin d'intégrer les expériences / besoin de rebondir après un échec</t>
  </si>
  <si>
    <t>paralysé par un échec / éviter les confrontations</t>
  </si>
  <si>
    <t>grandir de ses erreurs / être un pionnier / capacité d'adaptation / résilience</t>
  </si>
  <si>
    <t>résistance au changement / ressasser le passé / ruminer ses erreurs</t>
  </si>
  <si>
    <t>tenir sa parole / ambition / besoin d'ouverture</t>
  </si>
  <si>
    <t>manque d'ambition / avoir abandonné sa carrière / repli sur soi / autarcie</t>
  </si>
  <si>
    <t>esprit de tolérance et d'ouverture /  alliances / coopération / traduction dans d'autre langues</t>
  </si>
  <si>
    <t>vouloir tout décider et avoir le dernier mot / ne pas respecter le point de vue des collègues ou du manager / ne rien respecter</t>
  </si>
  <si>
    <t>besoin d'exprimer sa créativité / besoin de plus de temps</t>
  </si>
  <si>
    <t>avoir vécu des injustices / créativité non exprimée / pas le temps</t>
  </si>
  <si>
    <t xml:space="preserve">charge de travail acceptable / stress géré / avoir du temps pour la créativité </t>
  </si>
  <si>
    <t>vouloir aller toujours plus vite / stress / surcharge de travail / bouillonnement mental / créativité excessive</t>
  </si>
  <si>
    <t xml:space="preserve">besoin d'exprimer ce qui est important ou de clarifier certaines choses /  besoin de plus de temps / reporter / délai dépassé </t>
  </si>
  <si>
    <t>non-dits / prise de retard / manque de communication à l'interne</t>
  </si>
  <si>
    <t>pouvoir exprimer ses sentiments et ce qui est important / honnêteté / savoir prendre le temps / respect des délais</t>
  </si>
  <si>
    <t>augmenter la cadence de travail / stress / devoir faire le travail d'un absent / délais repoussés ou non respectés</t>
  </si>
  <si>
    <t xml:space="preserve">besoin de liberté / besion d'autonomie </t>
  </si>
  <si>
    <t>non-dits / se sentir étouffé / pas libre / plein d'obligations / métier choisi par les parents / tenu au secret professionnel</t>
  </si>
  <si>
    <t xml:space="preserve">indépendance / marge de manoeuvre / sincérité / vocation / mobilisation des ressources humaines </t>
  </si>
  <si>
    <t>devoir se battre pour plus de liberté / devoir choisir un autre métier / mensonges délibérés</t>
  </si>
  <si>
    <t>manque de décision / sentiment d'infériorité / pas trouvé de solution / ne pas suivre sa voie ou sa vocation</t>
  </si>
  <si>
    <t xml:space="preserve">lâcher-prise / écoute intérieure / honnêteté envers soi et les autres / suivre sa vocation </t>
  </si>
  <si>
    <t>refuser de suivre les conseils des autres / tourner en rond / refuser de suivre sa vocation</t>
  </si>
  <si>
    <t>se sentir en sécurité / peu d'absentéisme</t>
  </si>
  <si>
    <t xml:space="preserve">besoin de commander / avoir une forte volonté / profil de manager </t>
  </si>
  <si>
    <t>manque de volonté / apathie / suivre le mouvement / se sentir exploité</t>
  </si>
  <si>
    <t>autorité naturelle / inspirer confiance / capacité à convaincre / bon vendeur</t>
  </si>
  <si>
    <t>stress / peurs / insécurité / tenir tête / vouloir tout diriger / chef n'inspirant pas confiance / vendeur agressif</t>
  </si>
  <si>
    <t xml:space="preserve">besoin de prendre sa place / besoin de maintenir sa position </t>
  </si>
  <si>
    <t>lâcher le morceau / subir un compromis / sentiment d'être mis de côté ou non considéré</t>
  </si>
  <si>
    <t xml:space="preserve">rester neutre / conserver sa place / proposer ou accepter un compromis </t>
  </si>
  <si>
    <t>devoir défendre sa place ou sa position / lutte de pouvoir au sein de l'entreprise</t>
  </si>
  <si>
    <t>rétention d'information à tous les niveaux / rumeurs / mensonges / besoin d'une sortie d'entreprise</t>
  </si>
  <si>
    <t>garder le silence / manque de communication interne / manque de transparence / pas de sortie d'entreprise</t>
  </si>
  <si>
    <t>sincérité / transparence / marketing / plan de communication / langues étrangères / web / réseaux sociaux / sortie d'entreprise</t>
  </si>
  <si>
    <t>conflits internes non exprimés / volonté de cacher certaines choses / sortie d'entreprise repoussée / manager trop sérieux</t>
  </si>
  <si>
    <t xml:space="preserve">besoin d'en faire trop et culpabiliser si l'on en fait pas assez </t>
  </si>
  <si>
    <t>peur de ne pas en faire assez / ne pas voir ses priorités / nostalgie / rester accroché au passé</t>
  </si>
  <si>
    <t>voir ses priorités / avoir du recul / capacité à rire de soi / boîte à idée / écoute de chacun</t>
  </si>
  <si>
    <t>chacun rumine dans son coin / déni de la situation</t>
  </si>
  <si>
    <t xml:space="preserve">besoin de faire sa place ou de récupérer sa position de leader / besoin de tenir le coup / besoin d'être le meilleur </t>
  </si>
  <si>
    <t>se faire prendre sa place / se faire bouffer par la concurrence / renoncer</t>
  </si>
  <si>
    <t>savoir renoncer / être pleinement à sa place / ne pas se prendre trop au sérieux</t>
  </si>
  <si>
    <t>serrer les dents / vouloir être le meilleur / ne jamais lâcher le morceau / acharnement au travail / matériel obsolète</t>
  </si>
  <si>
    <t>besoin d'avoir son espace vital / besoin d'intimité</t>
  </si>
  <si>
    <t>perte de repères / perdu son intimité (open space) / se sentir observé</t>
  </si>
  <si>
    <t>avoir son espace / avoir son intimité</t>
  </si>
  <si>
    <t>devoir défendre son espace de travail / stress d'être filmé en permanence</t>
  </si>
  <si>
    <t>être influencé / ne pas sentir le vent tourner / pris au dépourvu</t>
  </si>
  <si>
    <t xml:space="preserve">confiance naturelle dans les autres / team bulding / bonne intuition / avoir fin nez </t>
  </si>
  <si>
    <t>équilibre dans l'écoute de soi et des autres / confident</t>
  </si>
  <si>
    <t>être à l'affût / refuser d'écouter / nuisances sonores</t>
  </si>
  <si>
    <t xml:space="preserve">besoin d'être dans sa bulle / aimer travailler seul / freelance </t>
  </si>
  <si>
    <t>ne pas s'écouter ou être écouté / peu de contact avec l'entreprise</t>
  </si>
  <si>
    <t>team bulding / travail d'équipe / bonne collaboration</t>
  </si>
  <si>
    <t>manque de clarté dans les tâches à accomplir / objectif pas clair / ne pas avoir pu suivre sa vocation</t>
  </si>
  <si>
    <t>objectif clair / clarté dans les tâches à accomplir / compréhension du management</t>
  </si>
  <si>
    <t>questionnement pour la suite / dispersion / management brouillon</t>
  </si>
  <si>
    <t>besoin d'assumer des charges et des responsabilités / besoin d'avoir un but à atteindre</t>
  </si>
  <si>
    <t>se mettre moins de charges / ne plus se fixer d'objectif contraignant / absence d'objectif</t>
  </si>
  <si>
    <t>voir les choses sous un angle différent / accepter d'autres points de vue / gestion du stress</t>
  </si>
  <si>
    <t>devoir assumer / ne pas vouloir changer d'avis / tenir tête / se mette des objectifs contraignants</t>
  </si>
  <si>
    <t>besoin de s'adapter / être attentif</t>
  </si>
  <si>
    <t>rigidité mentale / peur des accidents / négligence</t>
  </si>
  <si>
    <t>attentif et présent / savoir s'adapter et improviser rapidement</t>
  </si>
  <si>
    <t>stress / dépassé par les événements / risque de négligence</t>
  </si>
  <si>
    <t>ne pas aimer le changement / nostalgie / ne pas voir de solution ou d'autres possibilités</t>
  </si>
  <si>
    <t>avoir du recul / adaptation /  relativiser / ouverture d'esprit / intuition / imagination / innovant</t>
  </si>
  <si>
    <t>fuite en avant / hyperactivité / parer au plus pressé / peur de ne plus tout contrôler</t>
  </si>
  <si>
    <t>besoin de voir ses priorités / besoin de prendre du recul / besoin d'être patient / besoin de brainstorming</t>
  </si>
  <si>
    <t>ne pas aimer le changement / ne pas voir les dysfonctionnements</t>
  </si>
  <si>
    <t xml:space="preserve">capacité d'adaptation / flexibilité / capacité de synthèse / patience / vision globale </t>
  </si>
  <si>
    <t>fuite en avant / hyperactivité / parer au plus pressé / impatience / fuir la réalité</t>
  </si>
  <si>
    <t>bon discernement / self-contrôle</t>
  </si>
  <si>
    <t>se mette la pression pour l'entreprise / besoin de changement</t>
  </si>
  <si>
    <t>besoin de voir les possibilités / importance du visuel dans le marketing</t>
  </si>
  <si>
    <t>regard objectif / attentif / importance du marketing</t>
  </si>
  <si>
    <t>refus de ce qui arrive / donner trop d'importance à l'image</t>
  </si>
  <si>
    <t>devoir régler des problèmes / focalisation sur les problèmes / se battre pour atteindre un objectif</t>
  </si>
  <si>
    <t>tenir tête / maintenir ses décisions à tout prix</t>
  </si>
  <si>
    <t>besoin d'analyser et d'organiser / chercher à attirer l'attention du manager / besoin de problèmes à régler</t>
  </si>
  <si>
    <t>peur de l'inconnu / négligence / manque de discernement / manque de planification</t>
  </si>
  <si>
    <t xml:space="preserve">capacité de discernement / pensées structurées / capacité d'analyse et de planification / prévoyant </t>
  </si>
  <si>
    <t>capacité de décision / besoin d'être le leader</t>
  </si>
  <si>
    <t xml:space="preserve">sagesse / gestion des conflits / leader / stratège </t>
  </si>
  <si>
    <t>besoin d'archiver le savoir-faire / importance du passé de l'entreprise et de l'historique</t>
  </si>
  <si>
    <t>se séparer des archives / couper avec le passé / oublier le savoir-faire</t>
  </si>
  <si>
    <t>tenir compte du passé de l'entreprise / du savoir-faire anscestral</t>
  </si>
  <si>
    <t>besoin d'avoir une vision à long terme / besoin d'être clair pour la suite</t>
  </si>
  <si>
    <t>manque de confiance pour la suite /  coupé de la hiéarchie / mort du manager / gestion à court terme / manques dans le R&amp;D</t>
  </si>
  <si>
    <t>confiance dans le futur / bonne gestion du développement / stratégie à long terme</t>
  </si>
  <si>
    <t>peurs pour la suite / confusion dans la vision à long terme / accorder trop d'importance au R&amp;D</t>
  </si>
  <si>
    <t>besoin d’avoir le contrôle sur tout le processus de production / besoin d'une éthique</t>
  </si>
  <si>
    <t>manque de cohérence entre les échelons / manque de durabilité ou de qualité des produits</t>
  </si>
  <si>
    <t xml:space="preserve">cohérence / avoir une éthique / privilégier la durabilité et la qualité / </t>
  </si>
  <si>
    <t>excès de contrôle sur le bottom / perfectionnisme</t>
  </si>
  <si>
    <t>besoin de collaboration avec d'autres partenaires / besoin de s'adapter au marché</t>
  </si>
  <si>
    <t>manque de collaboration / petit réseau de partenaires / ne pas s'adapeter au marché</t>
  </si>
  <si>
    <t>réseau d'indépendants / coopération à tous les échelons / adaptation au marché et à la clientèle</t>
  </si>
  <si>
    <t>vouloir trop s'adapter au marché / effet de mode / imposer de la collaboration</t>
  </si>
  <si>
    <t>besoin de voir plus grand / besoin de penser autrement / besoin de véhiculer une image forte</t>
  </si>
  <si>
    <t>peurs / ne pas aimer l’inconnu / manque d'identité propre / raison sociale pas claire</t>
  </si>
  <si>
    <t>entreprise ayant une identité claire / logo fort / importance de la marque</t>
  </si>
  <si>
    <t xml:space="preserve">ne pas s'adapter / incohérence entre l'image véhiculée et la réalité / besoin de copier un logo connu </t>
  </si>
  <si>
    <t>besoin de changer régulièrement le nom de l'entreprise ou de changer de produits</t>
  </si>
  <si>
    <t>peur du changement / rêves personnels abandonnés / avoir toujours les mêmes produits</t>
  </si>
  <si>
    <t>continuité dans le changement / réaliser ses rêves personnels / optimisme</t>
  </si>
  <si>
    <t>résistance au changement ou au contraire changer tout le temps de nom ou de produits / pessimisme</t>
  </si>
  <si>
    <t>besoin de contrôler les autres / besoin d'attirer l'attention du manager</t>
  </si>
  <si>
    <t>peur de perdre le contrôle sur le personnel ou sur le produit final / ne pas faire confiance</t>
  </si>
  <si>
    <t>contrôle des processus de fabrication du début jusqu'à la fin / maintenir le cap de l'idée à sa réalisation</t>
  </si>
  <si>
    <t>brasser du vent / dispersion / hyperactivité pour se donner de l'importance</t>
  </si>
  <si>
    <t xml:space="preserve">besoin de trouver un sens à son travail ou une dimension plus éthique / sens de l'innovation </t>
  </si>
  <si>
    <t>travail n'ayant plus de sens / manque de motivation</t>
  </si>
  <si>
    <t>leader avec une autorité naturelle / innovation /  le travail donne un sens à la vie / savoir motiver</t>
  </si>
  <si>
    <t>motivation excessive / manager autoritaire ou manipulateur</t>
  </si>
  <si>
    <t>sentiment de vide dans le travail / qu'il n'a pas de sens / bore-out</t>
  </si>
  <si>
    <t>rester centré sur la suite que l'on s'est choisie à moyen terme / mais s'adapter si nécessaire</t>
  </si>
  <si>
    <t>agir dans l'urgence / dispersion pour se sentir utile</t>
  </si>
  <si>
    <t>constance / motivation / bonne gestion du temps</t>
  </si>
  <si>
    <t>sentiment de ne jamais avoir assez de temps / dispersion dans les activités / frustrations</t>
  </si>
  <si>
    <t>aimer fuir dans les réseaux sociaux / être hors réalité économique / idées non réalisables</t>
  </si>
  <si>
    <t>être dans la réalité concrête / capacité à réaliser ses idées / contacts sociaux personnels</t>
  </si>
  <si>
    <t>vouloir échapper à la réalité économique / idées farfelues et irréalisables</t>
  </si>
  <si>
    <t>créativité excessive / trop vouloir être différent des autres</t>
  </si>
  <si>
    <t>dispersion dans les objectifs / refuser la suite naturelle des événements</t>
  </si>
  <si>
    <t>besoin immédiat de sécurité émotionnelle et matérielle / constance dans les produits et dans le personnel</t>
  </si>
  <si>
    <t>attachement aux produits ou à son personnel / aimer ce qui ne change pas</t>
  </si>
  <si>
    <t>capacité à poser des actions concrètes / capacité à adapter les produits et le personnel si nécessaire</t>
  </si>
  <si>
    <t>besoin d'évoluer pour conserver son marché / besoin de s'adapter à l'évolution technologique</t>
  </si>
  <si>
    <t>ne pas évoluer / manque de formation continue / ne pas suivre l'évolution technologique</t>
  </si>
  <si>
    <t>formation continue du personnel au sein de l'entreprise / adaptation à l'évolution technologique</t>
  </si>
  <si>
    <t>se mettre la pression pour évoluer / obliger le personnel à s'adapter à l'évolution technologique / fuite en avant</t>
  </si>
  <si>
    <t>visionnaire / vision objective sur la réalité / capacité à observer des opportunités</t>
  </si>
  <si>
    <t>refus de voir certaines réalités / incapacité à dissocier réalité et imaginaire</t>
  </si>
  <si>
    <t>passivité / subir les autres / se sentir manipulé / pensées négatives</t>
  </si>
  <si>
    <t>manager conciliant et respectueux / se donner les moyens pour travailler dans de bonnes conditions</t>
  </si>
  <si>
    <t>méfiance vis à vis de autorités / penser que tout le monde est contre vous</t>
  </si>
  <si>
    <t xml:space="preserve">besoin de posséder des biens matériels / besoin de faire un bilan objectif et passer à autre chose </t>
  </si>
  <si>
    <t>se contenter de peu / soucieux de l'écologie / ne pas vouloir passer à autre chose</t>
  </si>
  <si>
    <t>non-jugements de soi et des autres / respecteux des ressources</t>
  </si>
  <si>
    <t>se sentir jugé par les autres / sentiment d'injustice / gaspillage des ressources / refus de changer</t>
  </si>
  <si>
    <t xml:space="preserve">besoin d'exprimer son potentiel et son individualité </t>
  </si>
  <si>
    <t>se faire bouffer son espace / sous l'infuence des autres / potentiel réprimé</t>
  </si>
  <si>
    <t>individualisme / défendre sa place / prendre beaucoup d'espace au détriment des autres</t>
  </si>
  <si>
    <t>voir des opportunités / aimer l'inspiration du moment</t>
  </si>
  <si>
    <t>relâcher / se détendre</t>
  </si>
  <si>
    <t>ne plus tout contrôler / se laisser inspirer par les opportunités</t>
  </si>
  <si>
    <t>ne pas avoir sa place sociale / ne pas être soutenu par la société</t>
  </si>
  <si>
    <t>avoir sa place sur le plan collectif / être soutenu par la société</t>
  </si>
  <si>
    <t xml:space="preserve">refus d'être soutenu (état / banque / etc.) </t>
  </si>
  <si>
    <t>se sentir influencé par les pensées des autres / ne pas collaborer / préférer se retrouver seul face à soi-même</t>
  </si>
  <si>
    <t>collaboration et communication facile avec les autres / capacité à collaborer et à faire confiance</t>
  </si>
  <si>
    <t xml:space="preserve">difficulté à collaborer / ne faire confiance à personne / finir par être tout seul </t>
  </si>
  <si>
    <t>présence en soi / être sans peurs</t>
  </si>
  <si>
    <t>ne pas agir / manque de positionnement / peur de décider</t>
  </si>
  <si>
    <t>management calme mais ferme / management juste et adapté en toute circonstance</t>
  </si>
  <si>
    <t>besoin de mettre une limite incontestable / affirmer son pouvoir sur les autres</t>
  </si>
  <si>
    <t>calme dans la tête / ne plus agir momentanément</t>
  </si>
  <si>
    <t>action sur les autres par le simple fait de rester centré / ne pas être influencé ou destabilisé par les autres</t>
  </si>
  <si>
    <t>ne pas supporter les contraintes extérieures / bouillonnement intérieur</t>
  </si>
  <si>
    <t>calme dans la tête / ne plus se disperser</t>
  </si>
  <si>
    <t>mental efficace / bonne capacité à prévoir et organiser</t>
  </si>
  <si>
    <t>sortir des jeux de pouvoir / capacité à saisir les bonnes opportunités / management pragmatique</t>
  </si>
  <si>
    <t>être influençable et suivre les autres / subir un rapport de force</t>
  </si>
  <si>
    <t xml:space="preserve">être confronté ou aimer se confronter à d’autres / aimer les rapports de force </t>
  </si>
  <si>
    <t>besoin d'agrandir son cercle d'influence et sa clientèle / besoin d' étoffer sa gamme de produits / agrandir l'entreprise</t>
  </si>
  <si>
    <t>perte de confiance / vivre de la déception / ne plus se sentir à la hauteur</t>
  </si>
  <si>
    <t>tester les limites / besoin de dépasser les limites / parfois irrespectueusement</t>
  </si>
  <si>
    <t>besoin de prendre des décisions / besoin d'une remise en ordre</t>
  </si>
  <si>
    <t>offrir de la place à des moments plus calmes / plus tranquilles</t>
  </si>
  <si>
    <t>manager ou employé calme et ordré / manager inspirant confiance</t>
  </si>
  <si>
    <t>calme intérieur / moment d'introspection</t>
  </si>
  <si>
    <t>besoin d'être efficace et organisé / besoin d'avoir une direction claire</t>
  </si>
  <si>
    <t>libre d’engagement professionnel / ne pas s'investir plus que nécessaire</t>
  </si>
  <si>
    <t>être dans l’action / besoin d’agir et de s’engager à fond</t>
  </si>
  <si>
    <t>désengagement / plus envie de s'investir dans son travail</t>
  </si>
  <si>
    <t>besoin d'une présence féminine / besoin d'un coach / stimer avoir une responsabilité sociale</t>
  </si>
  <si>
    <t>personnel se sentant rassuré / management bienveillant</t>
  </si>
  <si>
    <t>manager bienveillant et réconfortant / présence féminine dans le conseil d'administration / responsabilité sociale</t>
  </si>
  <si>
    <t>manager dur envers son personnel / tendance à l'autoritarisme / manque de bienveillance</t>
  </si>
  <si>
    <t>besoin de se protéger de l'environnement et des conditions de travail</t>
  </si>
  <si>
    <t>besoin de s'occuper des autres et de leur bien-être</t>
  </si>
  <si>
    <t>ne s'occuper que de soi / prendre de la distance avec les autres</t>
  </si>
  <si>
    <t>trop s'occuper des autres / tendance à materner le personnel ou les clients</t>
  </si>
  <si>
    <t>utiliser ses propres ressources / ne pas dépendre des autres</t>
  </si>
  <si>
    <t>besoin d'être l'autorité et intouchable / besoin de ne pas être contesté / avoir des paroles justes et percutantes</t>
  </si>
  <si>
    <t>manager crédible et légitime / manager ayant du cœur / amangement calme et juste / rechercher l’harmonie et du bien-être</t>
  </si>
  <si>
    <t>besoin de défendre une cause / besoin d'agir pour l'entreprise ou la société</t>
  </si>
  <si>
    <t>introversion / se retirer du monde professionnel</t>
  </si>
  <si>
    <t>se sentir investi d'une mission / vouloir entraîner les autres avec soi</t>
  </si>
  <si>
    <t>manager imperturbable et non influençable</t>
  </si>
  <si>
    <t>besoin d'être une force tranquille / avoir des pensées constructives et concrètes / besoin de constance</t>
  </si>
  <si>
    <t>manager sage et authentique / coaching avisé / respect de la direction</t>
  </si>
  <si>
    <t xml:space="preserve">engagement pour une remise en ordre / audit à répétition / coaching inaproprié / syndicalisme actif </t>
  </si>
  <si>
    <t>juste limite avec les autres / ouverture aux autres</t>
  </si>
  <si>
    <t>devoir se protéger des autres / irrespect et agressivité</t>
  </si>
  <si>
    <t>introversion / s'interdire de rayonner sur l'extérieur</t>
  </si>
  <si>
    <t>rayonnement de l'entreprise loin à la ronde / leader charismatique</t>
  </si>
  <si>
    <t>stratégie de communication exagérée et envahissante / brasser du vent / parler pour ne rien dire</t>
  </si>
  <si>
    <t>entreprise ouverte sur le monde / marchés étrangers / manager tolérant et conciliant</t>
  </si>
  <si>
    <t>devoir défendre ses idées / agressivité</t>
  </si>
  <si>
    <t>besoin de connaître / besoin d'apprendre</t>
  </si>
  <si>
    <t>savoir intuitif / facilité à trouver les informations utiles</t>
  </si>
  <si>
    <t>avide d'informations / besoin frénétique de rester informé</t>
  </si>
  <si>
    <t>manque de gestion de l'information / manque de moyens informatiques</t>
  </si>
  <si>
    <t>mental partant dans tous les sens / dispersion de l'information / saturé d'informations inutiles</t>
  </si>
  <si>
    <t>besoin de détachement / besoin de prendre de la distance avec l'entreprise</t>
  </si>
  <si>
    <t>se prendre la tête pour le futur / partir dans toutes les directions / confusion dans la vision à long terme</t>
  </si>
  <si>
    <t>comprendre les erreurs mais ne rien changer / ne retirer aucun bénéfice concret de ses échecs</t>
  </si>
  <si>
    <t>ne pas vouloir apprendre de ses erreurs / rester dans le vieux schéma de croyance</t>
  </si>
  <si>
    <t>besoin de faire le calme dans sa tête / besoin de méditer</t>
  </si>
  <si>
    <t>être déconnecté de son corps / ne pas en ressentir les besoins</t>
  </si>
  <si>
    <t>lâcher-prise / méditation pleine conscience pour se régénérer</t>
  </si>
  <si>
    <t>ne pas respecter les limites de son corps / négliger les besoins du personnel</t>
  </si>
  <si>
    <t>ne pas écouter son cœur / absence de sentiment</t>
  </si>
  <si>
    <t>écoute du cœur / être un leader charismatique / manager crédible et légitime</t>
  </si>
  <si>
    <t>besoin de faire une pause / cesser de reporter les vacances à plus tard</t>
  </si>
  <si>
    <t>très actif pour remplir le vide / peur de perdre des acquis</t>
  </si>
  <si>
    <t>sortir des conditionnements / percevoir la direction adéquate</t>
  </si>
  <si>
    <t>présence en soi / sensation de puissance</t>
  </si>
  <si>
    <t>vouloir se faire remarquer / attirer l'attention</t>
  </si>
  <si>
    <t>besoin de se sentir en totale sécurité / bon firewall</t>
  </si>
  <si>
    <t>manque de protection / subir des attaques informatiques / se faire hacker</t>
  </si>
  <si>
    <t>percevoir les dangers en général / se prémunir des attaques informatiques</t>
  </si>
  <si>
    <t>percevoir tout ce qui dérange / mise en évidence des incohérences dans l'entreprise / vigilance extrême</t>
  </si>
  <si>
    <t>besoin de disposer des informations utiles et concrêtes pour la suite / voir à moyen terme</t>
  </si>
  <si>
    <t>savoir observer et décoder les informations utiles</t>
  </si>
  <si>
    <t>résistance avant de passer à un niveau plus élevé / vouloir changer les autres</t>
  </si>
  <si>
    <t>stagner professionnellement / ne plus avoir d'énergie</t>
  </si>
  <si>
    <t>aller à contre-courant du flow / se heurter à pleins de difficultés</t>
  </si>
  <si>
    <t>besoin d'être en accord avec ce que l'on fait / être totalement absorbé par ce que l'on fait</t>
  </si>
  <si>
    <t>ne pas être en accord avec ce que l'on fait / refuser une succession</t>
  </si>
  <si>
    <t>véritable esprit d'entreprise / profiter d'une succession</t>
  </si>
  <si>
    <t>aller jusqu’au bout sans se préoccuper des obstacles / devoir gérer une succession</t>
  </si>
  <si>
    <t>besoin de s'engager pleinement / d'utiliser sa force de travail</t>
  </si>
  <si>
    <t>besoin d’être le pouvoir décisionnel sur soi et sur les autres / d'être un leader</t>
  </si>
  <si>
    <t>besoin de percevoir ce qui ne va pas / bon sens de l'orientation</t>
  </si>
  <si>
    <t>ne pas voir les problèmes / ne pas voir la suite</t>
  </si>
  <si>
    <t>visionnaire / direction claire pour la suite / suivre la ligne directrice</t>
  </si>
  <si>
    <t>naïveté / confusion sur la suite / dévier de la route que l'on s'était fixée</t>
  </si>
  <si>
    <t>n'agir que si c'est utile / disponible mais sans y mettre de l'émotionnel</t>
  </si>
  <si>
    <t>dépasser ses limites / s'épuiser inutilement</t>
  </si>
  <si>
    <t>se mettre la pression pour des actions inutiles / stress</t>
  </si>
  <si>
    <t>besoin de se sentir en sécurité / être attentif aux bruits étranges</t>
  </si>
  <si>
    <t>n'écouter que ce que l'on veut bien entendre / apprécier le silence</t>
  </si>
  <si>
    <t>besoin d'une ambiance musicale / avoir une oreille attentive</t>
  </si>
  <si>
    <t>subir des nuisances sonores / ne pas écouter les autres</t>
  </si>
  <si>
    <t>besoin de sortir des limitations / besoin de sortirdes règles imposées ou du carcan</t>
  </si>
  <si>
    <t>se sentir enfermé / subir des règles contraignantes et imposées</t>
  </si>
  <si>
    <t>savoir dédramatiser / jouer avec les règles / avoir de bonnes idées</t>
  </si>
  <si>
    <t>besoin d'assumer pour se sentir utile / éco-responsable et commerce équitable / besoin d'un idéal et d'un rôle social</t>
  </si>
  <si>
    <t>se retirer de la vie active / se sentir inutile</t>
  </si>
  <si>
    <t>intelligence au service de l'entreprise / commerce équitable / idéaux / rôle social / développement durable</t>
  </si>
  <si>
    <t>générer des douleurs inutiles / détruire pour exister / pas conscient des conséquences de certaines décisions ou actes</t>
  </si>
  <si>
    <t>besoin de temps et d'espace pour soi / besoin de temps et d'espace pour créer et innover</t>
  </si>
  <si>
    <t>manque d'espace personnel / manque d'espace pour travailler</t>
  </si>
  <si>
    <t>réprimer ses émotions / ne pas accepter les règles et les lois</t>
  </si>
  <si>
    <t>autosuffisance / suivre l'ordre naturel des choses / accepter les règles et les lois</t>
  </si>
  <si>
    <t>réprimer ses émotions / garder pour soi</t>
  </si>
  <si>
    <t>ne plus se battre pour son travail / vivre de l'instabilité</t>
  </si>
  <si>
    <t xml:space="preserve">besoin de se remettre en question / besoin d'être apprécié </t>
  </si>
  <si>
    <t>se sentir sans défense / ne pas se remettre en question</t>
  </si>
  <si>
    <t>se remettre en question / se sentir apprécié</t>
  </si>
  <si>
    <t>besoin d'avoir sa place / d'être utile</t>
  </si>
  <si>
    <t>sentiment d'être inutile / sentiment de ne pas être au bon endroit ou à sa juste place</t>
  </si>
  <si>
    <t>aller de l'avant tout en écoutant son corps / ne pas forcément répondre à toutes les attentes</t>
  </si>
  <si>
    <t>prendre des responsabilités ou jouer un rôle pour justifier sa place / son utilité</t>
  </si>
  <si>
    <t>leadership / manager encourageant et motivant</t>
  </si>
  <si>
    <t>joie communicative / aimer les choses simples</t>
  </si>
  <si>
    <t>autosatisfaction / prétentieux</t>
  </si>
  <si>
    <t>besoin d'être soutenu par ses partenaires / besoin d'une remise en ordre interne</t>
  </si>
  <si>
    <t>se sentir dévalorisé / être tout en bas d'un marketing de réseau ou de la hiérarchie</t>
  </si>
  <si>
    <t>se sentir valorisé et en retirer une force inépuisable</t>
  </si>
  <si>
    <t>abuser de son pouvoir dans un but personnel / dévaloriser l'autre pour y arriver / marketing agressif</t>
  </si>
  <si>
    <t>besoin de créer une grande famille / besoin d'être bien implanté localement</t>
  </si>
  <si>
    <t>liens coupés avec l'entreprise / le travail ne nourit plus les aspirations profondes</t>
  </si>
  <si>
    <t>entreprise bien implantée / entreprise faisant partie du patrimoine local / côté familal / travail ayant du sens</t>
  </si>
  <si>
    <t>devoir remplir une mission / faire croire que l'on est une grande famille / avoir des visée sur l'internationnal</t>
  </si>
  <si>
    <t>sentiment d'être un étranger pour son entreprise / incompréhension / insécurité chronique</t>
  </si>
  <si>
    <t>manipuler pour convaincre / manager manipulateur / marketing agressif</t>
  </si>
  <si>
    <t>certitude instinctive / leadership</t>
  </si>
  <si>
    <t>besoin de trouver un associé / besoin de réaliser ses rêves</t>
  </si>
  <si>
    <t>réprimer ce à quoi l'on aspire le plus / faire une croix sur ses rêves</t>
  </si>
  <si>
    <t>pouvoir s'adapter à tout / avoir trouvé un bon coach</t>
  </si>
  <si>
    <t>résistance à toute évolution /  devoir mettre une limite ferme à certaines choses</t>
  </si>
  <si>
    <t xml:space="preserve">besoin de digérer une expérience difficile / besoin de tirer parti d'un essai </t>
  </si>
  <si>
    <t>refus de se laisser imposer sa conduite / être à contre-courant</t>
  </si>
  <si>
    <t>instabilité / insécurité chronique / difficulté à passer à l'étape de réalisation</t>
  </si>
  <si>
    <t>capacité à réaliser ses idées / capacité à créer sa propre sécurité</t>
  </si>
  <si>
    <t>capacité à réaliser et à diffuser son potentiel / capacité à transmettre ses connaissances</t>
  </si>
  <si>
    <t>besoin excessif de transmettre sa création à la collectivité ou l'humanité / de laisser une trace</t>
  </si>
  <si>
    <t>besoin de concrétiser dans de la matière / aimer le concret et le solide</t>
  </si>
  <si>
    <t>être partagé dans des choix professionnels et reporter son action à plus tard / procrastination</t>
  </si>
  <si>
    <t>se confronter à plus fort que soi / se trouver face à une concurrence redoutable</t>
  </si>
  <si>
    <t>sentiment de ne pas être payé assez / sentiment d'ingratitude</t>
  </si>
  <si>
    <t>négativisme / sentiment de subir le même sort que les autres</t>
  </si>
  <si>
    <t>en paix avec les tâches à faire / humilité</t>
  </si>
  <si>
    <t>ne pas être dans le jugement / rester neutre / ne pas prende partis / savoir calmer le jeu</t>
  </si>
  <si>
    <t>confits et tensions chroniques dans l'entreprise / générer soi-même des déséquilibres</t>
  </si>
  <si>
    <t>besoin de mettre en œuvre son idéal ou ses valeurs</t>
  </si>
  <si>
    <t>efficience / se contenter de peu / fonctionner avec ce que l'on a / ne pas renier ses valeurs</t>
  </si>
  <si>
    <t>imposer ses idées / conflit avec la direction en place / conflit dans les idéaux et les valeurs</t>
  </si>
  <si>
    <t>subir les charges données par le collectif / limités par ses propres peurs</t>
  </si>
  <si>
    <t>beoin de se recentrer sur l'essentiel et sur ses valeurs</t>
  </si>
  <si>
    <t>avoir le personnel contre soi / devoir faire face aux imprévus</t>
  </si>
  <si>
    <t>refus de se laisser imposer par les autres / devoir défendre sa marge de manœuvre</t>
  </si>
  <si>
    <t>générer des dépendances affectives  / rôle exagéré ou inapproprié du manager</t>
  </si>
  <si>
    <t>besoin d'agir et de décider pour aller de l'avant / besoin d'oppotunités</t>
  </si>
  <si>
    <t>ne pas voir les opportunités qui se présentent / sentiment de passer à côté à chaque fois</t>
  </si>
  <si>
    <t>en phase avec sa destinée / utiliser les opportunités pour décider et avancer</t>
  </si>
  <si>
    <t>forcer le destin pour avancer / utiliser des pots-de-vin / manipuler pour arriver à ses fins</t>
  </si>
  <si>
    <t>angoisse existentielle / repli sur soi / peur de la faillite</t>
  </si>
  <si>
    <t>sentir à l'avance les besoins de l'entreprise ou du personnel</t>
  </si>
  <si>
    <t>besoin de retrouver sa capacité d'innover / besoin de trouver un associé  / besoin de se sentir accompagné par un coach</t>
  </si>
  <si>
    <t xml:space="preserve">coupé de sa capacité d'innover / être un adulte responsable et conscient / ne pas être naïf </t>
  </si>
  <si>
    <t>innover / être suivi par un coach</t>
  </si>
  <si>
    <t>réprimer sa capacité d'innover / faire croire que tout va pour le mieux</t>
  </si>
  <si>
    <t xml:space="preserve">besoin d'évoluer / besoin d'assouvir ses attentes </t>
  </si>
  <si>
    <t>refus de se transformer / refus d'évoluer</t>
  </si>
  <si>
    <t>sentiment d'être isolé / manque de liens affectifs au sein de l'entreprise</t>
  </si>
  <si>
    <t>refus de liens affectifs avec le personnel / le travail remplace la famille / ne pas mélanger vie familiale et professionnelle</t>
  </si>
  <si>
    <t>management obsolète / rencontrer des résistances</t>
  </si>
  <si>
    <t>besoin de toute son énergie pour un défi / besoin de transmettre son savoir-faire</t>
  </si>
  <si>
    <t>partager son expérience de vie ou transmettre sa connaissance / former le personnel ou des apprentis</t>
  </si>
  <si>
    <t>résister aux nouvelles expériences ou tout faire pour les reporter / refus de transmettre son expérience</t>
  </si>
  <si>
    <t>ne pas investir dans certains secteurs de l'entreprise / participer peu à la vie de l'entreprise</t>
  </si>
  <si>
    <t>refus de certains secteurs de l'entreprise / mettre certains secteurs ou certaines personnes à l'écart des décisions</t>
  </si>
  <si>
    <t>ne pas être déstabilisé par la misère dans le monde / œuvrer avec justesse</t>
  </si>
  <si>
    <t>ne pas apprendre de ses erreurs / pas de bénéfice durable</t>
  </si>
  <si>
    <t>résister aux transformations nécessaires / se complaire dans ses erreurs</t>
  </si>
  <si>
    <t xml:space="preserve">besoin d'offrir de la stabilité / de la sécurité sur tous les plans </t>
  </si>
  <si>
    <t>mémoire de personne courageuse / mémoire de guerrier solitaire</t>
  </si>
  <si>
    <t>fuir un conflit / désertion</t>
  </si>
  <si>
    <t>acte de bravoure / intrépide</t>
  </si>
  <si>
    <t>prise de risques exagérée / tête brûlée / casse-cou</t>
  </si>
  <si>
    <t>échapper à une bataille / fuir un conflit</t>
  </si>
  <si>
    <t>besoin de découvrir de nouveaux territoires / mémoire de guerrier</t>
  </si>
  <si>
    <t>mort dans une catastrophe naturelle / perdu son bouclier ou son arme</t>
  </si>
  <si>
    <t>mort dans un conflit / mort de faim</t>
  </si>
  <si>
    <t>besoin de sentir le contact avec le sol / fusionnel avec la mère / besoin de se poser à un endroit / besoin de croire en soi</t>
  </si>
  <si>
    <t>mort par torture / coupé de son pays d'origine / expatriation</t>
  </si>
  <si>
    <t>état de survie / réfugié / migrant</t>
  </si>
  <si>
    <t>besoin de vivre en immitant les autres / besoin d'avoir un patrimoine / traîner un boulet du passé / se remettre en question</t>
  </si>
  <si>
    <t>blessé à mort dans un combat / pas eu d'héritage / peur de la maladie / incompris</t>
  </si>
  <si>
    <t>vampirisé par un ancêtre / avoir dû fuir / devoir se remettre en question</t>
  </si>
  <si>
    <t>recherche d'un conjoint sur qui s'appuyer / héritage bloqué lié aux grands-parents</t>
  </si>
  <si>
    <t>devoir s'expatrier / fuir son pays / sa ville</t>
  </si>
  <si>
    <t>mémoires de soldat manoeuvrant en formation / force du clan / mémoire de berger</t>
  </si>
  <si>
    <t>mémoire de commandant militaire / de patriarche</t>
  </si>
  <si>
    <t>abandonné par ses alliés /  famille inexistante / éclatée ou dispersée</t>
  </si>
  <si>
    <t>besoin d'une promotion / d'accéder à un rang social plus élevé</t>
  </si>
  <si>
    <t>capacité à réaliser ses rêves / force intérieure</t>
  </si>
  <si>
    <t>besoin de se défendre / mémoire de charpentier</t>
  </si>
  <si>
    <t>torturé / ne pas avoir pu se défendre</t>
  </si>
  <si>
    <t>besoin d'être en communauté / secret de famille / trop attaché aux valeurs familliales</t>
  </si>
  <si>
    <t>exclusion du clan / mise à l'écart / bannissement</t>
  </si>
  <si>
    <t>équilibre entre donner et recevoir / équilibre dans les relations familiales</t>
  </si>
  <si>
    <t>vouloir couper les liens avec la communauté ou la famille / parasité par un ancêtre</t>
  </si>
  <si>
    <t>excommunication / puni par l'autorité / emprisonnement</t>
  </si>
  <si>
    <t>vécu traumatisant lié à la perte de la maison / devoir quitter sa maison</t>
  </si>
  <si>
    <t>soumis à une autorité / humilié</t>
  </si>
  <si>
    <t xml:space="preserve">humilité / être en paix avec l'autorité / avec ses parents </t>
  </si>
  <si>
    <t>refus du karma familal / abus du pouvoir en tant que figure d'autorité / mère autoritaire / humiliation / ne pas admettre ses erreurs</t>
  </si>
  <si>
    <t>laisser passer l'énergie / fluidité / en paix avec ses parents</t>
  </si>
  <si>
    <t>a préféré quitter le pouvoir / a abandonné sa fonction</t>
  </si>
  <si>
    <t xml:space="preserve">force tranquille / puissance </t>
  </si>
  <si>
    <t>besoin de construire / mémoires d'artisan / de  bâtisseur / de don juan</t>
  </si>
  <si>
    <t>se réfugier dans une grotte ou un monastère / refus d'affronter la réalité / puni pour vol / enfant illégitime</t>
  </si>
  <si>
    <t>autoflagellation / mémoire de pénitant</t>
  </si>
  <si>
    <t>besoin de retrouver son nom / de réhabiliter le nom de famille / besoin de beaucoup manger / bloqué par le passé familial</t>
  </si>
  <si>
    <t>mort par manque de nourriture / esclavage / perte du nom / naissance par le siège / enfant non désiré / ne pas faire confiance</t>
  </si>
  <si>
    <t>capacité à affronter les mémoires ancestrales / confiance dans les autres / loyauté</t>
  </si>
  <si>
    <t>envie de fuir mais rester à cause du passé familial / par devoir ou loyauté envers la famille / lien toxique avec un ancêtre</t>
  </si>
  <si>
    <t>présence d'un jumeau (intra utérin) / perte d'un enfant / d'un frère ou d'une sœur / mis de coté dans l'enfance</t>
  </si>
  <si>
    <t>esclavage / maltraitance ou indifférence dans la petite enfance / perdu son innocence / enfant prématuré (manques)</t>
  </si>
  <si>
    <t>perte d'un enfant à la naissance / conflit avec un frère ou une sœur / séparation brutale avec son conjoint ou son enfant</t>
  </si>
  <si>
    <t>perdu sa mère / abandon / immigration / expatriation / naissance difficile / décès de la mère à la naissance</t>
  </si>
  <si>
    <t>ancêtre accroché / passé familial limitatif / mère manipulatrice</t>
  </si>
  <si>
    <t>héritage en suspend / envie d'enfant / mère étouffante</t>
  </si>
  <si>
    <t>exclusion du clan / fille-mère / pas eu d'héritage / pas eu d'enfant</t>
  </si>
  <si>
    <t>se battre pour son héritage / vouloir absolument un enfant / mère castratrice / vouloir quitter le clan</t>
  </si>
  <si>
    <t>besoin d'être mère / mère envahissante</t>
  </si>
  <si>
    <t>élevé par une autre personne que sa mère / orphelin / mère absente un certain temps / placé en couveuse</t>
  </si>
  <si>
    <t>mère envahissante / zone d'ombre entourant votre naissance</t>
  </si>
  <si>
    <t>castration / maltraité par la hiérarchie (religieuse) / fatalisme / se punir soi-même / peur de vieillir</t>
  </si>
  <si>
    <t>suicide / par exemple suite à une faillite / perte du patrimoine / de tout l'argent</t>
  </si>
  <si>
    <t>spontanéité / capacité à répondre à ses attentes / à accepter toute situation</t>
  </si>
  <si>
    <t>vouloir fuir une situation désespérée / forte contrariété avec un membre de la famille</t>
  </si>
  <si>
    <t>beoin de se poser à quelque part / contrarié dans ses attentes / peur face à l'autorité parentale</t>
  </si>
  <si>
    <t>pas à sa place dans la famille / s'être senti en danger / expatriation / naître en retard</t>
  </si>
  <si>
    <t>perdu un enfant / un fœtus / un frère ou une sœur</t>
  </si>
  <si>
    <t>asservissement / se punir soi-même / abus / dévalorisation dans l'enfance / ne pas avoir pu être mère</t>
  </si>
  <si>
    <t>relations sexuelles forcées / mariage forcé / émotions fortes durant la grossesse / schizophrénie</t>
  </si>
  <si>
    <t>le non digéré de l'enfance / besoin  de lâcher prise avec le passé</t>
  </si>
  <si>
    <t>mort étripé / persécuté à cause de la religion / automutilation</t>
  </si>
  <si>
    <t>vécu non-accepté de l'enfance / dépendance toxique avec la mère ou avec toute forme d'autorité</t>
  </si>
  <si>
    <t>peur de passer à côté de sa destinée / bloqué par son passé</t>
  </si>
  <si>
    <t>avoir dû assumer des responsabilités trop tôt / refuser sa destinée</t>
  </si>
  <si>
    <t>sentiment de ne pas avoir eu d'enfance / qu'on vous a volé votre enfance / abstinence sexuelle</t>
  </si>
  <si>
    <t>mère toxique / sous l'emprise d'une personne</t>
  </si>
  <si>
    <t>enfant mort né / besoin d'être compris par les siens</t>
  </si>
  <si>
    <t>ne pas se sentir à sa place dans sa famille /  jumeau mort né / sentiment de ne pas vivre sa vie / mort par suicide</t>
  </si>
  <si>
    <t>conflit avec la fratrie / fœtus accroché / violence sexuelle</t>
  </si>
  <si>
    <t>besoin de vivre sa destinée / besoin de se sortir d'une situation</t>
  </si>
  <si>
    <t>pas assez d'argent / enfant non voulu</t>
  </si>
  <si>
    <t>problème avec l'argent /en colère contre sa destinée / devoir choisir entre deux destinées</t>
  </si>
  <si>
    <t>énergie sexuelle refoulée / mémoire de pauvreté / de paysan</t>
  </si>
  <si>
    <t>peur de la pauvreté / abus sexuel / inceste</t>
  </si>
  <si>
    <t>se laisser porter par la vie / sexualité équilibrée</t>
  </si>
  <si>
    <t>fuite dans le spirituel / refus des rapports sexuels</t>
  </si>
  <si>
    <t>mémoire d'artiste ou d'artisan / enfant perdu / mémoire de problèmes gynécologiques</t>
  </si>
  <si>
    <t>fin de lignée / problématique en tant que femme ou mère / pas eu sa place dans la famille</t>
  </si>
  <si>
    <t>créativité excessive / vouloir à tout prix un enfant</t>
  </si>
  <si>
    <t>besoin de changer sa vie / besoin de mette de l'argent de côté pour assurer ses arrières</t>
  </si>
  <si>
    <t>erreur de commandement / refus de certaines expériences / perdu son argent / mis de côté / naissance sous anesthésie générale</t>
  </si>
  <si>
    <t>refuser certaines expériences / en conflit avec ses valeurs / capacité à faire des choix justes / faire confiance à son instinct</t>
  </si>
  <si>
    <t>besoin d’avoir une bonne place sociale / mémoire de personnage ayant eu un rôle social</t>
  </si>
  <si>
    <t>ne pas avoir eu le choix / ne pas avoir pu choisir / avoir fait le mauvais choix / naissance provoquée</t>
  </si>
  <si>
    <t xml:space="preserve">besoin de trouver sa place / mère envahissante </t>
  </si>
  <si>
    <t>décès de la mère / manque d'affection de la part de la mère</t>
  </si>
  <si>
    <t>avoir dû défendre sa place sociale / passer sa vie à se battre / rejeté par sa mère / refus des mémoires maternelles</t>
  </si>
  <si>
    <t>famile nombreuse / ne pas avoir choisi cette vie / sentiment d'avoir été inutile ou manipulé / mort assassiné</t>
  </si>
  <si>
    <t>affrontement avec la mère / squatté par un jumeau mort né</t>
  </si>
  <si>
    <t>parents absents dans l'enfance / mémoire de résistant ou de religieux</t>
  </si>
  <si>
    <t>manque de tendresse / ascétisme / pénitence / austérité / père absent / autoritaire ou décédé trop tôt / mère dure</t>
  </si>
  <si>
    <t>affrontement avec la mère ou mère autoritaire dans l'enfance / jouer avec la mort</t>
  </si>
  <si>
    <t>parents indiférents / enfant non voulu / subir l'existence / soumission / victime d'un ancêtre</t>
  </si>
  <si>
    <t xml:space="preserve">être valorisé / plein de gratitude envers les autres et la vie </t>
  </si>
  <si>
    <t>exclusion / pas de soutien familal / maltraitance / mémoire de prisonnier</t>
  </si>
  <si>
    <t>trahison / trahi par un parent</t>
  </si>
  <si>
    <t>enfant non désiré / non respecté par les parents / avoir été une victime</t>
  </si>
  <si>
    <t xml:space="preserve">se battre pour être respecté / </t>
  </si>
  <si>
    <t>sentiment d'avoir fait un mauvais choix /</t>
  </si>
  <si>
    <t xml:space="preserve">douceur envers soi / résilience émotionelle </t>
  </si>
  <si>
    <t>émotions exprimées avec violence : rage / rancune / colère</t>
  </si>
  <si>
    <t>mémoire de religieux / avoir passé à côté de la vie</t>
  </si>
  <si>
    <t>dévaloisé par les parents / manque de confiance de la part des parents / parents exigents / mort par empoisonnement</t>
  </si>
  <si>
    <t>ne pas avoir pu terminé quelque chose / ne faire confiance à personne / ancêtre accroché</t>
  </si>
  <si>
    <t>critiqué / pas eu le courage / négativisme / naissance par césarienne (tendance à abandonner) / placé en couveuse</t>
  </si>
  <si>
    <t>dettes karmiques non réglées / talent réprimé / devoir toujours se battre pour vivre / rancune</t>
  </si>
  <si>
    <t>besoin de posséder / de matérialité / mémoire de marchand</t>
  </si>
  <si>
    <t>humiliation / injustice vécue / problème entre le bien et le mal / parent colérique ou alcolique / fatalisme</t>
  </si>
  <si>
    <t>ne pas faire face à sa part sombre / veille colère / consumérisme</t>
  </si>
  <si>
    <t>ancêtre accroché / émotions avant et pendant la naissance / peurs dans l'enfance</t>
  </si>
  <si>
    <t>non soutenu par les ancêtres / peurs ancestrales / clan familial restreint / a dû quitter la famille</t>
  </si>
  <si>
    <t>apaiser les conflits / conciliant / capacité à pardonner</t>
  </si>
  <si>
    <t>peurs ancestrales jamais affrontées / lien toxique avec la famille / émotions fortes vécues dans le ventre de la mère</t>
  </si>
  <si>
    <t>survie / avoir été une victime / prématuré en couveuse</t>
  </si>
  <si>
    <t>naissance difficile / failli mourir à la naissance</t>
  </si>
  <si>
    <t>besoin de reconaissance sociale / besoin de médaille / avoir été mis sur un piédestal / mémoire de chevalier</t>
  </si>
  <si>
    <t>enfant non reconnu ou ignoré / avoir été jugé ou trahi / pas à la hauteur de la mission / se laisser dicter sa vie / soumission</t>
  </si>
  <si>
    <t xml:space="preserve">inspirer confiance / reconnu </t>
  </si>
  <si>
    <t>contrarié dans ses attentes / lien conflictuel avec la mère</t>
  </si>
  <si>
    <t>besoin de s'isoler / non soutenu par la famille / mémoire d'ermite</t>
  </si>
  <si>
    <t>avoir vécu l'échec ou un trop grand succès / peur de passer à côté de la vie / sensibilité à fleur de peau</t>
  </si>
  <si>
    <t>liens familiaux toxiques / refuser la réalité de ce monde</t>
  </si>
  <si>
    <t>besoin d'avoir le contrôle sur sa vie / besoin d'avoir sa place dans la famille / mémoire de chevalier</t>
  </si>
  <si>
    <t>avoir perdu sa place / ne voir que le négatif / avoir coupé les liens avec la famille</t>
  </si>
  <si>
    <t>rancune non réglée / lutter pour sa place dans la famille</t>
  </si>
  <si>
    <t>mémoire de personnage politique / personne ayant pris une autre direction que le reste de la famille</t>
  </si>
  <si>
    <t>victime / peur d'être abandonné ou rejeté / sentiment de honte / mort par suicide</t>
  </si>
  <si>
    <t xml:space="preserve">n'a pas pu assumer son rôle de mère / peur de s'engager </t>
  </si>
  <si>
    <t>subir les tensions familiales / repli sur soi pour survivre / mort par chagrin d'amour</t>
  </si>
  <si>
    <t xml:space="preserve">laisser passer les émotions / sentiment de paix intérieure / pardon </t>
  </si>
  <si>
    <t>mort en se vidant de son sang / sentiment de vide dans la famille</t>
  </si>
  <si>
    <t>calme / tranquillité / détente</t>
  </si>
  <si>
    <t>parasité par un ancêtre / vouloir absolument maintenir des liens familiaux</t>
  </si>
  <si>
    <t>père absent dans l'enfance / peur de l'échec / mort par suicide</t>
  </si>
  <si>
    <t>mémoires de travailleur / d'ouvrier</t>
  </si>
  <si>
    <t>a perdu le contrôle de la situation / coup dans le dos / mort en fuyant / découragé</t>
  </si>
  <si>
    <t>se sentir responsable des discordes familiales / obstination dans le travail</t>
  </si>
  <si>
    <t>besoin de se faire respecter / besoin de donner une bonne image de soi</t>
  </si>
  <si>
    <t>père exigeant / vouloir plaire à son père / non respecté</t>
  </si>
  <si>
    <t>tout faire pour être respecté / autoritarisme</t>
  </si>
  <si>
    <t>s'être sacrifié pour ses parents / angoisse existentielle</t>
  </si>
  <si>
    <t>peur de s'engager / peur de la mort / sentiment d'incompétence</t>
  </si>
  <si>
    <t>pression familliale / attentes à combler / dépendances affectives avec la famille</t>
  </si>
  <si>
    <t>sacrifice pour une cause / ascétisme / pénitence / austérité</t>
  </si>
  <si>
    <t>devoir combler une angoisse existentielle / prendre sur soi les malheurs du monde</t>
  </si>
  <si>
    <t>décès récent d'un parent / manque d'amour de la part des parents</t>
  </si>
  <si>
    <t>sentiment d'avoir été étouffé par ses parents / envahi par les émotions d'un ancêtre / besoin de s'isoler / asthme</t>
  </si>
  <si>
    <t>sentiment d'avoir été abandonné par ses parents / prématuré / mort noyé ou étouffé / fratrie nombreuse</t>
  </si>
  <si>
    <t>conflit intérieur / se battre pour plus de liberté / plus d'espace pour soi</t>
  </si>
  <si>
    <t>somatisation des conflits familiaux / perte d'un membre de la famille / mort brûlé</t>
  </si>
  <si>
    <t>mémoire de faillite ou d'échec cuisant dans la famille / culpabilité d'avoir fait souffrir sa mère à la naissance</t>
  </si>
  <si>
    <t>peur des conflits dans la famille / manque d'amour de la part des parents</t>
  </si>
  <si>
    <t>mémoire de personne ayant pris sur elle la misère du monde / se sacrifier pour une cause</t>
  </si>
  <si>
    <t>se sacrifier pour une cause / vouloir remplir une mission</t>
  </si>
  <si>
    <t>mal vécu le conflit entre les parents / deuil non fait d'un parent ou d'un enfant / mort étouffé ou écrasé / séparation mal vécue</t>
  </si>
  <si>
    <t>se sentir envahi / besoin de respirer / d'espace pour soi / ne plus vouloir porter un fardeau du passé</t>
  </si>
  <si>
    <t>mémoire de révolte / de refus d'obéir / obligations parentales</t>
  </si>
  <si>
    <t>garder ses émotions pour soi / se sentir pris à la gorge</t>
  </si>
  <si>
    <t>mort étranglé / pendu ou égorgé / naissance avec cordon autour du cou / ne pas vouloir se marier</t>
  </si>
  <si>
    <t>résistance au changement / ressasser le passé / ne pas supporter les bijoux</t>
  </si>
  <si>
    <t>besoin de tenir sa parole / besoin d'être aimé / ambitieux</t>
  </si>
  <si>
    <t>avoir vécu des injustices / enfant sage / peur de ne pas être aimé / peur pour un proche en danger / avoir abandonné une carrière</t>
  </si>
  <si>
    <t>aimer avoir le dernier mot / ne pas respecter le point de vue des autres membres de la famille</t>
  </si>
  <si>
    <t>besoin d'exprimer sa créativité / mémoire d'artiste refoulé</t>
  </si>
  <si>
    <t>surcharge / bouillonnement mental / créativité excessive</t>
  </si>
  <si>
    <t>besoin de découvrir les secrets de famille / besoin de parler avec les défunts / deuils non réglés</t>
  </si>
  <si>
    <t>non-dits dans la famille / père inconnu / vécu traumatisant dans l'enfance / mort pendu / naissance en retard / mort trop jeune</t>
  </si>
  <si>
    <t>en colère contre sa destinée / conflit avec un ancien maître / lien non coupé avec un ancêtre / être violent</t>
  </si>
  <si>
    <t>mémoires de prisonnier / vérité cachée / vie construite sur un mensonge</t>
  </si>
  <si>
    <t>non-dits dans la famille /  plein d'obligations familiales / métier choisi par les parents / mémoires de prisonnier / mort en duel</t>
  </si>
  <si>
    <t>devoir se battre pour sa liberté / pour son nom / autoritarisme / frustrations sexuelles</t>
  </si>
  <si>
    <t>sentiment d'infériorité / de honte / se taire et s'enfermer</t>
  </si>
  <si>
    <t>accepter des compromis / écoute intérieure / honnêteté envers soi</t>
  </si>
  <si>
    <t>enfant sensible souvent malade / mort au combat</t>
  </si>
  <si>
    <t>mémoire de chef / de meneur</t>
  </si>
  <si>
    <t>mémoire de suiveur / de personne ayant été exploitée / s'être fait embobiné dans une histoire ou une bataille</t>
  </si>
  <si>
    <t>autoritarisme / chef n'inspirant pas confiance</t>
  </si>
  <si>
    <t>avoir été mis de côté / en internat / en pension</t>
  </si>
  <si>
    <t>rester neutre / être à sa place</t>
  </si>
  <si>
    <t>mémoire de concubine ou d'amant(e) / besoin d'être aimé / enfant illégitime / mensonges</t>
  </si>
  <si>
    <t>mémoire de moine ou de religieux / besoins affectifs carencés / peur de manquer de nourriture / mort par empoisonnement</t>
  </si>
  <si>
    <t>apprécier la vie / gratitude / sincérité</t>
  </si>
  <si>
    <t>ne jamais être comblé / boulimie / anorexie / devoir mentir / passé resté en travers de la gorge</t>
  </si>
  <si>
    <t>nostalgie / se raccrocher à son passé</t>
  </si>
  <si>
    <t>besoin de récupérer sa place / tenir la place / besoin d'être le meilleur</t>
  </si>
  <si>
    <t>s'être fait prendre sa place par une sœur ou un frère / jalousie / perdu son trône</t>
  </si>
  <si>
    <t>obstination / envie de se venger par jalousie / obligé d'être le meilleur / refus des mémoires</t>
  </si>
  <si>
    <t>besoin d'intimité / besoin de sentir les dangers</t>
  </si>
  <si>
    <t>être isolé ou perdu / mort porté disparu</t>
  </si>
  <si>
    <t xml:space="preserve">besoin de se sentir en sécurité / besoin de s'éloigner d'une personne / mémoire de chasseur </t>
  </si>
  <si>
    <t xml:space="preserve">éviter de revivre un passé douloureux / ne pas avoir pu se défendre / pris par surprise / mort mangé par un animal </t>
  </si>
  <si>
    <t>mémoire de musicien / besoin d'être écouté par ses parents</t>
  </si>
  <si>
    <t>besoin de silence / mémoire de moine / ne pas avoir été écouté par ses parents / ancêtre sourd / mort en tentant de fuir</t>
  </si>
  <si>
    <t>besoin d'être dans sa bulle / se débrouiller tout seul / mémoire d'ermite / de solitaire</t>
  </si>
  <si>
    <t>mémoire de bon à rien / vivre dans sa bulle / se couper de la famille (par manque de compréhension)</t>
  </si>
  <si>
    <t xml:space="preserve">état de silence intérieur / savoir demander de l'aide / se sentir compris par les siens </t>
  </si>
  <si>
    <t>devoir prouver sa valeur / parler pour rien</t>
  </si>
  <si>
    <t>bloqué dans son chemin de vie / problématique d'identité dans la famille</t>
  </si>
  <si>
    <t>deuil non fait / boucles du passé non terminées / ne pas avoir pu suivre sa vocation</t>
  </si>
  <si>
    <t>émotivité excesssive en cas de conflit familial / conflit de destinée</t>
  </si>
  <si>
    <t xml:space="preserve">soucieux du regard des autres / mémoire d'intellectuel ou de personne assurant de grandes responsabilités </t>
  </si>
  <si>
    <t>négativisme / vide existentiel / mémoire de personne ayant trop assumé / peur de la mort / manque de souplesse d'esprit</t>
  </si>
  <si>
    <t>voir les choses sous un angle différent / justes responsabilités</t>
  </si>
  <si>
    <t>comportements et pensées obsessionnels / trop de responsabilités</t>
  </si>
  <si>
    <t xml:space="preserve">mémoire de personne très agile ou très habile de ses mains / dextérité / agilité </t>
  </si>
  <si>
    <t>mort par maladresse / par chute / mémoire d'ivrogne / maladies sclérosantes / rigidité mentale / passé non accepté</t>
  </si>
  <si>
    <t>personne agitée / dépassé par les événements</t>
  </si>
  <si>
    <t>nostalgie / naissance par forceps</t>
  </si>
  <si>
    <t xml:space="preserve">besoin de voir ses priorités / de prendre du recul / d'être patient / perceptions actives </t>
  </si>
  <si>
    <t>mémoire de contemplatif / pas eu de recul sur le vécu dans l'enfance</t>
  </si>
  <si>
    <t>impatience / naissance prématurée / fuir la réalité</t>
  </si>
  <si>
    <t>s'être mis la pression pour la famille ou le clan / mémoire de boulanger</t>
  </si>
  <si>
    <t>envie de mourir / sentiment d'injustice</t>
  </si>
  <si>
    <t>s'être voilé la face / ne pas vouloir voir la réalité en face</t>
  </si>
  <si>
    <t>na pas avoir vu ce qu'il fallait faire ou ne pas l'avoir vu arriver / ancêtre aveugle</t>
  </si>
  <si>
    <t>refus de ce qui est arrivé / refuser la réalité</t>
  </si>
  <si>
    <t>ne pas répondre aux attentes des parents / déni</t>
  </si>
  <si>
    <t>vouloir régler les problèmes dans la famille / focalisation sur les problèmes</t>
  </si>
  <si>
    <t>mémoire de guerrier / de paysan</t>
  </si>
  <si>
    <t>schéma de fuite mis en place dans l'enfance / mort en fuyant</t>
  </si>
  <si>
    <t xml:space="preserve">se laisser vivre / capacité à lâcher-prise </t>
  </si>
  <si>
    <t>tenir tête dans ses décisions / devoir affronter les autres ou l'environnement</t>
  </si>
  <si>
    <t>mémoire d'intellectuel / chercher à attirer l'attention ou l'amour du père / enfant (sur)doué / mémoire de folie / schizophrénie</t>
  </si>
  <si>
    <t>peur de vieillir / peur de la mort / peur de l'irrationnel et du paranormal / peur des complots / fatalisme</t>
  </si>
  <si>
    <t xml:space="preserve">calme mental / capacité de discernement / pensées structurées / capacité d'analyse </t>
  </si>
  <si>
    <t>vouloir tout savoir / excès de savoir / sentiment que l'on complote contre vous / aimer comploter / croyances obsolètes</t>
  </si>
  <si>
    <t>idéalisation du père / manque d'autorité des parents / mémoire de médium</t>
  </si>
  <si>
    <t>problmatique avec le masculin / vie ayant perdu son sens / peur de la mort / ne pas utiliser ses dons / mort par suicide</t>
  </si>
  <si>
    <t xml:space="preserve">sagesse / gestion des conflits </t>
  </si>
  <si>
    <t xml:space="preserve">mémoire d'inquisiteur / conflit d'autorité avec les parents / ancêtre mâle accroché </t>
  </si>
  <si>
    <t>vécu des chocs émotionnels dans l'enfance / grandes peines / maladie d'Alzheimer</t>
  </si>
  <si>
    <t>ressasser le passé / grande émotivité / se sentir agressé</t>
  </si>
  <si>
    <t>mémoire de personne spirituelle / de médium / de guérisseur</t>
  </si>
  <si>
    <t>séparé de son commandant / mort du chef / perte de sens ou de la vision à long terme</t>
  </si>
  <si>
    <t xml:space="preserve">capacité à mettre de l'harmonie dans son corps / confiance dans la vie / gratitude </t>
  </si>
  <si>
    <t>générer des tensions dans son corps / être en résistance face à la vie</t>
  </si>
  <si>
    <t>peur de l'irrationnel / mort ligoté ou empêché de bouger</t>
  </si>
  <si>
    <t>besoin de penser autrement que le reste de la famille / besoin de jouer un rôle / relations superficielles</t>
  </si>
  <si>
    <t>naissance au forceps / suivre la même destinée que ses parents / problème identitaire / s'enfermer dans un rôle</t>
  </si>
  <si>
    <t xml:space="preserve">lâcher le contrôle mental / s'adapter </t>
  </si>
  <si>
    <t>se forcer à jouer un rôle / devoir jouer plusieurs rôles</t>
  </si>
  <si>
    <t>besoin de changer régulièrement de vie / changement d'identité</t>
  </si>
  <si>
    <t>peur de la mort / peur de la folie</t>
  </si>
  <si>
    <t>résistance au changement / pessimisme /</t>
  </si>
  <si>
    <t>mémoire de nomade / besoin de contrôler les autres / besoin d'attention de la part du père ou de ses enfants</t>
  </si>
  <si>
    <t>avoir vécu une grande peine / peur de vieillir / mémoire de persécution / vécu du rejet dans l'enfance / abus / enfant agité</t>
  </si>
  <si>
    <t>devoir combattre un ennemi ou un mal inconnu / schizophrénie / maladie de Parkinson</t>
  </si>
  <si>
    <t>besoin d'un père de remplacement / mémoire de religieux / de drogué</t>
  </si>
  <si>
    <t>père absent ou décédé trop tôt / avoir dû remplacer son père / sentiment de ne pas être soutenu par ses parents</t>
  </si>
  <si>
    <t>conflit avec l'autorité / recherche spirituelle ou d'un maître / mort par overdose / père autoritaire / manipulé par un ancêtre</t>
  </si>
  <si>
    <t>aimer fuir dans les réseaux sociaux / être hors réalité économique / idéesnon réalisables</t>
  </si>
  <si>
    <t>vouloir échapper à la réalité économique / idées farfelues et irraélisables</t>
  </si>
  <si>
    <t>capacité à poser des actions concrètes / à adapter les produits et le personnel si nécessaire</t>
  </si>
  <si>
    <t xml:space="preserve">besoin de posséder des biens matériels / de faire un bilan objectif et passer à autre chose </t>
  </si>
  <si>
    <t xml:space="preserve">besoin d'exprimer son potentiel / sa différence / son individualité </t>
  </si>
  <si>
    <t>voir des opportunités / se laisser inspirer sur le moment</t>
  </si>
  <si>
    <t>management calme mais ferme / juste et  adapté en toute circonstance</t>
  </si>
  <si>
    <t>être influençable et suivre les autres / accepter le rapport de force</t>
  </si>
  <si>
    <t>besoin d'agrandir son cercle d'influence / sa clientèle / sa gamme de produits / agrandir l'entreprise</t>
  </si>
  <si>
    <t>calme / ordré et inspirant confiance</t>
  </si>
  <si>
    <t>besoin d'être efficace et organisé / avoir une direction claire</t>
  </si>
  <si>
    <t>désengagement / plus envie de s'investir dans son travil</t>
  </si>
  <si>
    <t>besoin d'une présence féminine / besoin d'un coach / responsabilité sociale</t>
  </si>
  <si>
    <t>manger bienveillant et réconfortant / présence féminine dans le conseil d'administration / responsabilité sociale</t>
  </si>
  <si>
    <t>besoin de s'occuper des autres / de leur bien-être</t>
  </si>
  <si>
    <t>besoin d'être l'autorité / non contesté / intouchable / avoir des paroles justes et percutantes</t>
  </si>
  <si>
    <t>manager crédible et légitime / ayant du cœur / autorité calme et juste / rechercher l’harmonie et du bien-être</t>
  </si>
  <si>
    <t>besoin de défendre une cause / d'agir pour l'entreprise ou la société</t>
  </si>
  <si>
    <t>manager imperturbable / non influençable</t>
  </si>
  <si>
    <t>engagement pour une remise en ordre / audit / coaching / être porte-parole / syndicalisme</t>
  </si>
  <si>
    <t>entrprise ouverte sur le monde / marchés étrangers / manager tolérant et conciliant</t>
  </si>
  <si>
    <t>besoin de détachement / de prendre de la distance avec l'entreprise</t>
  </si>
  <si>
    <t>se prendre la tête pour le futur / partir dans toutes les directions / confusion dans la vision à lon terme</t>
  </si>
  <si>
    <t>comprendre les erreur / mais ne rien changer / n'en retirer aucun bénéfice concrêt</t>
  </si>
  <si>
    <t>écoute du cœur / être un leader charismatique / crédible et légitime</t>
  </si>
  <si>
    <t>manque de protection / subir des attaques informatique / se faire hacker</t>
  </si>
  <si>
    <t>besoin d'être en accord avec ce que l'on fait / totalement absorbé par ce que l'on fait / être dans le flow</t>
  </si>
  <si>
    <t>ne pas voir les problèmes / ni la suite</t>
  </si>
  <si>
    <t>besoin de sortir des limitations / des règles imposées / du carcan</t>
  </si>
  <si>
    <t>besoin d'assumer pour se sentir utile / éco-responsable et commerce équitable / besoin d'un idéal / rôle social / développement durable</t>
  </si>
  <si>
    <t>besoin de temps et d'espace pour soi / pour créer et innover</t>
  </si>
  <si>
    <t>leadership / encouragant / motivant</t>
  </si>
  <si>
    <t>besoin de répondre à ses attentes / de combler ses besoins</t>
  </si>
  <si>
    <t>se sentir dévalorisé / être tout en bas d'un marketing de réseau / de la hiérarchie</t>
  </si>
  <si>
    <t>se sentir valorisé / en retirer une force inépuisable</t>
  </si>
  <si>
    <t>entreprise bien implantée / faisant partie du patrimine local / côté familal / travail ayant du sens</t>
  </si>
  <si>
    <t xml:space="preserve">besoin de digérer une expérience difficile / de tirer parti d'un essai </t>
  </si>
  <si>
    <t>capacité à réaliser ses idées / à créer sa propre sécurité</t>
  </si>
  <si>
    <t>capacité à réaliser son potentiel / à le diffuser / transmettre son acquis</t>
  </si>
  <si>
    <t>besoin de concrétiser dans de la matière / du concret / du solide</t>
  </si>
  <si>
    <t>se confronter à plus fort que soi / à une concurrence redoutable</t>
  </si>
  <si>
    <t>sentiment de ne pas ête payé assez / sentiment d'ingratitude</t>
  </si>
  <si>
    <t>ne pas être dans le jugement / rester neutre / ne pas prende partis / calmer le jeu</t>
  </si>
  <si>
    <t>besoin de mettre en œuvre son idéal / ses valeurs</t>
  </si>
  <si>
    <t>beoin de se recentrer sur l'essentiel / sur ses valeurs</t>
  </si>
  <si>
    <t>angoisse existentielle / repli sur soi / peur de lafaillite</t>
  </si>
  <si>
    <t>besoin de retrouver sa capacité d'innover / de trouver un associé  / de se sentir accompagné par un coach</t>
  </si>
  <si>
    <t>refus de certains secteurs de l'entreprise / les mettre à l'écart des décisions</t>
  </si>
  <si>
    <t>Num</t>
  </si>
  <si>
    <t>Harm</t>
  </si>
  <si>
    <t>F</t>
  </si>
  <si>
    <t>I</t>
  </si>
  <si>
    <t>II</t>
  </si>
  <si>
    <t>III</t>
  </si>
  <si>
    <t>Différence</t>
  </si>
  <si>
    <t>Type de différence</t>
  </si>
  <si>
    <t>Amplitude</t>
  </si>
  <si>
    <t>Forme</t>
  </si>
  <si>
    <t>Interprétation Amplitude</t>
  </si>
  <si>
    <t>Interprétation Lissage/excitation</t>
  </si>
  <si>
    <t>Point critique</t>
  </si>
  <si>
    <t>Tension Gauche Droite</t>
  </si>
  <si>
    <t>Tension</t>
  </si>
  <si>
    <t>Limite Droite</t>
  </si>
  <si>
    <t>LimiteGauche</t>
  </si>
  <si>
    <t>Tension D/G</t>
  </si>
  <si>
    <t>les qualités que nous avons</t>
  </si>
  <si>
    <t>les qualités que nous avons, ce qui nous attire le plus</t>
  </si>
  <si>
    <t>Blocage froid, point critique</t>
  </si>
  <si>
    <t>Si l'étoile ou le rond est en dehors du corps, cela veut dire que l'étoile ou le rond correspondant, se situant à la même hauteur, dépasse une certaine intensité</t>
  </si>
  <si>
    <t>Fuite énergétique ou mise à la terre</t>
  </si>
  <si>
    <t>Amas, bosse</t>
  </si>
  <si>
    <t>Categorie (pour coloriser) Droite</t>
  </si>
  <si>
    <t>Categorie (pour coloriser) Gauche</t>
  </si>
  <si>
    <t>Le + des excitations/qualités</t>
  </si>
  <si>
    <t>Les blocages représentent l’ensemble de tout ce qui nuit sérieusement à la circulation de l’énergie et de l’information dans le corps. Plus la valeur est élevée, plus la personne a de dysfonctionnements énergétiques et plus elle juge ce qu’elle vit ou ce qu’elle a vécu</t>
  </si>
  <si>
    <t>Code_resonnace</t>
  </si>
  <si>
    <t>Entrez le code</t>
  </si>
  <si>
    <t>Code_concatener</t>
  </si>
  <si>
    <t>Amplitude_droite</t>
  </si>
  <si>
    <t>Forme_droite</t>
  </si>
  <si>
    <t>Forme_gauche</t>
  </si>
  <si>
    <t>Amplitude_gauche</t>
  </si>
  <si>
    <t>Reactivité / Qualité</t>
  </si>
  <si>
    <t>Limite/besoin</t>
  </si>
  <si>
    <t>resultat LVA</t>
  </si>
  <si>
    <t>Interprétation qualité</t>
  </si>
  <si>
    <t>Interprétation excitation</t>
  </si>
  <si>
    <t>Interprétation besoin</t>
  </si>
  <si>
    <t>Interprétation limite</t>
  </si>
  <si>
    <t>Noir Arrière</t>
  </si>
  <si>
    <t>Noir Avant</t>
  </si>
  <si>
    <t>Rouge Avant</t>
  </si>
  <si>
    <t>Rouge Arrière</t>
  </si>
  <si>
    <t>Orange Avant</t>
  </si>
  <si>
    <t>Orange Arrière</t>
  </si>
  <si>
    <t>Jaune Avant</t>
  </si>
  <si>
    <t>Jaune Arrière</t>
  </si>
  <si>
    <t>Vert Pomme Avant</t>
  </si>
  <si>
    <t>Vert Pomme Arrière</t>
  </si>
  <si>
    <t>Vert  Avant</t>
  </si>
  <si>
    <t>Vert  Arrière</t>
  </si>
  <si>
    <t>Turquoise Avant</t>
  </si>
  <si>
    <t>Turquoise Arrière</t>
  </si>
  <si>
    <t>Bleu Avant</t>
  </si>
  <si>
    <t>Bleu Arrière</t>
  </si>
  <si>
    <t>Cyan Avant</t>
  </si>
  <si>
    <t>Cyan Arrière</t>
  </si>
  <si>
    <t>Indigo Avant</t>
  </si>
  <si>
    <t>Indigo Arrière</t>
  </si>
  <si>
    <t>Pourpre Avant</t>
  </si>
  <si>
    <t>Pourpre Arrière</t>
  </si>
  <si>
    <t>Magenta Avant</t>
  </si>
  <si>
    <t>Magenta Arrière</t>
  </si>
  <si>
    <t>Rose Avant</t>
  </si>
  <si>
    <t>Rose Arrière</t>
  </si>
  <si>
    <t>Mise à la terre</t>
  </si>
  <si>
    <t>neutre</t>
  </si>
  <si>
    <t>Action/ besoin</t>
  </si>
  <si>
    <t>Excess</t>
  </si>
  <si>
    <t>Limite/peur</t>
  </si>
  <si>
    <t>Action</t>
  </si>
  <si>
    <t>retrait</t>
  </si>
  <si>
    <t>Contemplation</t>
  </si>
  <si>
    <t>Manque</t>
  </si>
  <si>
    <t>Peur</t>
  </si>
  <si>
    <t>Action juste</t>
  </si>
  <si>
    <t>apaisement</t>
  </si>
  <si>
    <t>Justesse</t>
  </si>
  <si>
    <t>Frustration</t>
  </si>
  <si>
    <t>Nervosité</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</si>
</sst>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51" x14ac:knownFonts="1">
    <font>
      <sz val="11"/>
      <color theme="1"/>
      <name val="Calibri"/>
      <family val="2"/>
      <scheme val="minor"/>
    </font>
    <font>
      <sz val="12"/>
      <color rgb="FF000000"/>
      <name val="Calibri"/>
      <family val="2"/>
      <scheme val="minor"/>
    </font>
    <font>
      <sz val="11"/>
      <color rgb="FF000000"/>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sz val="12"/>
      <color theme="1"/>
      <name val="Calibri"/>
      <family val="2"/>
      <scheme val="minor"/>
    </font>
    <font>
      <b/>
      <sz val="16"/>
      <color theme="1"/>
      <name val="Calibri"/>
      <family val="2"/>
      <scheme val="minor"/>
    </font>
    <font>
      <sz val="14"/>
      <color theme="1"/>
      <name val="Calibri"/>
      <family val="2"/>
      <scheme val="minor"/>
    </font>
    <font>
      <sz val="10"/>
      <name val="Arial"/>
      <family val="2"/>
    </font>
    <font>
      <sz val="1"/>
      <color theme="0" tint="-4.9989318521683403E-2"/>
      <name val="Calibri"/>
      <family val="2"/>
      <scheme val="minor"/>
    </font>
    <font>
      <b/>
      <sz val="24"/>
      <color theme="1"/>
      <name val="Calibri"/>
      <family val="2"/>
      <scheme val="minor"/>
    </font>
    <font>
      <b/>
      <sz val="14"/>
      <color theme="1"/>
      <name val="Calibri"/>
      <family val="2"/>
      <scheme val="minor"/>
    </font>
    <font>
      <sz val="14"/>
      <color rgb="FF000000"/>
      <name val="Calibri"/>
      <family val="2"/>
      <scheme val="minor"/>
    </font>
    <font>
      <b/>
      <sz val="20"/>
      <color theme="1"/>
      <name val="Calibri"/>
      <family val="2"/>
      <scheme val="minor"/>
    </font>
    <font>
      <b/>
      <sz val="18"/>
      <color theme="1"/>
      <name val="Calibri"/>
      <family val="2"/>
      <scheme val="minor"/>
    </font>
    <font>
      <b/>
      <sz val="12"/>
      <color theme="1"/>
      <name val="Calibri"/>
      <family val="2"/>
      <scheme val="minor"/>
    </font>
    <font>
      <sz val="12"/>
      <color rgb="FFFF0000"/>
      <name val="Calibri"/>
      <family val="2"/>
      <scheme val="minor"/>
    </font>
    <font>
      <b/>
      <sz val="16"/>
      <color theme="0"/>
      <name val="Calibri"/>
      <family val="2"/>
      <scheme val="minor"/>
    </font>
    <font>
      <sz val="16"/>
      <color theme="1"/>
      <name val="Calibri"/>
      <family val="2"/>
      <scheme val="minor"/>
    </font>
    <font>
      <sz val="24"/>
      <color theme="1"/>
      <name val="Calibri"/>
      <family val="2"/>
      <scheme val="minor"/>
    </font>
    <font>
      <sz val="26"/>
      <color theme="1"/>
      <name val="Calibri"/>
      <family val="2"/>
      <scheme val="minor"/>
    </font>
    <font>
      <b/>
      <sz val="14"/>
      <color theme="1"/>
      <name val="Cambria"/>
      <family val="1"/>
    </font>
    <font>
      <sz val="14"/>
      <color theme="1"/>
      <name val="Cambria"/>
      <family val="1"/>
    </font>
    <font>
      <sz val="12"/>
      <color theme="0"/>
      <name val="Calibri"/>
      <family val="2"/>
      <scheme val="minor"/>
    </font>
    <font>
      <b/>
      <sz val="12"/>
      <color theme="0"/>
      <name val="Calibri"/>
      <family val="2"/>
      <scheme val="minor"/>
    </font>
    <font>
      <sz val="12"/>
      <color theme="0"/>
      <name val="Calibri"/>
      <family val="2"/>
    </font>
    <font>
      <b/>
      <sz val="12"/>
      <color theme="0"/>
      <name val="Calibri"/>
      <family val="2"/>
    </font>
    <font>
      <sz val="12"/>
      <color theme="0"/>
      <name val="Times"/>
    </font>
    <font>
      <sz val="28"/>
      <color theme="1"/>
      <name val="Calibri"/>
      <family val="2"/>
      <scheme val="minor"/>
    </font>
    <font>
      <sz val="12"/>
      <color theme="1"/>
      <name val="Calibri"/>
      <family val="1"/>
      <charset val="1"/>
      <scheme val="minor"/>
    </font>
    <font>
      <b/>
      <sz val="22"/>
      <color theme="1"/>
      <name val="Calibri"/>
      <family val="2"/>
      <scheme val="minor"/>
    </font>
    <font>
      <sz val="18"/>
      <color theme="1"/>
      <name val="Calibri"/>
      <family val="2"/>
      <scheme val="minor"/>
    </font>
    <font>
      <sz val="20"/>
      <color theme="1"/>
      <name val="Calibri"/>
      <family val="2"/>
      <scheme val="minor"/>
    </font>
    <font>
      <b/>
      <sz val="24"/>
      <color theme="0"/>
      <name val="Calibri"/>
      <family val="2"/>
      <scheme val="minor"/>
    </font>
    <font>
      <sz val="36"/>
      <color theme="0"/>
      <name val="Calibri"/>
      <family val="2"/>
      <scheme val="minor"/>
    </font>
    <font>
      <sz val="18"/>
      <color theme="0"/>
      <name val="Calibri"/>
      <family val="2"/>
      <scheme val="minor"/>
    </font>
    <font>
      <sz val="16"/>
      <color theme="0"/>
      <name val="Calibri"/>
      <family val="2"/>
      <scheme val="minor"/>
    </font>
    <font>
      <sz val="20"/>
      <color theme="0"/>
      <name val="Calibri"/>
      <family val="2"/>
      <scheme val="minor"/>
    </font>
    <font>
      <b/>
      <sz val="20"/>
      <color theme="0"/>
      <name val="Calibri"/>
      <family val="2"/>
      <scheme val="minor"/>
    </font>
    <font>
      <sz val="12"/>
      <color theme="1"/>
      <name val="Cambria"/>
      <family val="1"/>
    </font>
    <font>
      <b/>
      <sz val="12"/>
      <color theme="1"/>
      <name val="Cambria"/>
      <family val="1"/>
    </font>
    <font>
      <b/>
      <sz val="12"/>
      <color rgb="FF000000"/>
      <name val="Cambria"/>
      <family val="1"/>
    </font>
    <font>
      <sz val="12"/>
      <color rgb="FF000000"/>
      <name val="Cambria"/>
      <family val="1"/>
    </font>
    <font>
      <sz val="9"/>
      <color indexed="81"/>
      <name val="Tahoma"/>
      <family val="2"/>
    </font>
    <font>
      <b/>
      <sz val="9"/>
      <color indexed="81"/>
      <name val="Tahoma"/>
      <family val="2"/>
    </font>
    <font>
      <sz val="16"/>
      <color rgb="FF000000"/>
      <name val="Cambria"/>
      <family val="1"/>
    </font>
    <font>
      <sz val="11"/>
      <name val="Calibri"/>
      <family val="2"/>
      <scheme val="minor"/>
    </font>
    <font>
      <sz val="12"/>
      <name val="Calibri"/>
      <family val="2"/>
      <scheme val="minor"/>
    </font>
    <font>
      <b/>
      <sz val="14"/>
      <color indexed="81"/>
      <name val="Tahoma"/>
      <family val="2"/>
    </font>
    <font>
      <sz val="11"/>
      <color rgb="FFFF0000"/>
      <name val="Calibri"/>
      <family val="2"/>
      <scheme val="minor"/>
    </font>
  </fonts>
  <fills count="49">
    <fill>
      <patternFill patternType="none"/>
    </fill>
    <fill>
      <patternFill patternType="gray125"/>
    </fill>
    <fill>
      <patternFill patternType="solid">
        <fgColor theme="4" tint="0.79998168889431442"/>
        <bgColor indexed="64"/>
      </patternFill>
    </fill>
    <fill>
      <patternFill patternType="solid">
        <fgColor rgb="FFFFC000"/>
        <bgColor indexed="64"/>
      </patternFill>
    </fill>
    <fill>
      <patternFill patternType="solid">
        <fgColor rgb="FF0070C0"/>
        <bgColor indexed="64"/>
      </patternFill>
    </fill>
    <fill>
      <patternFill patternType="solid">
        <fgColor theme="4"/>
        <bgColor theme="4"/>
      </patternFill>
    </fill>
    <fill>
      <patternFill patternType="solid">
        <fgColor theme="4" tint="0.79998168889431442"/>
        <bgColor theme="4" tint="0.79998168889431442"/>
      </patternFill>
    </fill>
    <fill>
      <patternFill patternType="solid">
        <fgColor theme="0" tint="-0.14999847407452621"/>
        <bgColor indexed="64"/>
      </patternFill>
    </fill>
    <fill>
      <patternFill patternType="solid">
        <fgColor theme="0" tint="-0.249977111117893"/>
        <bgColor indexed="64"/>
      </patternFill>
    </fill>
    <fill>
      <patternFill patternType="solid">
        <fgColor theme="0" tint="-0.499984740745262"/>
        <bgColor indexed="64"/>
      </patternFill>
    </fill>
    <fill>
      <patternFill patternType="solid">
        <fgColor rgb="FFFFFF00"/>
        <bgColor indexed="64"/>
      </patternFill>
    </fill>
    <fill>
      <patternFill patternType="solid">
        <fgColor theme="0" tint="-4.9989318521683403E-2"/>
        <bgColor indexed="64"/>
      </patternFill>
    </fill>
    <fill>
      <patternFill patternType="solid">
        <fgColor theme="0"/>
        <bgColor indexed="64"/>
      </patternFill>
    </fill>
    <fill>
      <patternFill patternType="solid">
        <fgColor rgb="FFFF9900"/>
        <bgColor indexed="64"/>
      </patternFill>
    </fill>
    <fill>
      <patternFill patternType="solid">
        <fgColor theme="4" tint="0.39997558519241921"/>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rgb="FFFF3300"/>
        <bgColor indexed="64"/>
      </patternFill>
    </fill>
    <fill>
      <patternFill patternType="solid">
        <fgColor rgb="FFCC0000"/>
        <bgColor indexed="64"/>
      </patternFill>
    </fill>
    <fill>
      <patternFill patternType="solid">
        <fgColor rgb="FFFF5050"/>
        <bgColor indexed="64"/>
      </patternFill>
    </fill>
    <fill>
      <patternFill patternType="solid">
        <fgColor rgb="FF008000"/>
        <bgColor indexed="64"/>
      </patternFill>
    </fill>
    <fill>
      <patternFill patternType="solid">
        <fgColor rgb="FF33CC33"/>
        <bgColor indexed="64"/>
      </patternFill>
    </fill>
    <fill>
      <patternFill patternType="solid">
        <fgColor rgb="FF66FF66"/>
        <bgColor indexed="64"/>
      </patternFill>
    </fill>
    <fill>
      <patternFill patternType="solid">
        <fgColor theme="4" tint="0.59999389629810485"/>
        <bgColor indexed="64"/>
      </patternFill>
    </fill>
    <fill>
      <patternFill patternType="solid">
        <fgColor theme="4"/>
        <bgColor indexed="64"/>
      </patternFill>
    </fill>
    <fill>
      <patternFill patternType="solid">
        <fgColor theme="3" tint="0.79998168889431442"/>
        <bgColor indexed="64"/>
      </patternFill>
    </fill>
    <fill>
      <patternFill patternType="solid">
        <fgColor theme="9"/>
        <bgColor indexed="64"/>
      </patternFill>
    </fill>
    <fill>
      <patternFill patternType="solid">
        <fgColor rgb="FFFF0000"/>
        <bgColor indexed="64"/>
      </patternFill>
    </fill>
    <fill>
      <patternFill patternType="solid">
        <fgColor theme="1"/>
        <bgColor indexed="64"/>
      </patternFill>
    </fill>
    <fill>
      <patternFill patternType="solid">
        <fgColor rgb="FFFF00FF"/>
        <bgColor indexed="64"/>
      </patternFill>
    </fill>
    <fill>
      <patternFill patternType="solid">
        <fgColor rgb="FF00B050"/>
        <bgColor indexed="64"/>
      </patternFill>
    </fill>
    <fill>
      <patternFill patternType="solid">
        <fgColor rgb="FFFF6600"/>
        <bgColor indexed="64"/>
      </patternFill>
    </fill>
    <fill>
      <patternFill patternType="solid">
        <fgColor rgb="FFCCFF33"/>
        <bgColor indexed="64"/>
      </patternFill>
    </fill>
    <fill>
      <patternFill patternType="solid">
        <fgColor rgb="FF00B0F0"/>
        <bgColor indexed="64"/>
      </patternFill>
    </fill>
    <fill>
      <patternFill patternType="solid">
        <fgColor rgb="FF00FFCC"/>
        <bgColor indexed="64"/>
      </patternFill>
    </fill>
    <fill>
      <patternFill patternType="solid">
        <fgColor rgb="FF002060"/>
        <bgColor indexed="64"/>
      </patternFill>
    </fill>
    <fill>
      <patternFill patternType="solid">
        <fgColor theme="5" tint="-0.249977111117893"/>
        <bgColor indexed="64"/>
      </patternFill>
    </fill>
    <fill>
      <patternFill patternType="solid">
        <fgColor rgb="FF7030A0"/>
        <bgColor indexed="64"/>
      </patternFill>
    </fill>
    <fill>
      <patternFill patternType="solid">
        <fgColor rgb="FFCC0066"/>
        <bgColor indexed="64"/>
      </patternFill>
    </fill>
    <fill>
      <patternFill patternType="solid">
        <fgColor rgb="FF9933FF"/>
        <bgColor indexed="64"/>
      </patternFill>
    </fill>
    <fill>
      <gradientFill degree="90">
        <stop position="0">
          <color rgb="FFFF0000"/>
        </stop>
        <stop position="1">
          <color rgb="FF00B050"/>
        </stop>
      </gradientFill>
    </fill>
    <fill>
      <gradientFill degree="90">
        <stop position="0">
          <color rgb="FFFFC000"/>
        </stop>
        <stop position="1">
          <color rgb="FF00B0F0"/>
        </stop>
      </gradientFill>
    </fill>
    <fill>
      <patternFill patternType="solid">
        <fgColor theme="2" tint="-0.249977111117893"/>
        <bgColor indexed="64"/>
      </patternFill>
    </fill>
    <fill>
      <patternFill patternType="solid">
        <fgColor theme="5" tint="0.79998168889431442"/>
        <bgColor indexed="64"/>
      </patternFill>
    </fill>
    <fill>
      <patternFill patternType="solid">
        <fgColor theme="7"/>
        <bgColor indexed="64"/>
      </patternFill>
    </fill>
    <fill>
      <patternFill patternType="solid">
        <fgColor rgb="FFCC3300"/>
        <bgColor indexed="64"/>
      </patternFill>
    </fill>
    <fill>
      <patternFill patternType="solid">
        <fgColor theme="3" tint="0.79998168889431442"/>
        <bgColor theme="4" tint="0.79998168889431442"/>
      </patternFill>
    </fill>
    <fill>
      <patternFill patternType="solid">
        <fgColor theme="5" tint="0.79998168889431442"/>
        <bgColor theme="4" tint="0.79998168889431442"/>
      </patternFill>
    </fill>
    <fill>
      <patternFill patternType="solid">
        <fgColor theme="2" tint="-0.249977111117893"/>
        <bgColor theme="4" tint="0.79998168889431442"/>
      </patternFill>
    </fill>
  </fills>
  <borders count="49">
    <border>
      <left/>
      <right/>
      <top/>
      <bottom/>
      <diagonal/>
    </border>
    <border>
      <left style="thick">
        <color auto="1"/>
      </left>
      <right/>
      <top/>
      <bottom/>
      <diagonal/>
    </border>
    <border>
      <left style="thick">
        <color auto="1"/>
      </left>
      <right style="medium">
        <color auto="1"/>
      </right>
      <top style="thick">
        <color auto="1"/>
      </top>
      <bottom style="medium">
        <color auto="1"/>
      </bottom>
      <diagonal/>
    </border>
    <border>
      <left style="medium">
        <color auto="1"/>
      </left>
      <right style="medium">
        <color auto="1"/>
      </right>
      <top style="thick">
        <color auto="1"/>
      </top>
      <bottom style="medium">
        <color auto="1"/>
      </bottom>
      <diagonal/>
    </border>
    <border>
      <left style="medium">
        <color auto="1"/>
      </left>
      <right style="thick">
        <color auto="1"/>
      </right>
      <top style="thick">
        <color auto="1"/>
      </top>
      <bottom style="medium">
        <color auto="1"/>
      </bottom>
      <diagonal/>
    </border>
    <border>
      <left style="thick">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medium">
        <color auto="1"/>
      </left>
      <right style="thick">
        <color auto="1"/>
      </right>
      <top style="medium">
        <color auto="1"/>
      </top>
      <bottom style="medium">
        <color auto="1"/>
      </bottom>
      <diagonal/>
    </border>
    <border>
      <left style="thin">
        <color theme="4" tint="0.39997558519241921"/>
      </left>
      <right/>
      <top style="thin">
        <color theme="4" tint="0.39997558519241921"/>
      </top>
      <bottom/>
      <diagonal/>
    </border>
    <border>
      <left/>
      <right/>
      <top style="thin">
        <color theme="4" tint="0.39997558519241921"/>
      </top>
      <bottom/>
      <diagonal/>
    </border>
    <border>
      <left/>
      <right style="thin">
        <color theme="4" tint="0.39997558519241921"/>
      </right>
      <top style="thin">
        <color theme="4" tint="0.39997558519241921"/>
      </top>
      <bottom/>
      <diagonal/>
    </border>
    <border>
      <left style="medium">
        <color auto="1"/>
      </left>
      <right style="medium">
        <color auto="1"/>
      </right>
      <top/>
      <bottom/>
      <diagonal/>
    </border>
    <border>
      <left/>
      <right/>
      <top style="medium">
        <color auto="1"/>
      </top>
      <bottom style="medium">
        <color auto="1"/>
      </bottom>
      <diagonal/>
    </border>
    <border>
      <left style="thick">
        <color auto="1"/>
      </left>
      <right/>
      <top style="thick">
        <color auto="1"/>
      </top>
      <bottom/>
      <diagonal/>
    </border>
    <border>
      <left/>
      <right/>
      <top style="thick">
        <color auto="1"/>
      </top>
      <bottom/>
      <diagonal/>
    </border>
    <border>
      <left/>
      <right style="thick">
        <color auto="1"/>
      </right>
      <top style="thick">
        <color auto="1"/>
      </top>
      <bottom/>
      <diagonal/>
    </border>
    <border>
      <left/>
      <right style="thick">
        <color auto="1"/>
      </right>
      <top/>
      <bottom/>
      <diagonal/>
    </border>
    <border>
      <left style="thick">
        <color auto="1"/>
      </left>
      <right/>
      <top/>
      <bottom style="thick">
        <color auto="1"/>
      </bottom>
      <diagonal/>
    </border>
    <border>
      <left/>
      <right/>
      <top/>
      <bottom style="thick">
        <color auto="1"/>
      </bottom>
      <diagonal/>
    </border>
    <border>
      <left/>
      <right style="thick">
        <color auto="1"/>
      </right>
      <top/>
      <bottom style="thick">
        <color auto="1"/>
      </bottom>
      <diagonal/>
    </border>
    <border>
      <left style="thick">
        <color auto="1"/>
      </left>
      <right style="medium">
        <color auto="1"/>
      </right>
      <top style="medium">
        <color auto="1"/>
      </top>
      <bottom style="thick">
        <color auto="1"/>
      </bottom>
      <diagonal/>
    </border>
    <border>
      <left style="medium">
        <color auto="1"/>
      </left>
      <right style="medium">
        <color auto="1"/>
      </right>
      <top style="medium">
        <color auto="1"/>
      </top>
      <bottom style="thick">
        <color auto="1"/>
      </bottom>
      <diagonal/>
    </border>
    <border>
      <left style="medium">
        <color auto="1"/>
      </left>
      <right style="thick">
        <color auto="1"/>
      </right>
      <top style="medium">
        <color auto="1"/>
      </top>
      <bottom style="thick">
        <color auto="1"/>
      </bottom>
      <diagonal/>
    </border>
    <border>
      <left style="thick">
        <color auto="1"/>
      </left>
      <right/>
      <top style="medium">
        <color auto="1"/>
      </top>
      <bottom style="medium">
        <color auto="1"/>
      </bottom>
      <diagonal/>
    </border>
    <border>
      <left style="medium">
        <color auto="1"/>
      </left>
      <right style="medium">
        <color auto="1"/>
      </right>
      <top style="thick">
        <color auto="1"/>
      </top>
      <bottom/>
      <diagonal/>
    </border>
    <border>
      <left style="medium">
        <color auto="1"/>
      </left>
      <right style="thick">
        <color auto="1"/>
      </right>
      <top style="thick">
        <color auto="1"/>
      </top>
      <bottom/>
      <diagonal/>
    </border>
    <border>
      <left style="thick">
        <color auto="1"/>
      </left>
      <right style="medium">
        <color auto="1"/>
      </right>
      <top style="thick">
        <color auto="1"/>
      </top>
      <bottom/>
      <diagonal/>
    </border>
    <border>
      <left style="thick">
        <color auto="1"/>
      </left>
      <right style="thick">
        <color auto="1"/>
      </right>
      <top style="thick">
        <color auto="1"/>
      </top>
      <bottom/>
      <diagonal/>
    </border>
    <border>
      <left style="thick">
        <color auto="1"/>
      </left>
      <right style="thick">
        <color auto="1"/>
      </right>
      <top/>
      <bottom/>
      <diagonal/>
    </border>
    <border>
      <left style="thick">
        <color auto="1"/>
      </left>
      <right style="thick">
        <color auto="1"/>
      </right>
      <top/>
      <bottom style="thick">
        <color auto="1"/>
      </bottom>
      <diagonal/>
    </border>
    <border>
      <left/>
      <right/>
      <top/>
      <bottom style="medium">
        <color auto="1"/>
      </bottom>
      <diagonal/>
    </border>
    <border>
      <left style="thick">
        <color auto="1"/>
      </left>
      <right/>
      <top style="thick">
        <color auto="1"/>
      </top>
      <bottom style="thick">
        <color auto="1"/>
      </bottom>
      <diagonal/>
    </border>
    <border>
      <left/>
      <right/>
      <top style="thick">
        <color auto="1"/>
      </top>
      <bottom style="thick">
        <color auto="1"/>
      </bottom>
      <diagonal/>
    </border>
    <border>
      <left/>
      <right style="thick">
        <color auto="1"/>
      </right>
      <top style="thick">
        <color auto="1"/>
      </top>
      <bottom style="thick">
        <color auto="1"/>
      </bottom>
      <diagonal/>
    </border>
    <border>
      <left style="thick">
        <color auto="1"/>
      </left>
      <right style="thick">
        <color auto="1"/>
      </right>
      <top style="thick">
        <color auto="1"/>
      </top>
      <bottom style="thick">
        <color auto="1"/>
      </bottom>
      <diagonal/>
    </border>
    <border>
      <left/>
      <right style="thick">
        <color auto="1"/>
      </right>
      <top style="thin">
        <color theme="4" tint="0.39997558519241921"/>
      </top>
      <bottom/>
      <diagonal/>
    </border>
    <border>
      <left style="thick">
        <color auto="1"/>
      </left>
      <right style="thick">
        <color auto="1"/>
      </right>
      <top style="thin">
        <color theme="4" tint="0.39997558519241921"/>
      </top>
      <bottom/>
      <diagonal/>
    </border>
    <border>
      <left/>
      <right style="thick">
        <color auto="1"/>
      </right>
      <top style="thin">
        <color theme="4" tint="0.39997558519241921"/>
      </top>
      <bottom style="thick">
        <color auto="1"/>
      </bottom>
      <diagonal/>
    </border>
    <border>
      <left style="thick">
        <color auto="1"/>
      </left>
      <right style="thick">
        <color auto="1"/>
      </right>
      <top style="thin">
        <color theme="4" tint="0.39997558519241921"/>
      </top>
      <bottom style="thick">
        <color auto="1"/>
      </bottom>
      <diagonal/>
    </border>
    <border>
      <left/>
      <right/>
      <top style="thin">
        <color theme="4" tint="0.39997558519241921"/>
      </top>
      <bottom style="thick">
        <color auto="1"/>
      </bottom>
      <diagonal/>
    </border>
    <border>
      <left style="thick">
        <color auto="1"/>
      </left>
      <right style="thin">
        <color auto="1"/>
      </right>
      <top style="thick">
        <color auto="1"/>
      </top>
      <bottom style="thick">
        <color auto="1"/>
      </bottom>
      <diagonal/>
    </border>
    <border>
      <left style="thin">
        <color auto="1"/>
      </left>
      <right/>
      <top/>
      <bottom/>
      <diagonal/>
    </border>
    <border>
      <left style="thin">
        <color auto="1"/>
      </left>
      <right/>
      <top style="thick">
        <color auto="1"/>
      </top>
      <bottom style="thick">
        <color auto="1"/>
      </bottom>
      <diagonal/>
    </border>
    <border>
      <left style="thin">
        <color auto="1"/>
      </left>
      <right style="thick">
        <color auto="1"/>
      </right>
      <top/>
      <bottom/>
      <diagonal/>
    </border>
    <border>
      <left style="thick">
        <color auto="1"/>
      </left>
      <right style="medium">
        <color auto="1"/>
      </right>
      <top/>
      <bottom/>
      <diagonal/>
    </border>
    <border>
      <left style="medium">
        <color auto="1"/>
      </left>
      <right style="thick">
        <color auto="1"/>
      </right>
      <top/>
      <bottom/>
      <diagonal/>
    </border>
    <border>
      <left style="thick">
        <color auto="1"/>
      </left>
      <right style="medium">
        <color auto="1"/>
      </right>
      <top/>
      <bottom style="thick">
        <color auto="1"/>
      </bottom>
      <diagonal/>
    </border>
    <border>
      <left style="medium">
        <color auto="1"/>
      </left>
      <right style="medium">
        <color auto="1"/>
      </right>
      <top/>
      <bottom style="thick">
        <color auto="1"/>
      </bottom>
      <diagonal/>
    </border>
    <border>
      <left style="medium">
        <color auto="1"/>
      </left>
      <right style="thick">
        <color auto="1"/>
      </right>
      <top/>
      <bottom style="thick">
        <color auto="1"/>
      </bottom>
      <diagonal/>
    </border>
  </borders>
  <cellStyleXfs count="3">
    <xf numFmtId="0" fontId="0" fillId="0" borderId="0"/>
    <xf numFmtId="0" fontId="9" fillId="0" borderId="0"/>
    <xf numFmtId="0" fontId="6" fillId="0" borderId="0"/>
  </cellStyleXfs>
  <cellXfs count="572">
    <xf numFmtId="0" fontId="0" fillId="0" borderId="0" xfId="0"/>
    <xf numFmtId="0" fontId="0" fillId="0" borderId="0" xfId="0"/>
    <xf numFmtId="0" fontId="0" fillId="0" borderId="0" xfId="0" applyAlignment="1"/>
    <xf numFmtId="1" fontId="0" fillId="0" borderId="0" xfId="0" applyNumberFormat="1"/>
    <xf numFmtId="0" fontId="0" fillId="2" borderId="1" xfId="0" applyFill="1" applyBorder="1" applyAlignment="1">
      <alignment textRotation="180"/>
    </xf>
    <xf numFmtId="0" fontId="0" fillId="0" borderId="0" xfId="0" applyAlignment="1">
      <alignment textRotation="180"/>
    </xf>
    <xf numFmtId="0" fontId="0" fillId="3" borderId="0" xfId="0" applyFill="1" applyAlignment="1">
      <alignment textRotation="180"/>
    </xf>
    <xf numFmtId="0" fontId="0" fillId="0" borderId="0" xfId="0"/>
    <xf numFmtId="0" fontId="0" fillId="0" borderId="0" xfId="0" applyAlignment="1"/>
    <xf numFmtId="0" fontId="0" fillId="0" borderId="0" xfId="0" applyFont="1"/>
    <xf numFmtId="0" fontId="0" fillId="0" borderId="0" xfId="0"/>
    <xf numFmtId="1" fontId="0" fillId="0" borderId="0" xfId="0" applyNumberFormat="1"/>
    <xf numFmtId="0" fontId="0" fillId="3" borderId="0" xfId="0" applyFill="1"/>
    <xf numFmtId="0" fontId="0" fillId="4" borderId="0" xfId="0" applyFill="1"/>
    <xf numFmtId="0" fontId="5" fillId="0" borderId="0" xfId="0" applyFont="1"/>
    <xf numFmtId="0" fontId="7" fillId="0" borderId="0" xfId="0" applyFont="1"/>
    <xf numFmtId="0" fontId="0" fillId="9" borderId="2" xfId="0" applyFill="1" applyBorder="1"/>
    <xf numFmtId="1" fontId="0" fillId="7" borderId="5" xfId="0" applyNumberFormat="1" applyFill="1" applyBorder="1" applyAlignment="1">
      <alignment horizontal="center" vertical="center"/>
    </xf>
    <xf numFmtId="1" fontId="0" fillId="8" borderId="5" xfId="0" applyNumberFormat="1" applyFill="1" applyBorder="1" applyAlignment="1">
      <alignment horizontal="center" vertical="center"/>
    </xf>
    <xf numFmtId="0" fontId="0" fillId="0" borderId="0" xfId="0"/>
    <xf numFmtId="0" fontId="5" fillId="0" borderId="0" xfId="0" applyFont="1"/>
    <xf numFmtId="1" fontId="0" fillId="7" borderId="5" xfId="0" applyNumberFormat="1" applyFill="1" applyBorder="1" applyAlignment="1">
      <alignment horizontal="center" vertical="center"/>
    </xf>
    <xf numFmtId="1" fontId="0" fillId="8" borderId="5" xfId="0" applyNumberFormat="1" applyFill="1" applyBorder="1" applyAlignment="1">
      <alignment horizontal="center" vertical="center"/>
    </xf>
    <xf numFmtId="0" fontId="3" fillId="5" borderId="8" xfId="0" applyFont="1" applyFill="1" applyBorder="1"/>
    <xf numFmtId="0" fontId="3" fillId="5" borderId="9" xfId="0" applyFont="1" applyFill="1" applyBorder="1"/>
    <xf numFmtId="0" fontId="3" fillId="5" borderId="10" xfId="0" applyFont="1" applyFill="1" applyBorder="1"/>
    <xf numFmtId="0" fontId="0" fillId="0" borderId="0" xfId="0"/>
    <xf numFmtId="0" fontId="5" fillId="0" borderId="0" xfId="0" applyFont="1"/>
    <xf numFmtId="0" fontId="0" fillId="0" borderId="0" xfId="0" applyFont="1" applyAlignment="1"/>
    <xf numFmtId="0" fontId="3" fillId="5" borderId="9" xfId="0" applyFont="1" applyFill="1" applyBorder="1"/>
    <xf numFmtId="0" fontId="3" fillId="5" borderId="10" xfId="0" applyFont="1" applyFill="1" applyBorder="1"/>
    <xf numFmtId="0" fontId="0" fillId="6" borderId="9" xfId="0" applyFont="1" applyFill="1" applyBorder="1"/>
    <xf numFmtId="0" fontId="8" fillId="6" borderId="8" xfId="0" applyFont="1" applyFill="1" applyBorder="1" applyAlignment="1">
      <alignment horizontal="center" vertical="center"/>
    </xf>
    <xf numFmtId="1" fontId="1" fillId="0" borderId="9" xfId="0" applyNumberFormat="1" applyFont="1" applyBorder="1"/>
    <xf numFmtId="0" fontId="3" fillId="5" borderId="8" xfId="0" applyFont="1" applyFill="1" applyBorder="1"/>
    <xf numFmtId="0" fontId="0" fillId="6" borderId="8" xfId="0" applyFont="1" applyFill="1" applyBorder="1"/>
    <xf numFmtId="0" fontId="0" fillId="6" borderId="9" xfId="0" applyFont="1" applyFill="1" applyBorder="1"/>
    <xf numFmtId="0" fontId="0" fillId="0" borderId="8" xfId="0" applyFont="1" applyBorder="1"/>
    <xf numFmtId="0" fontId="0" fillId="0" borderId="9" xfId="0" applyFont="1" applyBorder="1"/>
    <xf numFmtId="1" fontId="0" fillId="6" borderId="9" xfId="0" applyNumberFormat="1" applyFont="1" applyFill="1" applyBorder="1"/>
    <xf numFmtId="1" fontId="0" fillId="0" borderId="9" xfId="0" applyNumberFormat="1" applyFont="1" applyBorder="1"/>
    <xf numFmtId="0" fontId="1" fillId="0" borderId="9" xfId="0" applyFont="1" applyBorder="1"/>
    <xf numFmtId="0" fontId="10" fillId="6" borderId="9" xfId="0" applyFont="1" applyFill="1" applyBorder="1"/>
    <xf numFmtId="0" fontId="0" fillId="6" borderId="8" xfId="0" applyFont="1" applyFill="1" applyBorder="1" applyAlignment="1">
      <alignment horizontal="center"/>
    </xf>
    <xf numFmtId="0" fontId="0" fillId="0" borderId="8" xfId="0" applyFont="1" applyBorder="1" applyAlignment="1">
      <alignment horizontal="center"/>
    </xf>
    <xf numFmtId="0" fontId="8" fillId="0" borderId="8" xfId="0" applyFont="1" applyBorder="1" applyAlignment="1">
      <alignment horizontal="center" vertical="center"/>
    </xf>
    <xf numFmtId="0" fontId="0" fillId="6" borderId="10" xfId="0" applyFont="1" applyFill="1" applyBorder="1" applyAlignment="1">
      <alignment horizontal="center"/>
    </xf>
    <xf numFmtId="0" fontId="0" fillId="0" borderId="10" xfId="0" applyFont="1" applyBorder="1" applyAlignment="1">
      <alignment horizontal="center"/>
    </xf>
    <xf numFmtId="0" fontId="3" fillId="5" borderId="10" xfId="0" applyFont="1" applyFill="1" applyBorder="1" applyAlignment="1">
      <alignment horizontal="center"/>
    </xf>
    <xf numFmtId="0" fontId="0" fillId="0" borderId="0" xfId="0"/>
    <xf numFmtId="0" fontId="3" fillId="5" borderId="9" xfId="0" applyFont="1" applyFill="1" applyBorder="1"/>
    <xf numFmtId="1" fontId="1" fillId="0" borderId="9" xfId="0" applyNumberFormat="1" applyFont="1" applyBorder="1"/>
    <xf numFmtId="1" fontId="0" fillId="6" borderId="9" xfId="0" applyNumberFormat="1" applyFont="1" applyFill="1" applyBorder="1"/>
    <xf numFmtId="1" fontId="0" fillId="0" borderId="9" xfId="0" applyNumberFormat="1" applyFont="1" applyBorder="1"/>
    <xf numFmtId="0" fontId="0" fillId="0" borderId="0" xfId="0"/>
    <xf numFmtId="0" fontId="4" fillId="0" borderId="0" xfId="0" applyFont="1"/>
    <xf numFmtId="0" fontId="3" fillId="5" borderId="8" xfId="0" applyFont="1" applyFill="1" applyBorder="1"/>
    <xf numFmtId="0" fontId="3" fillId="5" borderId="9" xfId="0" applyFont="1" applyFill="1" applyBorder="1"/>
    <xf numFmtId="0" fontId="3" fillId="5" borderId="10" xfId="0" applyFont="1" applyFill="1" applyBorder="1"/>
    <xf numFmtId="0" fontId="0" fillId="6" borderId="9" xfId="0" applyFont="1" applyFill="1" applyBorder="1"/>
    <xf numFmtId="0" fontId="0" fillId="0" borderId="9" xfId="0" applyFont="1" applyBorder="1"/>
    <xf numFmtId="0" fontId="1" fillId="0" borderId="9" xfId="0" applyFont="1" applyBorder="1"/>
    <xf numFmtId="0" fontId="8" fillId="6" borderId="8" xfId="0" applyFont="1" applyFill="1" applyBorder="1" applyAlignment="1">
      <alignment horizontal="center" vertical="center"/>
    </xf>
    <xf numFmtId="1" fontId="1" fillId="0" borderId="9" xfId="0" applyNumberFormat="1" applyFont="1" applyBorder="1"/>
    <xf numFmtId="0" fontId="0" fillId="6" borderId="8" xfId="0" applyFont="1" applyFill="1" applyBorder="1"/>
    <xf numFmtId="0" fontId="0" fillId="0" borderId="8" xfId="0" applyFont="1" applyBorder="1"/>
    <xf numFmtId="1" fontId="0" fillId="6" borderId="9" xfId="0" applyNumberFormat="1" applyFont="1" applyFill="1" applyBorder="1"/>
    <xf numFmtId="1" fontId="0" fillId="0" borderId="9" xfId="0" applyNumberFormat="1" applyFont="1" applyBorder="1"/>
    <xf numFmtId="0" fontId="10" fillId="6" borderId="9" xfId="0" applyFont="1" applyFill="1" applyBorder="1"/>
    <xf numFmtId="0" fontId="0" fillId="6" borderId="8" xfId="0" applyFont="1" applyFill="1" applyBorder="1" applyAlignment="1">
      <alignment horizontal="center"/>
    </xf>
    <xf numFmtId="0" fontId="0" fillId="0" borderId="8" xfId="0" applyFont="1" applyBorder="1" applyAlignment="1">
      <alignment horizontal="center"/>
    </xf>
    <xf numFmtId="0" fontId="8" fillId="0" borderId="8" xfId="0" applyFont="1" applyBorder="1" applyAlignment="1">
      <alignment horizontal="center" vertical="center"/>
    </xf>
    <xf numFmtId="0" fontId="0" fillId="6" borderId="10" xfId="0" applyFont="1" applyFill="1" applyBorder="1" applyAlignment="1">
      <alignment horizontal="center"/>
    </xf>
    <xf numFmtId="0" fontId="0" fillId="0" borderId="10" xfId="0" applyFont="1" applyBorder="1" applyAlignment="1">
      <alignment horizontal="center"/>
    </xf>
    <xf numFmtId="0" fontId="3" fillId="5" borderId="10" xfId="0" applyFont="1" applyFill="1" applyBorder="1" applyAlignment="1">
      <alignment horizontal="center"/>
    </xf>
    <xf numFmtId="0" fontId="3" fillId="5" borderId="8" xfId="0" applyFont="1" applyFill="1" applyBorder="1" applyAlignment="1">
      <alignment horizontal="center"/>
    </xf>
    <xf numFmtId="0" fontId="3" fillId="5" borderId="9" xfId="0" applyFont="1" applyFill="1" applyBorder="1"/>
    <xf numFmtId="1" fontId="0" fillId="6" borderId="9" xfId="0" applyNumberFormat="1" applyFont="1" applyFill="1" applyBorder="1"/>
    <xf numFmtId="1" fontId="0" fillId="0" borderId="9" xfId="0" applyNumberFormat="1" applyFont="1" applyBorder="1"/>
    <xf numFmtId="0" fontId="0" fillId="10" borderId="0" xfId="0" applyFill="1"/>
    <xf numFmtId="0" fontId="0" fillId="0" borderId="0" xfId="0" applyAlignment="1">
      <alignment horizontal="left"/>
    </xf>
    <xf numFmtId="0" fontId="13" fillId="0" borderId="8" xfId="0" applyFont="1" applyBorder="1" applyAlignment="1">
      <alignment horizontal="center" vertical="center"/>
    </xf>
    <xf numFmtId="0" fontId="0" fillId="0" borderId="0" xfId="0"/>
    <xf numFmtId="0" fontId="1" fillId="0" borderId="0" xfId="0" applyFont="1" applyAlignment="1">
      <alignment wrapText="1"/>
    </xf>
    <xf numFmtId="0" fontId="2" fillId="0" borderId="0" xfId="0" applyNumberFormat="1" applyFont="1" applyAlignment="1">
      <alignment wrapText="1"/>
    </xf>
    <xf numFmtId="0" fontId="6" fillId="0" borderId="0" xfId="0" applyNumberFormat="1" applyFont="1" applyAlignment="1">
      <alignment wrapText="1"/>
    </xf>
    <xf numFmtId="0" fontId="6" fillId="0" borderId="0" xfId="0" applyFont="1"/>
    <xf numFmtId="164" fontId="6" fillId="0" borderId="0" xfId="0" applyNumberFormat="1" applyFont="1" applyAlignment="1">
      <alignment wrapText="1"/>
    </xf>
    <xf numFmtId="0" fontId="0" fillId="11" borderId="0" xfId="0" applyFill="1"/>
    <xf numFmtId="0" fontId="0" fillId="0" borderId="11" xfId="0" applyBorder="1"/>
    <xf numFmtId="0" fontId="0" fillId="11" borderId="11" xfId="0" applyFill="1" applyBorder="1"/>
    <xf numFmtId="0" fontId="0" fillId="0" borderId="6" xfId="0" applyBorder="1"/>
    <xf numFmtId="0" fontId="8" fillId="0" borderId="6" xfId="0" applyFont="1" applyBorder="1"/>
    <xf numFmtId="0" fontId="0" fillId="0" borderId="12" xfId="0" applyBorder="1"/>
    <xf numFmtId="1" fontId="0" fillId="11" borderId="11" xfId="0" applyNumberFormat="1" applyFill="1" applyBorder="1" applyAlignment="1">
      <alignment horizontal="left"/>
    </xf>
    <xf numFmtId="0" fontId="0" fillId="0" borderId="0" xfId="0"/>
    <xf numFmtId="0" fontId="0" fillId="0" borderId="0" xfId="0" applyAlignment="1">
      <alignment horizontal="right"/>
    </xf>
    <xf numFmtId="0" fontId="1" fillId="0" borderId="0" xfId="0" applyFont="1" applyAlignment="1">
      <alignment wrapText="1"/>
    </xf>
    <xf numFmtId="0" fontId="2" fillId="0" borderId="0" xfId="0" applyNumberFormat="1" applyFont="1" applyAlignment="1">
      <alignment wrapText="1"/>
    </xf>
    <xf numFmtId="0" fontId="6" fillId="0" borderId="0" xfId="0" applyNumberFormat="1" applyFont="1" applyAlignment="1">
      <alignment wrapText="1"/>
    </xf>
    <xf numFmtId="0" fontId="6" fillId="0" borderId="0" xfId="0" applyFont="1"/>
    <xf numFmtId="164" fontId="6" fillId="0" borderId="0" xfId="0" applyNumberFormat="1" applyFont="1" applyAlignment="1">
      <alignment wrapText="1"/>
    </xf>
    <xf numFmtId="0" fontId="0" fillId="3" borderId="0" xfId="0" applyFill="1"/>
    <xf numFmtId="0" fontId="0" fillId="4" borderId="0" xfId="0" applyFill="1"/>
    <xf numFmtId="0" fontId="0" fillId="10" borderId="0" xfId="0" applyFill="1"/>
    <xf numFmtId="0" fontId="0" fillId="12" borderId="0" xfId="0" applyFill="1"/>
    <xf numFmtId="0" fontId="0" fillId="12" borderId="0" xfId="0" applyFill="1" applyAlignment="1">
      <alignment horizontal="right"/>
    </xf>
    <xf numFmtId="0" fontId="0" fillId="13" borderId="0" xfId="0" applyFill="1"/>
    <xf numFmtId="0" fontId="0" fillId="14" borderId="0" xfId="0" applyFill="1"/>
    <xf numFmtId="0" fontId="0" fillId="15" borderId="0" xfId="0" applyFill="1"/>
    <xf numFmtId="0" fontId="0" fillId="7" borderId="0" xfId="0" applyFill="1"/>
    <xf numFmtId="0" fontId="0" fillId="16" borderId="0" xfId="0" applyFill="1"/>
    <xf numFmtId="0" fontId="14" fillId="0" borderId="0" xfId="0" applyFont="1"/>
    <xf numFmtId="0" fontId="15" fillId="0" borderId="0" xfId="0" applyFont="1"/>
    <xf numFmtId="0" fontId="0" fillId="17" borderId="0" xfId="0" applyFill="1"/>
    <xf numFmtId="0" fontId="0" fillId="18" borderId="0" xfId="0" applyFill="1"/>
    <xf numFmtId="0" fontId="0" fillId="19" borderId="0" xfId="0" applyFill="1"/>
    <xf numFmtId="0" fontId="0" fillId="20" borderId="0" xfId="0" applyFill="1"/>
    <xf numFmtId="0" fontId="0" fillId="21" borderId="0" xfId="0" applyFill="1"/>
    <xf numFmtId="0" fontId="0" fillId="22" borderId="0" xfId="0" applyFill="1"/>
    <xf numFmtId="0" fontId="0" fillId="12" borderId="13" xfId="0" applyFill="1" applyBorder="1"/>
    <xf numFmtId="164" fontId="0" fillId="0" borderId="14" xfId="0" applyNumberFormat="1" applyBorder="1"/>
    <xf numFmtId="164" fontId="0" fillId="0" borderId="14" xfId="0" applyNumberFormat="1" applyBorder="1" applyAlignment="1">
      <alignment horizontal="right"/>
    </xf>
    <xf numFmtId="0" fontId="0" fillId="12" borderId="15" xfId="0" applyFill="1" applyBorder="1"/>
    <xf numFmtId="0" fontId="0" fillId="12" borderId="1" xfId="0" applyFill="1" applyBorder="1"/>
    <xf numFmtId="164" fontId="0" fillId="0" borderId="0" xfId="0" applyNumberFormat="1" applyBorder="1"/>
    <xf numFmtId="164" fontId="0" fillId="0" borderId="0" xfId="0" applyNumberFormat="1" applyBorder="1" applyAlignment="1">
      <alignment horizontal="right"/>
    </xf>
    <xf numFmtId="0" fontId="0" fillId="12" borderId="16" xfId="0" applyFill="1" applyBorder="1"/>
    <xf numFmtId="164" fontId="0" fillId="0" borderId="1" xfId="0" applyNumberFormat="1" applyBorder="1"/>
    <xf numFmtId="164" fontId="0" fillId="0" borderId="16" xfId="0" applyNumberFormat="1" applyBorder="1"/>
    <xf numFmtId="0" fontId="0" fillId="12" borderId="0" xfId="0" applyFill="1" applyBorder="1"/>
    <xf numFmtId="164" fontId="0" fillId="0" borderId="17" xfId="0" applyNumberFormat="1" applyBorder="1"/>
    <xf numFmtId="164" fontId="0" fillId="0" borderId="18" xfId="0" applyNumberFormat="1" applyBorder="1"/>
    <xf numFmtId="164" fontId="0" fillId="0" borderId="18" xfId="0" applyNumberFormat="1" applyBorder="1" applyAlignment="1">
      <alignment horizontal="right"/>
    </xf>
    <xf numFmtId="164" fontId="0" fillId="0" borderId="19" xfId="0" applyNumberFormat="1" applyBorder="1"/>
    <xf numFmtId="0" fontId="0" fillId="12" borderId="14" xfId="0" applyFill="1" applyBorder="1"/>
    <xf numFmtId="0" fontId="0" fillId="0" borderId="0" xfId="0"/>
    <xf numFmtId="0" fontId="17" fillId="0" borderId="0" xfId="0" applyFont="1"/>
    <xf numFmtId="0" fontId="18" fillId="5" borderId="8" xfId="0" applyFont="1" applyFill="1" applyBorder="1"/>
    <xf numFmtId="0" fontId="18" fillId="5" borderId="9" xfId="0" applyFont="1" applyFill="1" applyBorder="1"/>
    <xf numFmtId="0" fontId="18" fillId="5" borderId="10" xfId="0" applyFont="1" applyFill="1" applyBorder="1"/>
    <xf numFmtId="0" fontId="19" fillId="0" borderId="8" xfId="0" applyFont="1" applyBorder="1"/>
    <xf numFmtId="9" fontId="19" fillId="0" borderId="9" xfId="0" applyNumberFormat="1" applyFont="1" applyBorder="1"/>
    <xf numFmtId="1" fontId="19" fillId="0" borderId="9" xfId="0" applyNumberFormat="1" applyFont="1" applyBorder="1"/>
    <xf numFmtId="0" fontId="19" fillId="6" borderId="8" xfId="0" applyFont="1" applyFill="1" applyBorder="1"/>
    <xf numFmtId="9" fontId="19" fillId="6" borderId="8" xfId="0" applyNumberFormat="1" applyFont="1" applyFill="1" applyBorder="1"/>
    <xf numFmtId="1" fontId="19" fillId="6" borderId="9" xfId="0" applyNumberFormat="1" applyFont="1" applyFill="1" applyBorder="1"/>
    <xf numFmtId="0" fontId="19" fillId="0" borderId="0" xfId="0" applyFont="1"/>
    <xf numFmtId="0" fontId="0" fillId="0" borderId="0" xfId="0"/>
    <xf numFmtId="0" fontId="0" fillId="0" borderId="0" xfId="0" applyAlignment="1"/>
    <xf numFmtId="0" fontId="10" fillId="6" borderId="9" xfId="0" applyFont="1" applyFill="1" applyBorder="1"/>
    <xf numFmtId="0" fontId="0" fillId="21" borderId="0" xfId="0" applyFill="1"/>
    <xf numFmtId="0" fontId="18" fillId="5" borderId="8" xfId="0" applyFont="1" applyFill="1" applyBorder="1"/>
    <xf numFmtId="0" fontId="18" fillId="5" borderId="9" xfId="0" applyFont="1" applyFill="1" applyBorder="1"/>
    <xf numFmtId="0" fontId="18" fillId="5" borderId="10" xfId="0" applyFont="1" applyFill="1" applyBorder="1"/>
    <xf numFmtId="0" fontId="19" fillId="0" borderId="8" xfId="0" applyFont="1" applyBorder="1"/>
    <xf numFmtId="9" fontId="19" fillId="0" borderId="9" xfId="0" applyNumberFormat="1" applyFont="1" applyBorder="1"/>
    <xf numFmtId="1" fontId="19" fillId="0" borderId="9" xfId="0" applyNumberFormat="1" applyFont="1" applyBorder="1"/>
    <xf numFmtId="0" fontId="19" fillId="6" borderId="8" xfId="0" applyFont="1" applyFill="1" applyBorder="1"/>
    <xf numFmtId="9" fontId="19" fillId="6" borderId="8" xfId="0" applyNumberFormat="1" applyFont="1" applyFill="1" applyBorder="1"/>
    <xf numFmtId="1" fontId="19" fillId="6" borderId="9" xfId="0" applyNumberFormat="1" applyFont="1" applyFill="1" applyBorder="1"/>
    <xf numFmtId="0" fontId="20" fillId="0" borderId="0" xfId="0" applyFont="1"/>
    <xf numFmtId="0" fontId="21" fillId="0" borderId="0" xfId="0" applyFont="1"/>
    <xf numFmtId="0" fontId="0" fillId="24" borderId="0" xfId="0" applyFill="1"/>
    <xf numFmtId="0" fontId="0" fillId="25" borderId="0" xfId="0" applyFill="1"/>
    <xf numFmtId="1" fontId="0" fillId="25" borderId="0" xfId="0" applyNumberFormat="1" applyFill="1"/>
    <xf numFmtId="0" fontId="0" fillId="23" borderId="0" xfId="0" applyFill="1"/>
    <xf numFmtId="1" fontId="0" fillId="23" borderId="0" xfId="0" applyNumberFormat="1" applyFill="1"/>
    <xf numFmtId="0" fontId="19" fillId="26" borderId="0" xfId="0" applyFont="1" applyFill="1"/>
    <xf numFmtId="0" fontId="0" fillId="26" borderId="0" xfId="0" applyFill="1"/>
    <xf numFmtId="0" fontId="19" fillId="21" borderId="0" xfId="0" applyFont="1" applyFill="1" applyAlignment="1">
      <alignment horizontal="left"/>
    </xf>
    <xf numFmtId="0" fontId="19" fillId="26" borderId="0" xfId="0" applyFont="1" applyFill="1" applyAlignment="1">
      <alignment horizontal="left"/>
    </xf>
    <xf numFmtId="0" fontId="0" fillId="0" borderId="0" xfId="0" applyAlignment="1">
      <alignment horizontal="left" vertical="top"/>
    </xf>
    <xf numFmtId="0" fontId="22" fillId="0" borderId="0" xfId="0" applyFont="1" applyAlignment="1">
      <alignment horizontal="left" vertical="center"/>
    </xf>
    <xf numFmtId="0" fontId="23" fillId="0" borderId="0" xfId="0" applyFont="1" applyAlignment="1">
      <alignment horizontal="left" vertical="top"/>
    </xf>
    <xf numFmtId="0" fontId="0" fillId="0" borderId="0" xfId="0"/>
    <xf numFmtId="0" fontId="0" fillId="0" borderId="0" xfId="0" applyAlignment="1">
      <alignment horizontal="right"/>
    </xf>
    <xf numFmtId="0" fontId="10" fillId="6" borderId="9" xfId="0" applyFont="1" applyFill="1" applyBorder="1"/>
    <xf numFmtId="0" fontId="19" fillId="0" borderId="0" xfId="0" applyFont="1"/>
    <xf numFmtId="0" fontId="0" fillId="0" borderId="0" xfId="0" applyAlignment="1">
      <alignment horizontal="left" vertical="top"/>
    </xf>
    <xf numFmtId="0" fontId="0" fillId="0" borderId="0" xfId="0" applyAlignment="1">
      <alignment horizontal="center" wrapText="1"/>
    </xf>
    <xf numFmtId="0" fontId="19" fillId="0" borderId="0" xfId="0" applyFont="1" applyAlignment="1">
      <alignment horizontal="center" wrapText="1"/>
    </xf>
    <xf numFmtId="0" fontId="24" fillId="0" borderId="0" xfId="0" applyNumberFormat="1" applyFont="1" applyAlignment="1">
      <alignment wrapText="1"/>
    </xf>
    <xf numFmtId="0" fontId="5" fillId="0" borderId="0" xfId="0" applyFont="1" applyAlignment="1">
      <alignment horizontal="right"/>
    </xf>
    <xf numFmtId="0" fontId="24" fillId="0" borderId="0" xfId="0" applyFont="1"/>
    <xf numFmtId="0" fontId="24" fillId="0" borderId="0" xfId="0" applyFont="1" applyAlignment="1">
      <alignment horizontal="right"/>
    </xf>
    <xf numFmtId="0" fontId="5" fillId="0" borderId="0" xfId="0" applyNumberFormat="1" applyFont="1" applyAlignment="1">
      <alignment wrapText="1"/>
    </xf>
    <xf numFmtId="0" fontId="24" fillId="0" borderId="0" xfId="0" applyFont="1" applyAlignment="1">
      <alignment wrapText="1"/>
    </xf>
    <xf numFmtId="164" fontId="24" fillId="0" borderId="0" xfId="0" applyNumberFormat="1" applyFont="1" applyAlignment="1">
      <alignment wrapText="1"/>
    </xf>
    <xf numFmtId="0" fontId="5" fillId="0" borderId="0" xfId="0" applyFont="1" applyAlignment="1">
      <alignment wrapText="1"/>
    </xf>
    <xf numFmtId="0" fontId="25" fillId="0" borderId="0" xfId="0" applyFont="1"/>
    <xf numFmtId="0" fontId="25" fillId="0" borderId="0" xfId="0" applyFont="1" applyAlignment="1">
      <alignment vertical="top"/>
    </xf>
    <xf numFmtId="0" fontId="5" fillId="0" borderId="0" xfId="0" applyFont="1" applyAlignment="1">
      <alignment vertical="top"/>
    </xf>
    <xf numFmtId="0" fontId="5" fillId="0" borderId="0" xfId="0" applyFont="1" applyAlignment="1">
      <alignment vertical="top" wrapText="1"/>
    </xf>
    <xf numFmtId="0" fontId="5" fillId="0" borderId="0" xfId="0" applyFont="1" applyAlignment="1">
      <alignment horizontal="left" vertical="top" wrapText="1"/>
    </xf>
    <xf numFmtId="0" fontId="5" fillId="0" borderId="0" xfId="0" applyFont="1" applyAlignment="1">
      <alignment vertical="top" wrapText="1" shrinkToFit="1"/>
    </xf>
    <xf numFmtId="0" fontId="24" fillId="0" borderId="0" xfId="0" applyFont="1" applyAlignment="1">
      <alignment vertical="top" wrapText="1"/>
    </xf>
    <xf numFmtId="0" fontId="5" fillId="0" borderId="0" xfId="0" applyFont="1" applyAlignment="1">
      <alignment horizontal="left" vertical="top"/>
    </xf>
    <xf numFmtId="0" fontId="24" fillId="0" borderId="0" xfId="0" applyFont="1" applyAlignment="1">
      <alignment horizontal="left" vertical="top" wrapText="1"/>
    </xf>
    <xf numFmtId="0" fontId="24" fillId="0" borderId="0" xfId="0" applyFont="1" applyAlignment="1">
      <alignment horizontal="justify" vertical="top"/>
    </xf>
    <xf numFmtId="0" fontId="24" fillId="0" borderId="0" xfId="0" applyFont="1" applyAlignment="1">
      <alignment horizontal="left" vertical="top"/>
    </xf>
    <xf numFmtId="0" fontId="26" fillId="0" borderId="0" xfId="0" applyFont="1" applyAlignment="1">
      <alignment horizontal="left" vertical="top" wrapText="1"/>
    </xf>
    <xf numFmtId="0" fontId="5" fillId="0" borderId="0" xfId="0" applyNumberFormat="1" applyFont="1" applyAlignment="1">
      <alignment vertical="top" wrapText="1"/>
    </xf>
    <xf numFmtId="0" fontId="28" fillId="0" borderId="0" xfId="0" applyFont="1" applyAlignment="1">
      <alignment horizontal="left" vertical="top" wrapText="1"/>
    </xf>
    <xf numFmtId="0" fontId="5" fillId="0" borderId="0" xfId="0" applyFont="1" applyAlignment="1">
      <alignment horizontal="left" vertical="top" wrapText="1" shrinkToFit="1"/>
    </xf>
    <xf numFmtId="0" fontId="26" fillId="0" borderId="0" xfId="0" applyFont="1" applyAlignment="1">
      <alignment horizontal="justify" vertical="top"/>
    </xf>
    <xf numFmtId="0" fontId="26" fillId="0" borderId="0" xfId="0" applyFont="1" applyAlignment="1">
      <alignment vertical="top"/>
    </xf>
    <xf numFmtId="0" fontId="5" fillId="0" borderId="0" xfId="0" applyNumberFormat="1" applyFont="1" applyAlignment="1">
      <alignment horizontal="left" vertical="top" wrapText="1"/>
    </xf>
    <xf numFmtId="0" fontId="5" fillId="0" borderId="0" xfId="0" applyNumberFormat="1" applyFont="1"/>
    <xf numFmtId="49" fontId="5" fillId="0" borderId="0" xfId="0" applyNumberFormat="1" applyFont="1" applyAlignment="1">
      <alignment wrapText="1"/>
    </xf>
    <xf numFmtId="1" fontId="5" fillId="0" borderId="0" xfId="0" applyNumberFormat="1" applyFont="1" applyAlignment="1">
      <alignment wrapText="1"/>
    </xf>
    <xf numFmtId="164" fontId="5" fillId="0" borderId="0" xfId="0" applyNumberFormat="1" applyFont="1" applyAlignment="1">
      <alignment wrapText="1"/>
    </xf>
    <xf numFmtId="0" fontId="6" fillId="21" borderId="0" xfId="0" applyFont="1" applyFill="1" applyAlignment="1">
      <alignment horizontal="left"/>
    </xf>
    <xf numFmtId="0" fontId="6" fillId="26" borderId="0" xfId="0" applyFont="1" applyFill="1"/>
    <xf numFmtId="0" fontId="0" fillId="0" borderId="1" xfId="0" applyBorder="1"/>
    <xf numFmtId="0" fontId="0" fillId="0" borderId="16" xfId="0" applyBorder="1"/>
    <xf numFmtId="0" fontId="0" fillId="0" borderId="2" xfId="0" applyBorder="1"/>
    <xf numFmtId="0" fontId="12" fillId="0" borderId="24" xfId="0" applyFont="1" applyBorder="1"/>
    <xf numFmtId="0" fontId="12" fillId="0" borderId="25" xfId="0" applyFont="1" applyBorder="1"/>
    <xf numFmtId="1" fontId="7" fillId="0" borderId="2" xfId="0" applyNumberFormat="1" applyFont="1" applyBorder="1" applyAlignment="1">
      <alignment horizontal="center" vertical="center"/>
    </xf>
    <xf numFmtId="1" fontId="7" fillId="0" borderId="3" xfId="0" applyNumberFormat="1" applyFont="1" applyBorder="1" applyAlignment="1">
      <alignment horizontal="center" vertical="center"/>
    </xf>
    <xf numFmtId="1" fontId="7" fillId="0" borderId="4" xfId="0" applyNumberFormat="1" applyFont="1" applyBorder="1" applyAlignment="1">
      <alignment horizontal="center" vertical="center"/>
    </xf>
    <xf numFmtId="1" fontId="7" fillId="0" borderId="5" xfId="0" applyNumberFormat="1" applyFont="1" applyBorder="1" applyAlignment="1">
      <alignment horizontal="center" vertical="center"/>
    </xf>
    <xf numFmtId="1" fontId="7" fillId="0" borderId="6" xfId="0" applyNumberFormat="1" applyFont="1" applyBorder="1" applyAlignment="1">
      <alignment horizontal="center" vertical="center"/>
    </xf>
    <xf numFmtId="1" fontId="7" fillId="0" borderId="7" xfId="0" applyNumberFormat="1" applyFont="1" applyBorder="1" applyAlignment="1">
      <alignment horizontal="center" vertical="center"/>
    </xf>
    <xf numFmtId="0" fontId="12" fillId="0" borderId="23" xfId="0" applyFont="1" applyBorder="1"/>
    <xf numFmtId="0" fontId="12" fillId="1" borderId="23" xfId="0" applyFont="1" applyFill="1" applyBorder="1"/>
    <xf numFmtId="1" fontId="7" fillId="1" borderId="5" xfId="0" applyNumberFormat="1" applyFont="1" applyFill="1" applyBorder="1" applyAlignment="1">
      <alignment horizontal="center" vertical="center"/>
    </xf>
    <xf numFmtId="1" fontId="7" fillId="1" borderId="6" xfId="0" applyNumberFormat="1" applyFont="1" applyFill="1" applyBorder="1" applyAlignment="1">
      <alignment horizontal="center" vertical="center"/>
    </xf>
    <xf numFmtId="1" fontId="7" fillId="1" borderId="7" xfId="0" applyNumberFormat="1" applyFont="1" applyFill="1" applyBorder="1" applyAlignment="1">
      <alignment horizontal="center" vertical="center"/>
    </xf>
    <xf numFmtId="0" fontId="0" fillId="0" borderId="26" xfId="0" applyBorder="1"/>
    <xf numFmtId="0" fontId="7" fillId="0" borderId="27" xfId="0" applyFont="1" applyBorder="1" applyAlignment="1">
      <alignment horizontal="left"/>
    </xf>
    <xf numFmtId="0" fontId="7" fillId="0" borderId="28" xfId="0" applyFont="1" applyBorder="1" applyAlignment="1">
      <alignment horizontal="left"/>
    </xf>
    <xf numFmtId="0" fontId="7" fillId="0" borderId="29" xfId="0" applyFont="1" applyBorder="1" applyAlignment="1">
      <alignment horizontal="left"/>
    </xf>
    <xf numFmtId="0" fontId="0" fillId="27" borderId="0" xfId="0" applyFill="1"/>
    <xf numFmtId="2" fontId="0" fillId="27" borderId="0" xfId="0" applyNumberFormat="1" applyFill="1"/>
    <xf numFmtId="0" fontId="30" fillId="0" borderId="0" xfId="0" applyFont="1" applyAlignment="1">
      <alignment wrapText="1"/>
    </xf>
    <xf numFmtId="0" fontId="0" fillId="2" borderId="0" xfId="0" applyFill="1" applyAlignment="1">
      <alignment horizontal="left" vertical="top"/>
    </xf>
    <xf numFmtId="0" fontId="0" fillId="2" borderId="0" xfId="0" applyFill="1"/>
    <xf numFmtId="0" fontId="31" fillId="2" borderId="0" xfId="0" applyFont="1" applyFill="1"/>
    <xf numFmtId="0" fontId="19" fillId="0" borderId="0" xfId="0" quotePrefix="1" applyFont="1"/>
    <xf numFmtId="0" fontId="0" fillId="3" borderId="0" xfId="0" applyFill="1"/>
    <xf numFmtId="0" fontId="0" fillId="4" borderId="0" xfId="0" applyFill="1"/>
    <xf numFmtId="0" fontId="0" fillId="10" borderId="0" xfId="0" applyFill="1"/>
    <xf numFmtId="0" fontId="0" fillId="17" borderId="0" xfId="0" applyFill="1"/>
    <xf numFmtId="0" fontId="0" fillId="28" borderId="0" xfId="0" applyFill="1"/>
    <xf numFmtId="0" fontId="0" fillId="29" borderId="0" xfId="0" applyFill="1"/>
    <xf numFmtId="0" fontId="0" fillId="30" borderId="0" xfId="0" applyFill="1"/>
    <xf numFmtId="0" fontId="0" fillId="32" borderId="0" xfId="0" applyFill="1"/>
    <xf numFmtId="0" fontId="0" fillId="31" borderId="0" xfId="0" applyFill="1"/>
    <xf numFmtId="0" fontId="0" fillId="33" borderId="0" xfId="0" applyFill="1"/>
    <xf numFmtId="0" fontId="0" fillId="34" borderId="0" xfId="0" applyFill="1"/>
    <xf numFmtId="0" fontId="0" fillId="35" borderId="0" xfId="0" applyFill="1"/>
    <xf numFmtId="0" fontId="0" fillId="36" borderId="0" xfId="0" applyFill="1"/>
    <xf numFmtId="0" fontId="0" fillId="37" borderId="0" xfId="0" applyFill="1"/>
    <xf numFmtId="0" fontId="0" fillId="38" borderId="0" xfId="0" applyFill="1"/>
    <xf numFmtId="0" fontId="0" fillId="3" borderId="0" xfId="0" applyFill="1"/>
    <xf numFmtId="0" fontId="0" fillId="4" borderId="0" xfId="0" applyFill="1"/>
    <xf numFmtId="0" fontId="0" fillId="10" borderId="0" xfId="0" applyFill="1"/>
    <xf numFmtId="0" fontId="0" fillId="17" borderId="0" xfId="0" applyFill="1"/>
    <xf numFmtId="0" fontId="0" fillId="28" borderId="0" xfId="0" applyFill="1"/>
    <xf numFmtId="0" fontId="0" fillId="29" borderId="0" xfId="0" applyFill="1"/>
    <xf numFmtId="0" fontId="0" fillId="30" borderId="0" xfId="0" applyFill="1"/>
    <xf numFmtId="0" fontId="0" fillId="32" borderId="0" xfId="0" applyFill="1"/>
    <xf numFmtId="0" fontId="0" fillId="31" borderId="0" xfId="0" applyFill="1"/>
    <xf numFmtId="0" fontId="0" fillId="33" borderId="0" xfId="0" applyFill="1"/>
    <xf numFmtId="0" fontId="0" fillId="34" borderId="0" xfId="0" applyFill="1"/>
    <xf numFmtId="0" fontId="0" fillId="35" borderId="0" xfId="0" applyFill="1"/>
    <xf numFmtId="0" fontId="0" fillId="36" borderId="0" xfId="0" applyFill="1"/>
    <xf numFmtId="0" fontId="0" fillId="37" borderId="0" xfId="0" applyFill="1"/>
    <xf numFmtId="0" fontId="0" fillId="38" borderId="0" xfId="0" applyFill="1"/>
    <xf numFmtId="0" fontId="0" fillId="0" borderId="0" xfId="0"/>
    <xf numFmtId="0" fontId="0" fillId="3" borderId="0" xfId="0" applyFill="1"/>
    <xf numFmtId="0" fontId="0" fillId="4" borderId="0" xfId="0" applyFill="1"/>
    <xf numFmtId="0" fontId="3" fillId="5" borderId="8" xfId="0" applyFont="1" applyFill="1" applyBorder="1"/>
    <xf numFmtId="0" fontId="3" fillId="5" borderId="9" xfId="0" applyFont="1" applyFill="1" applyBorder="1"/>
    <xf numFmtId="0" fontId="3" fillId="5" borderId="10" xfId="0" applyFont="1" applyFill="1" applyBorder="1"/>
    <xf numFmtId="0" fontId="0" fillId="6" borderId="9" xfId="0" applyFont="1" applyFill="1" applyBorder="1"/>
    <xf numFmtId="0" fontId="0" fillId="0" borderId="9" xfId="0" applyFont="1" applyBorder="1"/>
    <xf numFmtId="0" fontId="1" fillId="0" borderId="9" xfId="0" applyFont="1" applyBorder="1"/>
    <xf numFmtId="0" fontId="8" fillId="6" borderId="8" xfId="0" applyFont="1" applyFill="1" applyBorder="1" applyAlignment="1">
      <alignment horizontal="center" vertical="center"/>
    </xf>
    <xf numFmtId="1" fontId="1" fillId="0" borderId="9" xfId="0" applyNumberFormat="1" applyFont="1" applyBorder="1"/>
    <xf numFmtId="0" fontId="0" fillId="6" borderId="8" xfId="0" applyFont="1" applyFill="1" applyBorder="1"/>
    <xf numFmtId="0" fontId="0" fillId="0" borderId="8" xfId="0" applyFont="1" applyBorder="1"/>
    <xf numFmtId="1" fontId="0" fillId="6" borderId="9" xfId="0" applyNumberFormat="1" applyFont="1" applyFill="1" applyBorder="1"/>
    <xf numFmtId="1" fontId="0" fillId="0" borderId="9" xfId="0" applyNumberFormat="1" applyFont="1" applyBorder="1"/>
    <xf numFmtId="0" fontId="10" fillId="6" borderId="9" xfId="0" applyFont="1" applyFill="1" applyBorder="1"/>
    <xf numFmtId="0" fontId="0" fillId="6" borderId="8" xfId="0" applyFont="1" applyFill="1" applyBorder="1" applyAlignment="1">
      <alignment horizontal="center"/>
    </xf>
    <xf numFmtId="0" fontId="0" fillId="0" borderId="8" xfId="0" applyFont="1" applyBorder="1" applyAlignment="1">
      <alignment horizontal="center"/>
    </xf>
    <xf numFmtId="0" fontId="8" fillId="0" borderId="8" xfId="0" applyFont="1" applyBorder="1" applyAlignment="1">
      <alignment horizontal="center" vertical="center"/>
    </xf>
    <xf numFmtId="0" fontId="0" fillId="6" borderId="10" xfId="0" applyFont="1" applyFill="1" applyBorder="1" applyAlignment="1">
      <alignment horizontal="center"/>
    </xf>
    <xf numFmtId="0" fontId="0" fillId="0" borderId="10" xfId="0" applyFont="1" applyBorder="1" applyAlignment="1">
      <alignment horizontal="center"/>
    </xf>
    <xf numFmtId="0" fontId="3" fillId="5" borderId="10" xfId="0" applyFont="1" applyFill="1" applyBorder="1" applyAlignment="1">
      <alignment horizontal="center"/>
    </xf>
    <xf numFmtId="0" fontId="3" fillId="5" borderId="8" xfId="0" applyFont="1" applyFill="1" applyBorder="1" applyAlignment="1">
      <alignment horizontal="center"/>
    </xf>
    <xf numFmtId="0" fontId="4" fillId="0" borderId="0" xfId="0" applyFont="1"/>
    <xf numFmtId="0" fontId="0" fillId="10" borderId="0" xfId="0" applyFill="1"/>
    <xf numFmtId="0" fontId="0" fillId="17" borderId="0" xfId="0" applyFill="1"/>
    <xf numFmtId="0" fontId="19" fillId="0" borderId="0" xfId="0" applyFont="1"/>
    <xf numFmtId="0" fontId="0" fillId="0" borderId="0" xfId="0" applyAlignment="1">
      <alignment horizontal="left" vertical="top"/>
    </xf>
    <xf numFmtId="0" fontId="0" fillId="2" borderId="0" xfId="0" applyFill="1" applyAlignment="1">
      <alignment horizontal="left" vertical="top"/>
    </xf>
    <xf numFmtId="0" fontId="0" fillId="2" borderId="0" xfId="0" applyFill="1"/>
    <xf numFmtId="0" fontId="31" fillId="2" borderId="0" xfId="0" applyFont="1" applyFill="1"/>
    <xf numFmtId="0" fontId="0" fillId="28" borderId="0" xfId="0" applyFill="1"/>
    <xf numFmtId="0" fontId="0" fillId="29" borderId="0" xfId="0" applyFill="1"/>
    <xf numFmtId="0" fontId="0" fillId="30" borderId="0" xfId="0" applyFill="1"/>
    <xf numFmtId="0" fontId="0" fillId="32" borderId="0" xfId="0" applyFill="1"/>
    <xf numFmtId="0" fontId="0" fillId="31" borderId="0" xfId="0" applyFill="1"/>
    <xf numFmtId="0" fontId="0" fillId="33" borderId="0" xfId="0" applyFill="1"/>
    <xf numFmtId="0" fontId="0" fillId="34" borderId="0" xfId="0" applyFill="1"/>
    <xf numFmtId="0" fontId="0" fillId="35" borderId="0" xfId="0" applyFill="1"/>
    <xf numFmtId="0" fontId="0" fillId="36" borderId="0" xfId="0" applyFill="1"/>
    <xf numFmtId="0" fontId="0" fillId="37" borderId="0" xfId="0" applyFill="1"/>
    <xf numFmtId="0" fontId="0" fillId="38" borderId="0" xfId="0" applyFill="1"/>
    <xf numFmtId="0" fontId="34" fillId="39" borderId="0" xfId="0" applyFont="1" applyFill="1" applyAlignment="1">
      <alignment horizontal="center"/>
    </xf>
    <xf numFmtId="0" fontId="39" fillId="39" borderId="0" xfId="0" applyFont="1" applyFill="1"/>
    <xf numFmtId="0" fontId="3" fillId="5" borderId="0" xfId="0" applyFont="1" applyFill="1" applyBorder="1"/>
    <xf numFmtId="0" fontId="8" fillId="6" borderId="0" xfId="0" applyFont="1" applyFill="1" applyBorder="1" applyAlignment="1">
      <alignment horizontal="center" vertical="center"/>
    </xf>
    <xf numFmtId="0" fontId="0" fillId="6" borderId="0" xfId="0" applyFont="1" applyFill="1" applyBorder="1" applyAlignment="1">
      <alignment horizontal="center"/>
    </xf>
    <xf numFmtId="0" fontId="0" fillId="0" borderId="0" xfId="0" applyFont="1" applyBorder="1" applyAlignment="1">
      <alignment horizontal="center"/>
    </xf>
    <xf numFmtId="0" fontId="3" fillId="5" borderId="0" xfId="0" applyFont="1" applyFill="1" applyBorder="1" applyAlignment="1">
      <alignment horizontal="center"/>
    </xf>
    <xf numFmtId="0" fontId="41" fillId="0" borderId="0" xfId="0" applyFont="1" applyAlignment="1">
      <alignment vertical="center"/>
    </xf>
    <xf numFmtId="0" fontId="40" fillId="0" borderId="0" xfId="0" applyFont="1"/>
    <xf numFmtId="0" fontId="40" fillId="0" borderId="0" xfId="0" applyFont="1" applyAlignment="1">
      <alignment vertical="center"/>
    </xf>
    <xf numFmtId="0" fontId="42" fillId="0" borderId="0" xfId="0" applyFont="1" applyAlignment="1">
      <alignment vertical="center"/>
    </xf>
    <xf numFmtId="0" fontId="43" fillId="0" borderId="0" xfId="0" applyFont="1" applyAlignment="1">
      <alignment vertical="center"/>
    </xf>
    <xf numFmtId="0" fontId="40" fillId="0" borderId="0" xfId="0" applyFont="1" applyAlignment="1">
      <alignment vertical="center" wrapText="1"/>
    </xf>
    <xf numFmtId="0" fontId="6" fillId="6" borderId="8" xfId="0" applyFont="1" applyFill="1" applyBorder="1" applyAlignment="1">
      <alignment horizontal="center" vertical="center"/>
    </xf>
    <xf numFmtId="0" fontId="6" fillId="0" borderId="8" xfId="0" applyFont="1" applyBorder="1" applyAlignment="1">
      <alignment horizontal="center" vertical="center"/>
    </xf>
    <xf numFmtId="0" fontId="41" fillId="0" borderId="0" xfId="0" applyFont="1" applyAlignment="1">
      <alignment horizontal="justify" vertical="center"/>
    </xf>
    <xf numFmtId="0" fontId="40" fillId="0" borderId="0" xfId="0" applyFont="1" applyAlignment="1">
      <alignment horizontal="justify" vertical="center"/>
    </xf>
    <xf numFmtId="0" fontId="19" fillId="6" borderId="8" xfId="0" applyFont="1" applyFill="1" applyBorder="1" applyAlignment="1">
      <alignment vertical="center" wrapText="1"/>
    </xf>
    <xf numFmtId="0" fontId="19" fillId="0" borderId="8" xfId="0" applyFont="1" applyBorder="1" applyAlignment="1">
      <alignment vertical="center" wrapText="1"/>
    </xf>
    <xf numFmtId="9" fontId="19" fillId="0" borderId="9" xfId="0" applyNumberFormat="1" applyFont="1" applyBorder="1" applyAlignment="1">
      <alignment vertical="center" wrapText="1"/>
    </xf>
    <xf numFmtId="0" fontId="19" fillId="6" borderId="8" xfId="0" applyFont="1" applyFill="1" applyBorder="1" applyAlignment="1">
      <alignment vertical="center"/>
    </xf>
    <xf numFmtId="0" fontId="19" fillId="0" borderId="8" xfId="0" applyFont="1" applyBorder="1" applyAlignment="1">
      <alignment vertical="center"/>
    </xf>
    <xf numFmtId="9" fontId="19" fillId="6" borderId="8" xfId="0" applyNumberFormat="1" applyFont="1" applyFill="1" applyBorder="1" applyAlignment="1">
      <alignment vertical="center"/>
    </xf>
    <xf numFmtId="9" fontId="19" fillId="0" borderId="9" xfId="0" applyNumberFormat="1" applyFont="1" applyBorder="1" applyAlignment="1">
      <alignment vertical="center"/>
    </xf>
    <xf numFmtId="0" fontId="24" fillId="0" borderId="0" xfId="0" applyNumberFormat="1" applyFont="1"/>
    <xf numFmtId="1" fontId="5" fillId="0" borderId="0" xfId="0" applyNumberFormat="1" applyFont="1"/>
    <xf numFmtId="1" fontId="24" fillId="0" borderId="0" xfId="0" applyNumberFormat="1" applyFont="1"/>
    <xf numFmtId="0" fontId="5" fillId="0" borderId="0" xfId="0" applyFont="1" applyAlignment="1">
      <alignment wrapText="1" shrinkToFit="1"/>
    </xf>
    <xf numFmtId="1" fontId="5" fillId="0" borderId="0" xfId="0" applyNumberFormat="1" applyFont="1" applyAlignment="1">
      <alignment wrapText="1" shrinkToFit="1"/>
    </xf>
    <xf numFmtId="0" fontId="24" fillId="0" borderId="0" xfId="2" applyNumberFormat="1" applyFont="1" applyAlignment="1">
      <alignment wrapText="1"/>
    </xf>
    <xf numFmtId="0" fontId="24" fillId="0" borderId="0" xfId="2" applyFont="1"/>
    <xf numFmtId="0" fontId="24" fillId="0" borderId="0" xfId="2" applyNumberFormat="1" applyFont="1"/>
    <xf numFmtId="1" fontId="24" fillId="0" borderId="0" xfId="2" applyNumberFormat="1" applyFont="1"/>
    <xf numFmtId="0" fontId="24" fillId="0" borderId="0" xfId="2" applyNumberFormat="1" applyFont="1" applyAlignment="1">
      <alignment wrapText="1" shrinkToFit="1"/>
    </xf>
    <xf numFmtId="0" fontId="24" fillId="0" borderId="0" xfId="2" applyFont="1" applyAlignment="1">
      <alignment wrapText="1" shrinkToFit="1"/>
    </xf>
    <xf numFmtId="1" fontId="24" fillId="0" borderId="0" xfId="2" applyNumberFormat="1" applyFont="1" applyAlignment="1">
      <alignment wrapText="1" shrinkToFit="1"/>
    </xf>
    <xf numFmtId="164" fontId="0" fillId="0" borderId="13" xfId="0" applyNumberFormat="1" applyBorder="1"/>
    <xf numFmtId="0" fontId="47" fillId="0" borderId="0" xfId="0" applyNumberFormat="1" applyFont="1" applyAlignment="1">
      <alignment wrapText="1"/>
    </xf>
    <xf numFmtId="0" fontId="48" fillId="0" borderId="0" xfId="0" applyNumberFormat="1" applyFont="1" applyAlignment="1">
      <alignment wrapText="1"/>
    </xf>
    <xf numFmtId="0" fontId="48" fillId="0" borderId="0" xfId="0" applyFont="1"/>
    <xf numFmtId="49" fontId="48" fillId="0" borderId="0" xfId="0" applyNumberFormat="1" applyFont="1" applyAlignment="1">
      <alignment wrapText="1"/>
    </xf>
    <xf numFmtId="164" fontId="48" fillId="0" borderId="0" xfId="0" applyNumberFormat="1" applyFont="1" applyAlignment="1">
      <alignment wrapText="1"/>
    </xf>
    <xf numFmtId="0" fontId="0" fillId="0" borderId="0" xfId="0" applyNumberFormat="1" applyFont="1" applyAlignment="1">
      <alignment wrapText="1"/>
    </xf>
    <xf numFmtId="0" fontId="0" fillId="0" borderId="0" xfId="0" applyNumberFormat="1" applyFont="1" applyAlignment="1">
      <alignment wrapText="1" shrinkToFit="1"/>
    </xf>
    <xf numFmtId="0" fontId="1" fillId="0" borderId="0" xfId="0" applyNumberFormat="1" applyFont="1" applyAlignment="1">
      <alignment wrapText="1"/>
    </xf>
    <xf numFmtId="0" fontId="0" fillId="0" borderId="13" xfId="0" applyBorder="1"/>
    <xf numFmtId="0" fontId="0" fillId="0" borderId="15" xfId="0" applyBorder="1"/>
    <xf numFmtId="0" fontId="0" fillId="0" borderId="27" xfId="0" applyBorder="1"/>
    <xf numFmtId="0" fontId="16" fillId="0" borderId="31" xfId="0" applyFont="1" applyBorder="1" applyAlignment="1">
      <alignment vertical="top" textRotation="180"/>
    </xf>
    <xf numFmtId="0" fontId="16" fillId="0" borderId="32" xfId="0" applyFont="1" applyBorder="1" applyAlignment="1">
      <alignment vertical="top" textRotation="180"/>
    </xf>
    <xf numFmtId="0" fontId="0" fillId="0" borderId="32" xfId="0" applyBorder="1" applyAlignment="1">
      <alignment vertical="top"/>
    </xf>
    <xf numFmtId="0" fontId="48" fillId="0" borderId="1" xfId="0" applyNumberFormat="1" applyFont="1" applyBorder="1" applyAlignment="1">
      <alignment wrapText="1"/>
    </xf>
    <xf numFmtId="0" fontId="10" fillId="6" borderId="16" xfId="0" applyFont="1" applyFill="1" applyBorder="1"/>
    <xf numFmtId="0" fontId="0" fillId="0" borderId="0" xfId="0" applyBorder="1"/>
    <xf numFmtId="0" fontId="10" fillId="6" borderId="28" xfId="0" applyFont="1" applyFill="1" applyBorder="1"/>
    <xf numFmtId="0" fontId="10" fillId="6" borderId="35" xfId="0" applyFont="1" applyFill="1" applyBorder="1"/>
    <xf numFmtId="0" fontId="10" fillId="6" borderId="36" xfId="0" applyFont="1" applyFill="1" applyBorder="1"/>
    <xf numFmtId="0" fontId="48" fillId="0" borderId="17" xfId="0" applyNumberFormat="1" applyFont="1" applyBorder="1" applyAlignment="1">
      <alignment wrapText="1"/>
    </xf>
    <xf numFmtId="0" fontId="10" fillId="6" borderId="37" xfId="0" applyFont="1" applyFill="1" applyBorder="1"/>
    <xf numFmtId="0" fontId="0" fillId="0" borderId="17" xfId="0" applyBorder="1"/>
    <xf numFmtId="0" fontId="0" fillId="0" borderId="18" xfId="0" applyBorder="1"/>
    <xf numFmtId="0" fontId="10" fillId="6" borderId="38" xfId="0" applyFont="1" applyFill="1" applyBorder="1"/>
    <xf numFmtId="0" fontId="10" fillId="6" borderId="0" xfId="0" applyFont="1" applyFill="1" applyBorder="1"/>
    <xf numFmtId="0" fontId="0" fillId="0" borderId="0" xfId="0"/>
    <xf numFmtId="1" fontId="0" fillId="0" borderId="0" xfId="0" applyNumberFormat="1"/>
    <xf numFmtId="0" fontId="0" fillId="4" borderId="0" xfId="0" applyFill="1"/>
    <xf numFmtId="0" fontId="5" fillId="0" borderId="0" xfId="0" applyFont="1"/>
    <xf numFmtId="0" fontId="3" fillId="5" borderId="9" xfId="0" applyFont="1" applyFill="1" applyBorder="1"/>
    <xf numFmtId="0" fontId="10" fillId="6" borderId="9" xfId="0" applyFont="1" applyFill="1" applyBorder="1"/>
    <xf numFmtId="0" fontId="3" fillId="5" borderId="8" xfId="0" applyFont="1" applyFill="1" applyBorder="1" applyAlignment="1">
      <alignment horizontal="center"/>
    </xf>
    <xf numFmtId="0" fontId="0" fillId="0" borderId="0" xfId="0" applyAlignment="1">
      <alignment horizontal="left"/>
    </xf>
    <xf numFmtId="0" fontId="1" fillId="0" borderId="0" xfId="0" applyFont="1" applyAlignment="1">
      <alignment wrapText="1"/>
    </xf>
    <xf numFmtId="1" fontId="0" fillId="11" borderId="11" xfId="0" applyNumberFormat="1" applyFill="1" applyBorder="1" applyAlignment="1">
      <alignment horizontal="left"/>
    </xf>
    <xf numFmtId="0" fontId="0" fillId="21" borderId="0" xfId="0" applyFill="1"/>
    <xf numFmtId="0" fontId="24" fillId="0" borderId="0" xfId="0" applyNumberFormat="1" applyFont="1" applyAlignment="1">
      <alignment wrapText="1"/>
    </xf>
    <xf numFmtId="0" fontId="24" fillId="0" borderId="0" xfId="0" applyFont="1"/>
    <xf numFmtId="0" fontId="5" fillId="0" borderId="0" xfId="0" applyNumberFormat="1" applyFont="1" applyAlignment="1">
      <alignment wrapText="1"/>
    </xf>
    <xf numFmtId="0" fontId="24" fillId="0" borderId="0" xfId="0" applyFont="1" applyAlignment="1">
      <alignment wrapText="1"/>
    </xf>
    <xf numFmtId="0" fontId="5" fillId="0" borderId="0" xfId="0" applyFont="1" applyAlignment="1">
      <alignment wrapText="1"/>
    </xf>
    <xf numFmtId="0" fontId="5" fillId="0" borderId="0" xfId="0" applyNumberFormat="1" applyFont="1"/>
    <xf numFmtId="49" fontId="5" fillId="0" borderId="0" xfId="0" applyNumberFormat="1" applyFont="1" applyAlignment="1">
      <alignment wrapText="1"/>
    </xf>
    <xf numFmtId="164" fontId="5" fillId="0" borderId="0" xfId="0" applyNumberFormat="1" applyFont="1" applyAlignment="1">
      <alignment wrapText="1"/>
    </xf>
    <xf numFmtId="0" fontId="31" fillId="2" borderId="0" xfId="0" applyFont="1" applyFill="1"/>
    <xf numFmtId="0" fontId="5" fillId="0" borderId="0" xfId="0" applyNumberFormat="1" applyFont="1" applyAlignment="1">
      <alignment wrapText="1" shrinkToFit="1"/>
    </xf>
    <xf numFmtId="0" fontId="47" fillId="0" borderId="0" xfId="0" applyFont="1"/>
    <xf numFmtId="0" fontId="48" fillId="0" borderId="0" xfId="0" applyNumberFormat="1" applyFont="1" applyAlignment="1">
      <alignment wrapText="1"/>
    </xf>
    <xf numFmtId="0" fontId="48" fillId="0" borderId="0" xfId="0" applyFont="1" applyAlignment="1">
      <alignment wrapText="1"/>
    </xf>
    <xf numFmtId="0" fontId="0" fillId="0" borderId="27" xfId="0" applyBorder="1"/>
    <xf numFmtId="0" fontId="16" fillId="0" borderId="32" xfId="0" applyFont="1" applyBorder="1" applyAlignment="1">
      <alignment vertical="top" textRotation="180"/>
    </xf>
    <xf numFmtId="0" fontId="0" fillId="0" borderId="0" xfId="0" applyBorder="1"/>
    <xf numFmtId="1" fontId="0" fillId="0" borderId="0" xfId="0" applyNumberFormat="1" applyBorder="1"/>
    <xf numFmtId="0" fontId="47" fillId="0" borderId="28" xfId="0" applyNumberFormat="1" applyFont="1" applyBorder="1" applyAlignment="1">
      <alignment wrapText="1"/>
    </xf>
    <xf numFmtId="0" fontId="0" fillId="0" borderId="18" xfId="0" applyBorder="1"/>
    <xf numFmtId="1" fontId="0" fillId="0" borderId="27" xfId="0" applyNumberFormat="1" applyBorder="1"/>
    <xf numFmtId="1" fontId="16" fillId="0" borderId="34" xfId="0" applyNumberFormat="1" applyFont="1" applyBorder="1" applyAlignment="1">
      <alignment vertical="top" textRotation="180"/>
    </xf>
    <xf numFmtId="1" fontId="0" fillId="0" borderId="28" xfId="0" applyNumberFormat="1" applyBorder="1"/>
    <xf numFmtId="0" fontId="10" fillId="6" borderId="39" xfId="0" applyFont="1" applyFill="1" applyBorder="1"/>
    <xf numFmtId="0" fontId="0" fillId="0" borderId="28" xfId="0" applyNumberFormat="1" applyFont="1" applyBorder="1" applyAlignment="1">
      <alignment wrapText="1"/>
    </xf>
    <xf numFmtId="0" fontId="0" fillId="0" borderId="28" xfId="0" applyNumberFormat="1" applyFont="1" applyBorder="1" applyAlignment="1">
      <alignment wrapText="1" shrinkToFit="1"/>
    </xf>
    <xf numFmtId="0" fontId="1" fillId="0" borderId="28" xfId="0" applyNumberFormat="1" applyFont="1" applyBorder="1" applyAlignment="1">
      <alignment wrapText="1"/>
    </xf>
    <xf numFmtId="0" fontId="1" fillId="0" borderId="28" xfId="0" applyFont="1" applyBorder="1" applyAlignment="1">
      <alignment wrapText="1"/>
    </xf>
    <xf numFmtId="164" fontId="47" fillId="0" borderId="28" xfId="0" applyNumberFormat="1" applyFont="1" applyBorder="1" applyAlignment="1">
      <alignment wrapText="1"/>
    </xf>
    <xf numFmtId="164" fontId="47" fillId="0" borderId="29" xfId="0" applyNumberFormat="1" applyFont="1" applyBorder="1" applyAlignment="1">
      <alignment wrapText="1"/>
    </xf>
    <xf numFmtId="1" fontId="0" fillId="0" borderId="29" xfId="0" applyNumberFormat="1" applyBorder="1"/>
    <xf numFmtId="0" fontId="47" fillId="0" borderId="32" xfId="0" applyNumberFormat="1" applyFont="1" applyBorder="1" applyAlignment="1">
      <alignment wrapText="1"/>
    </xf>
    <xf numFmtId="0" fontId="0" fillId="0" borderId="0" xfId="0" applyNumberFormat="1" applyFont="1" applyBorder="1" applyAlignment="1">
      <alignment wrapText="1"/>
    </xf>
    <xf numFmtId="0" fontId="0" fillId="0" borderId="0" xfId="0" applyNumberFormat="1" applyFont="1" applyBorder="1" applyAlignment="1">
      <alignment wrapText="1" shrinkToFit="1"/>
    </xf>
    <xf numFmtId="0" fontId="1" fillId="0" borderId="0" xfId="0" applyNumberFormat="1" applyFont="1" applyBorder="1" applyAlignment="1">
      <alignment wrapText="1"/>
    </xf>
    <xf numFmtId="0" fontId="1" fillId="0" borderId="0" xfId="0" applyFont="1" applyBorder="1" applyAlignment="1">
      <alignment wrapText="1"/>
    </xf>
    <xf numFmtId="0" fontId="47" fillId="0" borderId="0" xfId="0" applyNumberFormat="1" applyFont="1" applyBorder="1" applyAlignment="1">
      <alignment wrapText="1"/>
    </xf>
    <xf numFmtId="164" fontId="47" fillId="0" borderId="0" xfId="0" applyNumberFormat="1" applyFont="1" applyBorder="1" applyAlignment="1">
      <alignment wrapText="1"/>
    </xf>
    <xf numFmtId="164" fontId="47" fillId="0" borderId="18" xfId="0" applyNumberFormat="1" applyFont="1" applyBorder="1" applyAlignment="1">
      <alignment wrapText="1"/>
    </xf>
    <xf numFmtId="0" fontId="47" fillId="0" borderId="40" xfId="0" applyNumberFormat="1" applyFont="1" applyBorder="1" applyAlignment="1">
      <alignment wrapText="1"/>
    </xf>
    <xf numFmtId="0" fontId="0" fillId="0" borderId="41" xfId="0" applyBorder="1"/>
    <xf numFmtId="0" fontId="16" fillId="0" borderId="42" xfId="0" applyFont="1" applyBorder="1" applyAlignment="1">
      <alignment vertical="top" textRotation="180"/>
    </xf>
    <xf numFmtId="1" fontId="0" fillId="0" borderId="43" xfId="0" applyNumberFormat="1" applyBorder="1"/>
    <xf numFmtId="1" fontId="16" fillId="0" borderId="32" xfId="0" applyNumberFormat="1" applyFont="1" applyBorder="1" applyAlignment="1">
      <alignment vertical="top" wrapText="1"/>
    </xf>
    <xf numFmtId="0" fontId="8" fillId="6" borderId="8" xfId="0" applyFont="1" applyFill="1" applyBorder="1" applyAlignment="1">
      <alignment horizontal="left" vertical="center" wrapText="1"/>
    </xf>
    <xf numFmtId="0" fontId="0" fillId="6" borderId="9" xfId="0" applyFont="1" applyFill="1" applyBorder="1" applyAlignment="1">
      <alignment horizontal="left"/>
    </xf>
    <xf numFmtId="0" fontId="8" fillId="6" borderId="8" xfId="0" applyFont="1" applyFill="1" applyBorder="1" applyAlignment="1">
      <alignment horizontal="left" vertical="center"/>
    </xf>
    <xf numFmtId="0" fontId="6" fillId="6" borderId="8" xfId="0" applyFont="1" applyFill="1" applyBorder="1" applyAlignment="1">
      <alignment horizontal="left" vertical="center"/>
    </xf>
    <xf numFmtId="0" fontId="10" fillId="6" borderId="9" xfId="0" applyFont="1" applyFill="1" applyBorder="1" applyAlignment="1">
      <alignment horizontal="left"/>
    </xf>
    <xf numFmtId="0" fontId="8" fillId="0" borderId="8" xfId="0" applyFont="1" applyBorder="1" applyAlignment="1">
      <alignment horizontal="left" vertical="center" wrapText="1"/>
    </xf>
    <xf numFmtId="1" fontId="0" fillId="0" borderId="9" xfId="0" applyNumberFormat="1" applyFont="1" applyBorder="1" applyAlignment="1">
      <alignment horizontal="left"/>
    </xf>
    <xf numFmtId="0" fontId="8" fillId="0" borderId="8" xfId="0" applyFont="1" applyBorder="1" applyAlignment="1">
      <alignment horizontal="left" vertical="center"/>
    </xf>
    <xf numFmtId="0" fontId="6" fillId="0" borderId="8" xfId="0" applyFont="1" applyBorder="1" applyAlignment="1">
      <alignment horizontal="left" vertical="center"/>
    </xf>
    <xf numFmtId="0" fontId="0" fillId="0" borderId="9" xfId="0" applyFont="1" applyBorder="1" applyAlignment="1">
      <alignment horizontal="left"/>
    </xf>
    <xf numFmtId="1" fontId="0" fillId="6" borderId="9" xfId="0" applyNumberFormat="1" applyFont="1" applyFill="1" applyBorder="1" applyAlignment="1">
      <alignment horizontal="left"/>
    </xf>
    <xf numFmtId="0" fontId="31" fillId="2" borderId="0" xfId="0" applyFont="1" applyFill="1" applyAlignment="1">
      <alignment horizontal="left"/>
    </xf>
    <xf numFmtId="0" fontId="3" fillId="5" borderId="10" xfId="0" applyFont="1" applyFill="1" applyBorder="1" applyAlignment="1">
      <alignment horizontal="left"/>
    </xf>
    <xf numFmtId="0" fontId="3" fillId="5" borderId="0" xfId="0" applyFont="1" applyFill="1" applyBorder="1" applyAlignment="1">
      <alignment horizontal="left"/>
    </xf>
    <xf numFmtId="0" fontId="3" fillId="5" borderId="8" xfId="0" applyFont="1" applyFill="1" applyBorder="1" applyAlignment="1">
      <alignment horizontal="left"/>
    </xf>
    <xf numFmtId="0" fontId="3" fillId="5" borderId="9" xfId="0" applyFont="1" applyFill="1" applyBorder="1" applyAlignment="1">
      <alignment horizontal="left"/>
    </xf>
    <xf numFmtId="0" fontId="0" fillId="6" borderId="10" xfId="0" applyFont="1" applyFill="1" applyBorder="1" applyAlignment="1">
      <alignment horizontal="left"/>
    </xf>
    <xf numFmtId="0" fontId="0" fillId="6" borderId="0" xfId="0" applyFont="1" applyFill="1" applyBorder="1" applyAlignment="1">
      <alignment horizontal="left"/>
    </xf>
    <xf numFmtId="0" fontId="0" fillId="6" borderId="8" xfId="0" applyFont="1" applyFill="1" applyBorder="1" applyAlignment="1">
      <alignment horizontal="left"/>
    </xf>
    <xf numFmtId="0" fontId="0" fillId="0" borderId="10" xfId="0" applyFont="1" applyBorder="1" applyAlignment="1">
      <alignment horizontal="left"/>
    </xf>
    <xf numFmtId="0" fontId="0" fillId="0" borderId="0" xfId="0" applyFont="1" applyBorder="1" applyAlignment="1">
      <alignment horizontal="left"/>
    </xf>
    <xf numFmtId="0" fontId="0" fillId="0" borderId="8" xfId="0" applyFont="1" applyBorder="1" applyAlignment="1">
      <alignment horizontal="left"/>
    </xf>
    <xf numFmtId="1" fontId="1" fillId="0" borderId="9" xfId="0" applyNumberFormat="1" applyFont="1" applyBorder="1" applyAlignment="1">
      <alignment horizontal="left"/>
    </xf>
    <xf numFmtId="0" fontId="0" fillId="9" borderId="0" xfId="0" applyFill="1" applyBorder="1" applyAlignment="1">
      <alignment horizontal="center"/>
    </xf>
    <xf numFmtId="0" fontId="32" fillId="7" borderId="6" xfId="0" applyFont="1" applyFill="1" applyBorder="1" applyAlignment="1">
      <alignment horizontal="center" vertical="center" wrapText="1"/>
    </xf>
    <xf numFmtId="0" fontId="32" fillId="8" borderId="6" xfId="0" applyFont="1" applyFill="1" applyBorder="1" applyAlignment="1">
      <alignment horizontal="center" vertical="center" wrapText="1"/>
    </xf>
    <xf numFmtId="0" fontId="24" fillId="0" borderId="0" xfId="0" applyNumberFormat="1" applyFont="1" applyAlignment="1">
      <alignment horizontal="left" vertical="top" wrapText="1" shrinkToFit="1"/>
    </xf>
    <xf numFmtId="0" fontId="24" fillId="0" borderId="0" xfId="0" applyFont="1" applyAlignment="1">
      <alignment horizontal="left" vertical="top" wrapText="1" shrinkToFit="1"/>
    </xf>
    <xf numFmtId="0" fontId="0" fillId="11" borderId="11" xfId="0" applyFill="1" applyBorder="1" applyAlignment="1">
      <alignment vertical="center"/>
    </xf>
    <xf numFmtId="0" fontId="0" fillId="0" borderId="11" xfId="0" applyBorder="1" applyAlignment="1">
      <alignment vertical="center"/>
    </xf>
    <xf numFmtId="0" fontId="0" fillId="0" borderId="0" xfId="0"/>
    <xf numFmtId="1" fontId="0" fillId="0" borderId="0" xfId="0" applyNumberFormat="1"/>
    <xf numFmtId="0" fontId="50" fillId="0" borderId="0" xfId="0" applyNumberFormat="1" applyFont="1" applyAlignment="1">
      <alignment wrapText="1"/>
    </xf>
    <xf numFmtId="0" fontId="17" fillId="0" borderId="0" xfId="0" applyNumberFormat="1" applyFont="1" applyAlignment="1">
      <alignment wrapText="1"/>
    </xf>
    <xf numFmtId="0" fontId="50" fillId="0" borderId="0" xfId="0" applyFont="1" applyAlignment="1">
      <alignment horizontal="right"/>
    </xf>
    <xf numFmtId="0" fontId="0" fillId="0" borderId="0" xfId="0"/>
    <xf numFmtId="0" fontId="10" fillId="6" borderId="9" xfId="0" applyFont="1" applyFill="1" applyBorder="1"/>
    <xf numFmtId="0" fontId="0" fillId="10" borderId="0" xfId="0" applyFill="1"/>
    <xf numFmtId="0" fontId="0" fillId="0" borderId="11" xfId="0" applyBorder="1"/>
    <xf numFmtId="0" fontId="17" fillId="0" borderId="0" xfId="0" applyFont="1"/>
    <xf numFmtId="0" fontId="50" fillId="0" borderId="0" xfId="0" applyFont="1"/>
    <xf numFmtId="0" fontId="17" fillId="0" borderId="0" xfId="0" applyNumberFormat="1" applyFont="1"/>
    <xf numFmtId="0" fontId="17" fillId="0" borderId="0" xfId="0" applyFont="1" applyAlignment="1">
      <alignment horizontal="right"/>
    </xf>
    <xf numFmtId="0" fontId="50" fillId="0" borderId="0" xfId="0" applyNumberFormat="1" applyFont="1" applyAlignment="1">
      <alignment wrapText="1" shrinkToFit="1"/>
    </xf>
    <xf numFmtId="0" fontId="17" fillId="0" borderId="0" xfId="0" applyFont="1" applyAlignment="1">
      <alignment wrapText="1"/>
    </xf>
    <xf numFmtId="49" fontId="17" fillId="0" borderId="0" xfId="0" applyNumberFormat="1" applyFont="1" applyAlignment="1">
      <alignment wrapText="1"/>
    </xf>
    <xf numFmtId="164" fontId="50" fillId="0" borderId="0" xfId="0" applyNumberFormat="1" applyFont="1" applyAlignment="1">
      <alignment wrapText="1"/>
    </xf>
    <xf numFmtId="164" fontId="17" fillId="0" borderId="0" xfId="0" applyNumberFormat="1" applyFont="1" applyAlignment="1">
      <alignment wrapText="1"/>
    </xf>
    <xf numFmtId="0" fontId="50" fillId="0" borderId="0" xfId="0" applyFont="1" applyAlignment="1">
      <alignment wrapText="1"/>
    </xf>
    <xf numFmtId="0" fontId="0" fillId="0" borderId="0" xfId="0" applyAlignment="1">
      <alignment horizontal="center"/>
    </xf>
    <xf numFmtId="0" fontId="0" fillId="4" borderId="26" xfId="0" applyFill="1" applyBorder="1"/>
    <xf numFmtId="0" fontId="0" fillId="4" borderId="24" xfId="0" applyFill="1" applyBorder="1"/>
    <xf numFmtId="0" fontId="0" fillId="4" borderId="25" xfId="0" applyFill="1" applyBorder="1"/>
    <xf numFmtId="0" fontId="0" fillId="0" borderId="44" xfId="0" applyBorder="1"/>
    <xf numFmtId="0" fontId="0" fillId="0" borderId="45" xfId="0" applyBorder="1"/>
    <xf numFmtId="0" fontId="0" fillId="0" borderId="46" xfId="0" applyBorder="1"/>
    <xf numFmtId="0" fontId="0" fillId="0" borderId="47" xfId="0" applyBorder="1"/>
    <xf numFmtId="0" fontId="0" fillId="0" borderId="48" xfId="0" applyBorder="1"/>
    <xf numFmtId="0" fontId="12" fillId="0" borderId="0" xfId="0" applyFont="1"/>
    <xf numFmtId="0" fontId="7" fillId="0" borderId="13" xfId="0" applyFont="1" applyBorder="1" applyAlignment="1">
      <alignment horizontal="center"/>
    </xf>
    <xf numFmtId="0" fontId="7" fillId="0" borderId="14" xfId="0" applyFont="1" applyBorder="1" applyAlignment="1">
      <alignment horizontal="center"/>
    </xf>
    <xf numFmtId="0" fontId="31" fillId="0" borderId="31" xfId="0" applyFont="1" applyBorder="1" applyAlignment="1">
      <alignment horizontal="center"/>
    </xf>
    <xf numFmtId="0" fontId="31" fillId="0" borderId="32" xfId="0" applyFont="1" applyBorder="1" applyAlignment="1">
      <alignment horizontal="center"/>
    </xf>
    <xf numFmtId="0" fontId="31" fillId="0" borderId="33" xfId="0" applyFont="1" applyBorder="1" applyAlignment="1">
      <alignment horizontal="center"/>
    </xf>
    <xf numFmtId="0" fontId="0" fillId="0" borderId="31" xfId="0" applyBorder="1" applyAlignment="1">
      <alignment horizontal="center"/>
    </xf>
    <xf numFmtId="0" fontId="0" fillId="0" borderId="32" xfId="0" applyBorder="1" applyAlignment="1">
      <alignment horizontal="center"/>
    </xf>
    <xf numFmtId="0" fontId="0" fillId="0" borderId="33" xfId="0" applyBorder="1" applyAlignment="1">
      <alignment horizontal="center"/>
    </xf>
    <xf numFmtId="0" fontId="34" fillId="39" borderId="0" xfId="0" applyFont="1" applyFill="1" applyAlignment="1">
      <alignment horizontal="center"/>
    </xf>
    <xf numFmtId="0" fontId="11" fillId="0" borderId="0" xfId="0" applyFont="1" applyAlignment="1">
      <alignment horizontal="center"/>
    </xf>
    <xf numFmtId="0" fontId="34" fillId="39" borderId="30" xfId="0" applyFont="1" applyFill="1" applyBorder="1" applyAlignment="1">
      <alignment horizontal="center"/>
    </xf>
    <xf numFmtId="0" fontId="38" fillId="39" borderId="0" xfId="0" applyFont="1" applyFill="1" applyAlignment="1">
      <alignment horizontal="center"/>
    </xf>
    <xf numFmtId="0" fontId="0" fillId="0" borderId="0" xfId="0" applyAlignment="1">
      <alignment horizontal="left" vertical="top" wrapText="1"/>
    </xf>
    <xf numFmtId="0" fontId="0" fillId="11" borderId="6" xfId="0" applyFill="1" applyBorder="1" applyAlignment="1">
      <alignment horizontal="center" wrapText="1"/>
    </xf>
    <xf numFmtId="0" fontId="0" fillId="11" borderId="7" xfId="0" applyFill="1" applyBorder="1" applyAlignment="1">
      <alignment horizontal="center" wrapText="1"/>
    </xf>
    <xf numFmtId="0" fontId="0" fillId="8" borderId="6" xfId="0" applyFill="1" applyBorder="1" applyAlignment="1">
      <alignment horizontal="left" vertical="top" wrapText="1"/>
    </xf>
    <xf numFmtId="0" fontId="0" fillId="8" borderId="7" xfId="0" applyFill="1" applyBorder="1" applyAlignment="1">
      <alignment horizontal="left" vertical="top" wrapText="1"/>
    </xf>
    <xf numFmtId="0" fontId="0" fillId="11" borderId="6" xfId="0" applyFill="1" applyBorder="1" applyAlignment="1">
      <alignment horizontal="left" vertical="top" wrapText="1"/>
    </xf>
    <xf numFmtId="0" fontId="0" fillId="11" borderId="7" xfId="0" applyFill="1" applyBorder="1" applyAlignment="1">
      <alignment horizontal="left" vertical="top" wrapText="1"/>
    </xf>
    <xf numFmtId="0" fontId="0" fillId="11" borderId="21" xfId="0" applyFill="1" applyBorder="1" applyAlignment="1">
      <alignment horizontal="left" vertical="top" wrapText="1"/>
    </xf>
    <xf numFmtId="0" fontId="0" fillId="11" borderId="22" xfId="0" applyFill="1" applyBorder="1" applyAlignment="1">
      <alignment horizontal="left" vertical="top" wrapText="1"/>
    </xf>
    <xf numFmtId="0" fontId="0" fillId="8" borderId="6" xfId="0" applyFill="1" applyBorder="1" applyAlignment="1">
      <alignment horizontal="center" wrapText="1"/>
    </xf>
    <xf numFmtId="0" fontId="0" fillId="8" borderId="7" xfId="0" applyFill="1" applyBorder="1" applyAlignment="1">
      <alignment horizontal="center" wrapText="1"/>
    </xf>
    <xf numFmtId="0" fontId="16" fillId="11" borderId="5" xfId="0" applyFont="1" applyFill="1" applyBorder="1" applyAlignment="1">
      <alignment horizontal="center" vertical="top" wrapText="1"/>
    </xf>
    <xf numFmtId="0" fontId="16" fillId="11" borderId="6" xfId="0" applyFont="1" applyFill="1" applyBorder="1" applyAlignment="1">
      <alignment horizontal="center" vertical="top" wrapText="1"/>
    </xf>
    <xf numFmtId="0" fontId="16" fillId="8" borderId="5" xfId="0" applyFont="1" applyFill="1" applyBorder="1" applyAlignment="1">
      <alignment horizontal="center" vertical="top" wrapText="1"/>
    </xf>
    <xf numFmtId="0" fontId="16" fillId="8" borderId="6" xfId="0" applyFont="1" applyFill="1" applyBorder="1" applyAlignment="1">
      <alignment horizontal="center" vertical="top" wrapText="1"/>
    </xf>
    <xf numFmtId="0" fontId="16" fillId="11" borderId="20" xfId="0" applyFont="1" applyFill="1" applyBorder="1" applyAlignment="1">
      <alignment horizontal="center" vertical="top" wrapText="1"/>
    </xf>
    <xf numFmtId="0" fontId="16" fillId="11" borderId="21" xfId="0" applyFont="1" applyFill="1" applyBorder="1" applyAlignment="1">
      <alignment horizontal="center" vertical="top" wrapText="1"/>
    </xf>
    <xf numFmtId="0" fontId="0" fillId="11" borderId="3" xfId="0" applyFill="1" applyBorder="1" applyAlignment="1">
      <alignment horizontal="left" vertical="top" wrapText="1"/>
    </xf>
    <xf numFmtId="0" fontId="0" fillId="11" borderId="4" xfId="0" applyFill="1" applyBorder="1" applyAlignment="1">
      <alignment horizontal="left" vertical="top" wrapText="1"/>
    </xf>
    <xf numFmtId="0" fontId="16" fillId="11" borderId="2" xfId="0" applyFont="1" applyFill="1" applyBorder="1" applyAlignment="1">
      <alignment horizontal="center" vertical="top" wrapText="1"/>
    </xf>
    <xf numFmtId="0" fontId="16" fillId="11" borderId="3" xfId="0" applyFont="1" applyFill="1" applyBorder="1" applyAlignment="1">
      <alignment horizontal="center" vertical="top" wrapText="1"/>
    </xf>
    <xf numFmtId="0" fontId="6" fillId="8" borderId="6" xfId="0" applyFont="1" applyFill="1" applyBorder="1" applyAlignment="1">
      <alignment horizontal="center" vertical="top" wrapText="1"/>
    </xf>
    <xf numFmtId="0" fontId="6" fillId="8" borderId="7" xfId="0" applyFont="1" applyFill="1" applyBorder="1" applyAlignment="1">
      <alignment horizontal="center" vertical="top" wrapText="1"/>
    </xf>
    <xf numFmtId="0" fontId="6" fillId="7" borderId="6" xfId="0" applyFont="1" applyFill="1" applyBorder="1" applyAlignment="1">
      <alignment horizontal="center" vertical="top" wrapText="1"/>
    </xf>
    <xf numFmtId="0" fontId="6" fillId="7" borderId="7" xfId="0" applyFont="1" applyFill="1" applyBorder="1" applyAlignment="1">
      <alignment horizontal="center" vertical="top" wrapText="1"/>
    </xf>
    <xf numFmtId="0" fontId="0" fillId="9" borderId="3" xfId="0" applyFill="1" applyBorder="1" applyAlignment="1">
      <alignment horizontal="center"/>
    </xf>
    <xf numFmtId="0" fontId="0" fillId="9" borderId="4" xfId="0" applyFill="1" applyBorder="1" applyAlignment="1">
      <alignment horizontal="center"/>
    </xf>
    <xf numFmtId="0" fontId="35" fillId="39" borderId="0" xfId="0" applyFont="1" applyFill="1" applyAlignment="1">
      <alignment horizontal="center"/>
    </xf>
    <xf numFmtId="0" fontId="32" fillId="0" borderId="0" xfId="0" applyNumberFormat="1" applyFont="1" applyAlignment="1">
      <alignment horizontal="center" wrapText="1"/>
    </xf>
    <xf numFmtId="0" fontId="33" fillId="0" borderId="0" xfId="0" applyNumberFormat="1" applyFont="1" applyAlignment="1">
      <alignment horizontal="center" wrapText="1"/>
    </xf>
    <xf numFmtId="0" fontId="31" fillId="39" borderId="0" xfId="0" applyFont="1" applyFill="1" applyAlignment="1">
      <alignment horizontal="center"/>
    </xf>
    <xf numFmtId="0" fontId="14" fillId="41" borderId="0" xfId="0" applyFont="1" applyFill="1" applyAlignment="1">
      <alignment horizontal="center"/>
    </xf>
    <xf numFmtId="0" fontId="14" fillId="40" borderId="0" xfId="0" applyFont="1" applyFill="1" applyAlignment="1">
      <alignment horizontal="center"/>
    </xf>
    <xf numFmtId="0" fontId="12" fillId="0" borderId="0" xfId="0" applyFont="1" applyAlignment="1">
      <alignment horizontal="center"/>
    </xf>
    <xf numFmtId="0" fontId="29" fillId="0" borderId="0" xfId="0" applyFont="1" applyAlignment="1">
      <alignment horizontal="center"/>
    </xf>
    <xf numFmtId="0" fontId="36" fillId="39" borderId="0" xfId="0" applyFont="1" applyFill="1" applyAlignment="1">
      <alignment horizontal="center"/>
    </xf>
    <xf numFmtId="0" fontId="37" fillId="39" borderId="0" xfId="0" applyFont="1" applyFill="1" applyAlignment="1">
      <alignment horizontal="center"/>
    </xf>
    <xf numFmtId="0" fontId="4" fillId="0" borderId="0" xfId="0" applyFont="1" applyAlignment="1">
      <alignment horizontal="center"/>
    </xf>
    <xf numFmtId="0" fontId="40" fillId="0" borderId="0" xfId="0" applyFont="1"/>
    <xf numFmtId="0" fontId="40" fillId="0" borderId="0" xfId="0" applyFont="1" applyAlignment="1">
      <alignment vertical="center" wrapText="1"/>
    </xf>
    <xf numFmtId="0" fontId="42" fillId="0" borderId="0" xfId="0" applyFont="1" applyAlignment="1">
      <alignment vertical="center"/>
    </xf>
    <xf numFmtId="0" fontId="43" fillId="0" borderId="0" xfId="0" applyFont="1" applyAlignment="1">
      <alignment vertical="center"/>
    </xf>
    <xf numFmtId="0" fontId="40" fillId="0" borderId="0" xfId="0" applyFont="1" applyAlignment="1">
      <alignment vertical="center"/>
    </xf>
    <xf numFmtId="0" fontId="0" fillId="0" borderId="0" xfId="0"/>
    <xf numFmtId="0" fontId="0" fillId="10" borderId="0" xfId="0" applyFill="1"/>
    <xf numFmtId="0" fontId="0" fillId="14" borderId="0" xfId="0" applyFill="1"/>
    <xf numFmtId="0" fontId="0" fillId="27" borderId="0" xfId="0" applyFill="1"/>
    <xf numFmtId="0" fontId="0" fillId="2" borderId="0" xfId="0" applyFill="1"/>
    <xf numFmtId="0" fontId="0" fillId="28" borderId="0" xfId="0" applyFill="1"/>
    <xf numFmtId="0" fontId="0" fillId="30" borderId="0" xfId="0" applyFill="1"/>
    <xf numFmtId="0" fontId="0" fillId="34" borderId="0" xfId="0" applyFill="1"/>
    <xf numFmtId="0" fontId="0" fillId="44" borderId="0" xfId="0" applyFill="1"/>
    <xf numFmtId="0" fontId="0" fillId="45" borderId="0" xfId="0" applyFill="1"/>
    <xf numFmtId="0" fontId="8" fillId="0" borderId="0" xfId="0" applyFont="1"/>
    <xf numFmtId="0" fontId="19" fillId="46" borderId="8" xfId="0" applyFont="1" applyFill="1" applyBorder="1" applyAlignment="1">
      <alignment vertical="center"/>
    </xf>
    <xf numFmtId="0" fontId="19" fillId="25" borderId="8" xfId="0" applyFont="1" applyFill="1" applyBorder="1" applyAlignment="1">
      <alignment vertical="center"/>
    </xf>
    <xf numFmtId="9" fontId="19" fillId="25" borderId="9" xfId="0" applyNumberFormat="1" applyFont="1" applyFill="1" applyBorder="1"/>
    <xf numFmtId="9" fontId="19" fillId="25" borderId="9" xfId="0" applyNumberFormat="1" applyFont="1" applyFill="1" applyBorder="1" applyAlignment="1">
      <alignment vertical="center"/>
    </xf>
    <xf numFmtId="0" fontId="19" fillId="47" borderId="8" xfId="0" applyFont="1" applyFill="1" applyBorder="1" applyAlignment="1">
      <alignment vertical="center"/>
    </xf>
    <xf numFmtId="0" fontId="19" fillId="46" borderId="8" xfId="0" applyFont="1" applyFill="1" applyBorder="1" applyAlignment="1">
      <alignment vertical="center" wrapText="1"/>
    </xf>
    <xf numFmtId="0" fontId="19" fillId="25" borderId="8" xfId="0" applyFont="1" applyFill="1" applyBorder="1" applyAlignment="1">
      <alignment vertical="center" wrapText="1"/>
    </xf>
    <xf numFmtId="0" fontId="19" fillId="47" borderId="8" xfId="0" applyFont="1" applyFill="1" applyBorder="1" applyAlignment="1">
      <alignment vertical="center" wrapText="1"/>
    </xf>
    <xf numFmtId="9" fontId="19" fillId="43" borderId="9" xfId="0" applyNumberFormat="1" applyFont="1" applyFill="1" applyBorder="1"/>
    <xf numFmtId="9" fontId="19" fillId="43" borderId="9" xfId="0" applyNumberFormat="1" applyFont="1" applyFill="1" applyBorder="1" applyAlignment="1">
      <alignment vertical="center"/>
    </xf>
    <xf numFmtId="0" fontId="19" fillId="48" borderId="8" xfId="0" applyFont="1" applyFill="1" applyBorder="1" applyAlignment="1">
      <alignment vertical="center"/>
    </xf>
    <xf numFmtId="9" fontId="19" fillId="42" borderId="9" xfId="0" applyNumberFormat="1" applyFont="1" applyFill="1" applyBorder="1"/>
    <xf numFmtId="9" fontId="19" fillId="42" borderId="9" xfId="0" applyNumberFormat="1" applyFont="1" applyFill="1" applyBorder="1" applyAlignment="1">
      <alignment vertical="center"/>
    </xf>
    <xf numFmtId="0" fontId="19" fillId="42" borderId="8" xfId="0" applyFont="1" applyFill="1" applyBorder="1" applyAlignment="1">
      <alignment vertical="center"/>
    </xf>
    <xf numFmtId="0" fontId="19" fillId="48" borderId="8" xfId="0" applyFont="1" applyFill="1" applyBorder="1" applyAlignment="1">
      <alignment vertical="center" wrapText="1"/>
    </xf>
    <xf numFmtId="9" fontId="19" fillId="42" borderId="9" xfId="0" applyNumberFormat="1" applyFont="1" applyFill="1" applyBorder="1" applyAlignment="1">
      <alignment vertical="center" wrapText="1"/>
    </xf>
    <xf numFmtId="0" fontId="19" fillId="42" borderId="8" xfId="0" applyFont="1" applyFill="1" applyBorder="1" applyAlignment="1">
      <alignment vertical="center" wrapText="1"/>
    </xf>
  </cellXfs>
  <cellStyles count="3">
    <cellStyle name="Normal" xfId="0" builtinId="0"/>
    <cellStyle name="Normal 2" xfId="1"/>
    <cellStyle name="Normal 3" xfId="2"/>
  </cellStyles>
  <dxfs count="3555">
    <dxf>
      <fill>
        <patternFill>
          <bgColor theme="1"/>
        </patternFill>
      </fill>
    </dxf>
    <dxf>
      <fill>
        <patternFill>
          <bgColor theme="5" tint="-0.24994659260841701"/>
        </patternFill>
      </fill>
    </dxf>
    <dxf>
      <fill>
        <patternFill>
          <bgColor rgb="FF990033"/>
        </patternFill>
      </fill>
    </dxf>
    <dxf>
      <fill>
        <patternFill>
          <bgColor rgb="FFFF0000"/>
        </patternFill>
      </fill>
    </dxf>
    <dxf>
      <fill>
        <patternFill>
          <bgColor rgb="FFFF3300"/>
        </patternFill>
      </fill>
    </dxf>
    <dxf>
      <fill>
        <patternFill>
          <bgColor rgb="FFFFC000"/>
        </patternFill>
      </fill>
    </dxf>
    <dxf>
      <fill>
        <patternFill>
          <bgColor rgb="FFFFFF00"/>
        </patternFill>
      </fill>
    </dxf>
    <dxf>
      <fill>
        <patternFill>
          <bgColor rgb="FF92D050"/>
        </patternFill>
      </fill>
    </dxf>
    <dxf>
      <fill>
        <patternFill>
          <bgColor rgb="FF00B050"/>
        </patternFill>
      </fill>
    </dxf>
    <dxf>
      <fill>
        <patternFill>
          <bgColor rgb="FF00FF99"/>
        </patternFill>
      </fill>
    </dxf>
    <dxf>
      <fill>
        <patternFill>
          <bgColor rgb="FF00CCFF"/>
        </patternFill>
      </fill>
    </dxf>
    <dxf>
      <fill>
        <patternFill>
          <bgColor rgb="FF0070C0"/>
        </patternFill>
      </fill>
    </dxf>
    <dxf>
      <fill>
        <patternFill>
          <bgColor rgb="FF333399"/>
        </patternFill>
      </fill>
    </dxf>
    <dxf>
      <fill>
        <patternFill>
          <bgColor rgb="FF9966FF"/>
        </patternFill>
      </fill>
    </dxf>
    <dxf>
      <fill>
        <patternFill>
          <bgColor rgb="FFFF00FF"/>
        </patternFill>
      </fill>
    </dxf>
    <dxf>
      <fill>
        <patternFill>
          <bgColor theme="1"/>
        </patternFill>
      </fill>
    </dxf>
    <dxf>
      <fill>
        <patternFill>
          <bgColor theme="5" tint="-0.24994659260841701"/>
        </patternFill>
      </fill>
    </dxf>
    <dxf>
      <fill>
        <patternFill>
          <bgColor rgb="FF990033"/>
        </patternFill>
      </fill>
    </dxf>
    <dxf>
      <fill>
        <patternFill>
          <bgColor rgb="FFFF0000"/>
        </patternFill>
      </fill>
    </dxf>
    <dxf>
      <fill>
        <patternFill>
          <bgColor rgb="FFFF3300"/>
        </patternFill>
      </fill>
    </dxf>
    <dxf>
      <fill>
        <patternFill>
          <bgColor rgb="FFFFC000"/>
        </patternFill>
      </fill>
    </dxf>
    <dxf>
      <fill>
        <patternFill>
          <bgColor rgb="FFFFFF00"/>
        </patternFill>
      </fill>
    </dxf>
    <dxf>
      <fill>
        <patternFill>
          <bgColor rgb="FF92D050"/>
        </patternFill>
      </fill>
    </dxf>
    <dxf>
      <fill>
        <patternFill>
          <bgColor rgb="FF00B050"/>
        </patternFill>
      </fill>
    </dxf>
    <dxf>
      <fill>
        <patternFill>
          <bgColor rgb="FF00FF99"/>
        </patternFill>
      </fill>
    </dxf>
    <dxf>
      <fill>
        <patternFill>
          <bgColor rgb="FF00CCFF"/>
        </patternFill>
      </fill>
    </dxf>
    <dxf>
      <fill>
        <patternFill>
          <bgColor rgb="FF0070C0"/>
        </patternFill>
      </fill>
    </dxf>
    <dxf>
      <fill>
        <patternFill>
          <bgColor rgb="FF333399"/>
        </patternFill>
      </fill>
    </dxf>
    <dxf>
      <fill>
        <patternFill>
          <bgColor rgb="FF9966FF"/>
        </patternFill>
      </fill>
    </dxf>
    <dxf>
      <fill>
        <patternFill>
          <bgColor rgb="FFFF00FF"/>
        </patternFill>
      </fill>
    </dxf>
    <dxf>
      <fill>
        <patternFill>
          <bgColor theme="1"/>
        </patternFill>
      </fill>
    </dxf>
    <dxf>
      <fill>
        <patternFill>
          <bgColor theme="5" tint="-0.24994659260841701"/>
        </patternFill>
      </fill>
    </dxf>
    <dxf>
      <fill>
        <patternFill>
          <bgColor rgb="FF990033"/>
        </patternFill>
      </fill>
    </dxf>
    <dxf>
      <fill>
        <patternFill>
          <bgColor rgb="FFFF0000"/>
        </patternFill>
      </fill>
    </dxf>
    <dxf>
      <fill>
        <patternFill>
          <bgColor rgb="FFFF3300"/>
        </patternFill>
      </fill>
    </dxf>
    <dxf>
      <fill>
        <patternFill>
          <bgColor rgb="FFFFC000"/>
        </patternFill>
      </fill>
    </dxf>
    <dxf>
      <fill>
        <patternFill>
          <bgColor rgb="FFFFFF00"/>
        </patternFill>
      </fill>
    </dxf>
    <dxf>
      <fill>
        <patternFill>
          <bgColor rgb="FF92D050"/>
        </patternFill>
      </fill>
    </dxf>
    <dxf>
      <fill>
        <patternFill>
          <bgColor rgb="FF00B050"/>
        </patternFill>
      </fill>
    </dxf>
    <dxf>
      <fill>
        <patternFill>
          <bgColor rgb="FF00FF99"/>
        </patternFill>
      </fill>
    </dxf>
    <dxf>
      <fill>
        <patternFill>
          <bgColor rgb="FF00CCFF"/>
        </patternFill>
      </fill>
    </dxf>
    <dxf>
      <fill>
        <patternFill>
          <bgColor rgb="FF0070C0"/>
        </patternFill>
      </fill>
    </dxf>
    <dxf>
      <fill>
        <patternFill>
          <bgColor rgb="FF333399"/>
        </patternFill>
      </fill>
    </dxf>
    <dxf>
      <fill>
        <patternFill>
          <bgColor rgb="FF9966FF"/>
        </patternFill>
      </fill>
    </dxf>
    <dxf>
      <fill>
        <patternFill>
          <bgColor rgb="FFFF00FF"/>
        </patternFill>
      </fill>
    </dxf>
    <dxf>
      <fill>
        <patternFill>
          <bgColor theme="1"/>
        </patternFill>
      </fill>
    </dxf>
    <dxf>
      <fill>
        <patternFill>
          <bgColor theme="5" tint="-0.24994659260841701"/>
        </patternFill>
      </fill>
    </dxf>
    <dxf>
      <fill>
        <patternFill>
          <bgColor rgb="FF990033"/>
        </patternFill>
      </fill>
    </dxf>
    <dxf>
      <fill>
        <patternFill>
          <bgColor rgb="FFFF0000"/>
        </patternFill>
      </fill>
    </dxf>
    <dxf>
      <fill>
        <patternFill>
          <bgColor rgb="FFFF3300"/>
        </patternFill>
      </fill>
    </dxf>
    <dxf>
      <fill>
        <patternFill>
          <bgColor rgb="FFFFC000"/>
        </patternFill>
      </fill>
    </dxf>
    <dxf>
      <fill>
        <patternFill>
          <bgColor rgb="FFFFFF00"/>
        </patternFill>
      </fill>
    </dxf>
    <dxf>
      <fill>
        <patternFill>
          <bgColor rgb="FF92D050"/>
        </patternFill>
      </fill>
    </dxf>
    <dxf>
      <fill>
        <patternFill>
          <bgColor rgb="FF00B050"/>
        </patternFill>
      </fill>
    </dxf>
    <dxf>
      <fill>
        <patternFill>
          <bgColor rgb="FF00FF99"/>
        </patternFill>
      </fill>
    </dxf>
    <dxf>
      <fill>
        <patternFill>
          <bgColor rgb="FF00CCFF"/>
        </patternFill>
      </fill>
    </dxf>
    <dxf>
      <fill>
        <patternFill>
          <bgColor rgb="FF0070C0"/>
        </patternFill>
      </fill>
    </dxf>
    <dxf>
      <fill>
        <patternFill>
          <bgColor rgb="FF333399"/>
        </patternFill>
      </fill>
    </dxf>
    <dxf>
      <fill>
        <patternFill>
          <bgColor rgb="FF9966FF"/>
        </patternFill>
      </fill>
    </dxf>
    <dxf>
      <fill>
        <patternFill>
          <bgColor rgb="FFFF00FF"/>
        </patternFill>
      </fill>
    </dxf>
    <dxf>
      <fill>
        <patternFill>
          <bgColor theme="1"/>
        </patternFill>
      </fill>
    </dxf>
    <dxf>
      <fill>
        <patternFill>
          <bgColor theme="5" tint="-0.24994659260841701"/>
        </patternFill>
      </fill>
    </dxf>
    <dxf>
      <fill>
        <patternFill>
          <bgColor rgb="FF990033"/>
        </patternFill>
      </fill>
    </dxf>
    <dxf>
      <fill>
        <patternFill>
          <bgColor rgb="FFFF0000"/>
        </patternFill>
      </fill>
    </dxf>
    <dxf>
      <fill>
        <patternFill>
          <bgColor rgb="FFFF3300"/>
        </patternFill>
      </fill>
    </dxf>
    <dxf>
      <fill>
        <patternFill>
          <bgColor rgb="FFFFC000"/>
        </patternFill>
      </fill>
    </dxf>
    <dxf>
      <fill>
        <patternFill>
          <bgColor rgb="FFFFFF00"/>
        </patternFill>
      </fill>
    </dxf>
    <dxf>
      <fill>
        <patternFill>
          <bgColor rgb="FF92D050"/>
        </patternFill>
      </fill>
    </dxf>
    <dxf>
      <fill>
        <patternFill>
          <bgColor rgb="FF00B050"/>
        </patternFill>
      </fill>
    </dxf>
    <dxf>
      <fill>
        <patternFill>
          <bgColor rgb="FF00FF99"/>
        </patternFill>
      </fill>
    </dxf>
    <dxf>
      <fill>
        <patternFill>
          <bgColor rgb="FF00CCFF"/>
        </patternFill>
      </fill>
    </dxf>
    <dxf>
      <fill>
        <patternFill>
          <bgColor rgb="FF0070C0"/>
        </patternFill>
      </fill>
    </dxf>
    <dxf>
      <fill>
        <patternFill>
          <bgColor rgb="FF333399"/>
        </patternFill>
      </fill>
    </dxf>
    <dxf>
      <fill>
        <patternFill>
          <bgColor rgb="FF9966FF"/>
        </patternFill>
      </fill>
    </dxf>
    <dxf>
      <fill>
        <patternFill>
          <bgColor rgb="FFFF00FF"/>
        </patternFill>
      </fill>
    </dxf>
    <dxf>
      <fill>
        <patternFill>
          <bgColor theme="1"/>
        </patternFill>
      </fill>
    </dxf>
    <dxf>
      <fill>
        <patternFill>
          <bgColor theme="5" tint="-0.24994659260841701"/>
        </patternFill>
      </fill>
    </dxf>
    <dxf>
      <fill>
        <patternFill>
          <bgColor rgb="FF990033"/>
        </patternFill>
      </fill>
    </dxf>
    <dxf>
      <fill>
        <patternFill>
          <bgColor rgb="FFFF0000"/>
        </patternFill>
      </fill>
    </dxf>
    <dxf>
      <fill>
        <patternFill>
          <bgColor rgb="FFFF3300"/>
        </patternFill>
      </fill>
    </dxf>
    <dxf>
      <fill>
        <patternFill>
          <bgColor rgb="FFFFC000"/>
        </patternFill>
      </fill>
    </dxf>
    <dxf>
      <fill>
        <patternFill>
          <bgColor rgb="FFFFFF00"/>
        </patternFill>
      </fill>
    </dxf>
    <dxf>
      <fill>
        <patternFill>
          <bgColor rgb="FF92D050"/>
        </patternFill>
      </fill>
    </dxf>
    <dxf>
      <fill>
        <patternFill>
          <bgColor rgb="FF00B050"/>
        </patternFill>
      </fill>
    </dxf>
    <dxf>
      <fill>
        <patternFill>
          <bgColor rgb="FF00FF99"/>
        </patternFill>
      </fill>
    </dxf>
    <dxf>
      <fill>
        <patternFill>
          <bgColor rgb="FF00CCFF"/>
        </patternFill>
      </fill>
    </dxf>
    <dxf>
      <fill>
        <patternFill>
          <bgColor rgb="FF0070C0"/>
        </patternFill>
      </fill>
    </dxf>
    <dxf>
      <fill>
        <patternFill>
          <bgColor rgb="FF333399"/>
        </patternFill>
      </fill>
    </dxf>
    <dxf>
      <fill>
        <patternFill>
          <bgColor rgb="FF9966FF"/>
        </patternFill>
      </fill>
    </dxf>
    <dxf>
      <fill>
        <patternFill>
          <bgColor rgb="FFFF00FF"/>
        </patternFill>
      </fill>
    </dxf>
    <dxf>
      <fill>
        <patternFill>
          <bgColor theme="1"/>
        </patternFill>
      </fill>
    </dxf>
    <dxf>
      <fill>
        <patternFill>
          <bgColor theme="5" tint="-0.24994659260841701"/>
        </patternFill>
      </fill>
    </dxf>
    <dxf>
      <fill>
        <patternFill>
          <bgColor rgb="FF990033"/>
        </patternFill>
      </fill>
    </dxf>
    <dxf>
      <fill>
        <patternFill>
          <bgColor rgb="FFFF0000"/>
        </patternFill>
      </fill>
    </dxf>
    <dxf>
      <fill>
        <patternFill>
          <bgColor rgb="FFFF3300"/>
        </patternFill>
      </fill>
    </dxf>
    <dxf>
      <fill>
        <patternFill>
          <bgColor rgb="FFFFC000"/>
        </patternFill>
      </fill>
    </dxf>
    <dxf>
      <fill>
        <patternFill>
          <bgColor rgb="FFFFFF00"/>
        </patternFill>
      </fill>
    </dxf>
    <dxf>
      <fill>
        <patternFill>
          <bgColor rgb="FF92D050"/>
        </patternFill>
      </fill>
    </dxf>
    <dxf>
      <fill>
        <patternFill>
          <bgColor rgb="FF00B050"/>
        </patternFill>
      </fill>
    </dxf>
    <dxf>
      <fill>
        <patternFill>
          <bgColor rgb="FF00FF99"/>
        </patternFill>
      </fill>
    </dxf>
    <dxf>
      <fill>
        <patternFill>
          <bgColor rgb="FF00CCFF"/>
        </patternFill>
      </fill>
    </dxf>
    <dxf>
      <fill>
        <patternFill>
          <bgColor rgb="FF0070C0"/>
        </patternFill>
      </fill>
    </dxf>
    <dxf>
      <fill>
        <patternFill>
          <bgColor rgb="FF333399"/>
        </patternFill>
      </fill>
    </dxf>
    <dxf>
      <fill>
        <patternFill>
          <bgColor rgb="FF9966FF"/>
        </patternFill>
      </fill>
    </dxf>
    <dxf>
      <fill>
        <patternFill>
          <bgColor rgb="FFFF00FF"/>
        </patternFill>
      </fill>
    </dxf>
    <dxf>
      <fill>
        <patternFill>
          <bgColor theme="1"/>
        </patternFill>
      </fill>
    </dxf>
    <dxf>
      <fill>
        <patternFill>
          <bgColor theme="5" tint="-0.24994659260841701"/>
        </patternFill>
      </fill>
    </dxf>
    <dxf>
      <fill>
        <patternFill>
          <bgColor rgb="FF990033"/>
        </patternFill>
      </fill>
    </dxf>
    <dxf>
      <fill>
        <patternFill>
          <bgColor rgb="FFFF0000"/>
        </patternFill>
      </fill>
    </dxf>
    <dxf>
      <fill>
        <patternFill>
          <bgColor rgb="FFFF3300"/>
        </patternFill>
      </fill>
    </dxf>
    <dxf>
      <fill>
        <patternFill>
          <bgColor rgb="FFFFC000"/>
        </patternFill>
      </fill>
    </dxf>
    <dxf>
      <fill>
        <patternFill>
          <bgColor rgb="FFFFFF00"/>
        </patternFill>
      </fill>
    </dxf>
    <dxf>
      <fill>
        <patternFill>
          <bgColor rgb="FF92D050"/>
        </patternFill>
      </fill>
    </dxf>
    <dxf>
      <fill>
        <patternFill>
          <bgColor rgb="FF00B050"/>
        </patternFill>
      </fill>
    </dxf>
    <dxf>
      <fill>
        <patternFill>
          <bgColor rgb="FF00FF99"/>
        </patternFill>
      </fill>
    </dxf>
    <dxf>
      <fill>
        <patternFill>
          <bgColor rgb="FF00CCFF"/>
        </patternFill>
      </fill>
    </dxf>
    <dxf>
      <fill>
        <patternFill>
          <bgColor rgb="FF0070C0"/>
        </patternFill>
      </fill>
    </dxf>
    <dxf>
      <fill>
        <patternFill>
          <bgColor rgb="FF333399"/>
        </patternFill>
      </fill>
    </dxf>
    <dxf>
      <fill>
        <patternFill>
          <bgColor rgb="FF9966FF"/>
        </patternFill>
      </fill>
    </dxf>
    <dxf>
      <fill>
        <patternFill>
          <bgColor rgb="FFFF00FF"/>
        </patternFill>
      </fill>
    </dxf>
    <dxf>
      <fill>
        <patternFill>
          <bgColor theme="1"/>
        </patternFill>
      </fill>
    </dxf>
    <dxf>
      <fill>
        <patternFill>
          <bgColor theme="5" tint="-0.24994659260841701"/>
        </patternFill>
      </fill>
    </dxf>
    <dxf>
      <fill>
        <patternFill>
          <bgColor rgb="FF990033"/>
        </patternFill>
      </fill>
    </dxf>
    <dxf>
      <fill>
        <patternFill>
          <bgColor rgb="FFFF0000"/>
        </patternFill>
      </fill>
    </dxf>
    <dxf>
      <fill>
        <patternFill>
          <bgColor rgb="FFFF3300"/>
        </patternFill>
      </fill>
    </dxf>
    <dxf>
      <fill>
        <patternFill>
          <bgColor rgb="FFFFC000"/>
        </patternFill>
      </fill>
    </dxf>
    <dxf>
      <fill>
        <patternFill>
          <bgColor rgb="FFFFFF00"/>
        </patternFill>
      </fill>
    </dxf>
    <dxf>
      <fill>
        <patternFill>
          <bgColor rgb="FF92D050"/>
        </patternFill>
      </fill>
    </dxf>
    <dxf>
      <fill>
        <patternFill>
          <bgColor rgb="FF00B050"/>
        </patternFill>
      </fill>
    </dxf>
    <dxf>
      <fill>
        <patternFill>
          <bgColor rgb="FF00FF99"/>
        </patternFill>
      </fill>
    </dxf>
    <dxf>
      <fill>
        <patternFill>
          <bgColor rgb="FF00CCFF"/>
        </patternFill>
      </fill>
    </dxf>
    <dxf>
      <fill>
        <patternFill>
          <bgColor rgb="FF0070C0"/>
        </patternFill>
      </fill>
    </dxf>
    <dxf>
      <fill>
        <patternFill>
          <bgColor rgb="FF333399"/>
        </patternFill>
      </fill>
    </dxf>
    <dxf>
      <fill>
        <patternFill>
          <bgColor rgb="FF9966FF"/>
        </patternFill>
      </fill>
    </dxf>
    <dxf>
      <fill>
        <patternFill>
          <bgColor rgb="FFFF00FF"/>
        </patternFill>
      </fill>
    </dxf>
    <dxf>
      <fill>
        <patternFill>
          <bgColor theme="1"/>
        </patternFill>
      </fill>
    </dxf>
    <dxf>
      <fill>
        <patternFill>
          <bgColor theme="5" tint="-0.24994659260841701"/>
        </patternFill>
      </fill>
    </dxf>
    <dxf>
      <fill>
        <patternFill>
          <bgColor rgb="FF990033"/>
        </patternFill>
      </fill>
    </dxf>
    <dxf>
      <fill>
        <patternFill>
          <bgColor rgb="FFFF0000"/>
        </patternFill>
      </fill>
    </dxf>
    <dxf>
      <fill>
        <patternFill>
          <bgColor rgb="FFFF3300"/>
        </patternFill>
      </fill>
    </dxf>
    <dxf>
      <fill>
        <patternFill>
          <bgColor rgb="FFFFC000"/>
        </patternFill>
      </fill>
    </dxf>
    <dxf>
      <fill>
        <patternFill>
          <bgColor rgb="FFFFFF00"/>
        </patternFill>
      </fill>
    </dxf>
    <dxf>
      <fill>
        <patternFill>
          <bgColor rgb="FF92D050"/>
        </patternFill>
      </fill>
    </dxf>
    <dxf>
      <fill>
        <patternFill>
          <bgColor rgb="FF00B050"/>
        </patternFill>
      </fill>
    </dxf>
    <dxf>
      <fill>
        <patternFill>
          <bgColor rgb="FF00FF99"/>
        </patternFill>
      </fill>
    </dxf>
    <dxf>
      <fill>
        <patternFill>
          <bgColor rgb="FF00CCFF"/>
        </patternFill>
      </fill>
    </dxf>
    <dxf>
      <fill>
        <patternFill>
          <bgColor rgb="FF0070C0"/>
        </patternFill>
      </fill>
    </dxf>
    <dxf>
      <fill>
        <patternFill>
          <bgColor rgb="FF333399"/>
        </patternFill>
      </fill>
    </dxf>
    <dxf>
      <fill>
        <patternFill>
          <bgColor rgb="FF9966FF"/>
        </patternFill>
      </fill>
    </dxf>
    <dxf>
      <fill>
        <patternFill>
          <bgColor rgb="FFFF00FF"/>
        </patternFill>
      </fill>
    </dxf>
    <dxf>
      <fill>
        <patternFill>
          <bgColor theme="1"/>
        </patternFill>
      </fill>
    </dxf>
    <dxf>
      <fill>
        <patternFill>
          <bgColor theme="5" tint="-0.24994659260841701"/>
        </patternFill>
      </fill>
    </dxf>
    <dxf>
      <fill>
        <patternFill>
          <bgColor rgb="FF990033"/>
        </patternFill>
      </fill>
    </dxf>
    <dxf>
      <fill>
        <patternFill>
          <bgColor rgb="FFFF0000"/>
        </patternFill>
      </fill>
    </dxf>
    <dxf>
      <fill>
        <patternFill>
          <bgColor rgb="FFFF3300"/>
        </patternFill>
      </fill>
    </dxf>
    <dxf>
      <fill>
        <patternFill>
          <bgColor rgb="FFFFC000"/>
        </patternFill>
      </fill>
    </dxf>
    <dxf>
      <fill>
        <patternFill>
          <bgColor rgb="FFFFFF00"/>
        </patternFill>
      </fill>
    </dxf>
    <dxf>
      <fill>
        <patternFill>
          <bgColor rgb="FF92D050"/>
        </patternFill>
      </fill>
    </dxf>
    <dxf>
      <fill>
        <patternFill>
          <bgColor rgb="FF00B050"/>
        </patternFill>
      </fill>
    </dxf>
    <dxf>
      <fill>
        <patternFill>
          <bgColor rgb="FF00FF99"/>
        </patternFill>
      </fill>
    </dxf>
    <dxf>
      <fill>
        <patternFill>
          <bgColor rgb="FF00CCFF"/>
        </patternFill>
      </fill>
    </dxf>
    <dxf>
      <fill>
        <patternFill>
          <bgColor rgb="FF0070C0"/>
        </patternFill>
      </fill>
    </dxf>
    <dxf>
      <fill>
        <patternFill>
          <bgColor rgb="FF333399"/>
        </patternFill>
      </fill>
    </dxf>
    <dxf>
      <fill>
        <patternFill>
          <bgColor rgb="FF9966FF"/>
        </patternFill>
      </fill>
    </dxf>
    <dxf>
      <fill>
        <patternFill>
          <bgColor rgb="FFFF00FF"/>
        </patternFill>
      </fill>
    </dxf>
    <dxf>
      <fill>
        <patternFill>
          <bgColor theme="1"/>
        </patternFill>
      </fill>
    </dxf>
    <dxf>
      <fill>
        <patternFill>
          <bgColor theme="5" tint="-0.24994659260841701"/>
        </patternFill>
      </fill>
    </dxf>
    <dxf>
      <fill>
        <patternFill>
          <bgColor rgb="FF990033"/>
        </patternFill>
      </fill>
    </dxf>
    <dxf>
      <fill>
        <patternFill>
          <bgColor rgb="FFFF0000"/>
        </patternFill>
      </fill>
    </dxf>
    <dxf>
      <fill>
        <patternFill>
          <bgColor rgb="FFFF3300"/>
        </patternFill>
      </fill>
    </dxf>
    <dxf>
      <fill>
        <patternFill>
          <bgColor rgb="FFFFC000"/>
        </patternFill>
      </fill>
    </dxf>
    <dxf>
      <fill>
        <patternFill>
          <bgColor rgb="FFFFFF00"/>
        </patternFill>
      </fill>
    </dxf>
    <dxf>
      <fill>
        <patternFill>
          <bgColor rgb="FF92D050"/>
        </patternFill>
      </fill>
    </dxf>
    <dxf>
      <fill>
        <patternFill>
          <bgColor rgb="FF00B050"/>
        </patternFill>
      </fill>
    </dxf>
    <dxf>
      <fill>
        <patternFill>
          <bgColor rgb="FF00FF99"/>
        </patternFill>
      </fill>
    </dxf>
    <dxf>
      <fill>
        <patternFill>
          <bgColor rgb="FF00CCFF"/>
        </patternFill>
      </fill>
    </dxf>
    <dxf>
      <fill>
        <patternFill>
          <bgColor rgb="FF0070C0"/>
        </patternFill>
      </fill>
    </dxf>
    <dxf>
      <fill>
        <patternFill>
          <bgColor rgb="FF333399"/>
        </patternFill>
      </fill>
    </dxf>
    <dxf>
      <fill>
        <patternFill>
          <bgColor rgb="FF9966FF"/>
        </patternFill>
      </fill>
    </dxf>
    <dxf>
      <fill>
        <patternFill>
          <bgColor rgb="FFFF00FF"/>
        </patternFill>
      </fill>
    </dxf>
    <dxf>
      <fill>
        <patternFill>
          <bgColor theme="1"/>
        </patternFill>
      </fill>
    </dxf>
    <dxf>
      <fill>
        <patternFill>
          <bgColor theme="5" tint="-0.24994659260841701"/>
        </patternFill>
      </fill>
    </dxf>
    <dxf>
      <fill>
        <patternFill>
          <bgColor rgb="FF990033"/>
        </patternFill>
      </fill>
    </dxf>
    <dxf>
      <fill>
        <patternFill>
          <bgColor rgb="FFFF0000"/>
        </patternFill>
      </fill>
    </dxf>
    <dxf>
      <fill>
        <patternFill>
          <bgColor rgb="FFFF3300"/>
        </patternFill>
      </fill>
    </dxf>
    <dxf>
      <fill>
        <patternFill>
          <bgColor rgb="FFFFC000"/>
        </patternFill>
      </fill>
    </dxf>
    <dxf>
      <fill>
        <patternFill>
          <bgColor rgb="FFFFFF00"/>
        </patternFill>
      </fill>
    </dxf>
    <dxf>
      <fill>
        <patternFill>
          <bgColor rgb="FF92D050"/>
        </patternFill>
      </fill>
    </dxf>
    <dxf>
      <fill>
        <patternFill>
          <bgColor rgb="FF00B050"/>
        </patternFill>
      </fill>
    </dxf>
    <dxf>
      <fill>
        <patternFill>
          <bgColor rgb="FF00FF99"/>
        </patternFill>
      </fill>
    </dxf>
    <dxf>
      <fill>
        <patternFill>
          <bgColor rgb="FF00CCFF"/>
        </patternFill>
      </fill>
    </dxf>
    <dxf>
      <fill>
        <patternFill>
          <bgColor rgb="FF0070C0"/>
        </patternFill>
      </fill>
    </dxf>
    <dxf>
      <fill>
        <patternFill>
          <bgColor rgb="FF333399"/>
        </patternFill>
      </fill>
    </dxf>
    <dxf>
      <fill>
        <patternFill>
          <bgColor rgb="FF9966FF"/>
        </patternFill>
      </fill>
    </dxf>
    <dxf>
      <fill>
        <patternFill>
          <bgColor rgb="FFFF00FF"/>
        </patternFill>
      </fill>
    </dxf>
    <dxf>
      <fill>
        <patternFill>
          <bgColor theme="1"/>
        </patternFill>
      </fill>
    </dxf>
    <dxf>
      <fill>
        <patternFill>
          <bgColor theme="5" tint="-0.24994659260841701"/>
        </patternFill>
      </fill>
    </dxf>
    <dxf>
      <fill>
        <patternFill>
          <bgColor rgb="FF990033"/>
        </patternFill>
      </fill>
    </dxf>
    <dxf>
      <fill>
        <patternFill>
          <bgColor rgb="FFFF0000"/>
        </patternFill>
      </fill>
    </dxf>
    <dxf>
      <fill>
        <patternFill>
          <bgColor rgb="FFFF3300"/>
        </patternFill>
      </fill>
    </dxf>
    <dxf>
      <fill>
        <patternFill>
          <bgColor rgb="FFFFC000"/>
        </patternFill>
      </fill>
    </dxf>
    <dxf>
      <fill>
        <patternFill>
          <bgColor rgb="FFFFFF00"/>
        </patternFill>
      </fill>
    </dxf>
    <dxf>
      <fill>
        <patternFill>
          <bgColor rgb="FF92D050"/>
        </patternFill>
      </fill>
    </dxf>
    <dxf>
      <fill>
        <patternFill>
          <bgColor rgb="FF00B050"/>
        </patternFill>
      </fill>
    </dxf>
    <dxf>
      <fill>
        <patternFill>
          <bgColor rgb="FF00FF99"/>
        </patternFill>
      </fill>
    </dxf>
    <dxf>
      <fill>
        <patternFill>
          <bgColor rgb="FF00CCFF"/>
        </patternFill>
      </fill>
    </dxf>
    <dxf>
      <fill>
        <patternFill>
          <bgColor rgb="FF0070C0"/>
        </patternFill>
      </fill>
    </dxf>
    <dxf>
      <fill>
        <patternFill>
          <bgColor rgb="FF333399"/>
        </patternFill>
      </fill>
    </dxf>
    <dxf>
      <fill>
        <patternFill>
          <bgColor rgb="FF9966FF"/>
        </patternFill>
      </fill>
    </dxf>
    <dxf>
      <fill>
        <patternFill>
          <bgColor rgb="FFFF00FF"/>
        </patternFill>
      </fill>
    </dxf>
    <dxf>
      <fill>
        <patternFill>
          <bgColor theme="1"/>
        </patternFill>
      </fill>
    </dxf>
    <dxf>
      <fill>
        <patternFill>
          <bgColor theme="5" tint="-0.24994659260841701"/>
        </patternFill>
      </fill>
    </dxf>
    <dxf>
      <fill>
        <patternFill>
          <bgColor rgb="FF990033"/>
        </patternFill>
      </fill>
    </dxf>
    <dxf>
      <fill>
        <patternFill>
          <bgColor rgb="FFFF0000"/>
        </patternFill>
      </fill>
    </dxf>
    <dxf>
      <fill>
        <patternFill>
          <bgColor rgb="FFFF3300"/>
        </patternFill>
      </fill>
    </dxf>
    <dxf>
      <fill>
        <patternFill>
          <bgColor rgb="FFFFC000"/>
        </patternFill>
      </fill>
    </dxf>
    <dxf>
      <fill>
        <patternFill>
          <bgColor rgb="FFFFFF00"/>
        </patternFill>
      </fill>
    </dxf>
    <dxf>
      <fill>
        <patternFill>
          <bgColor rgb="FF92D050"/>
        </patternFill>
      </fill>
    </dxf>
    <dxf>
      <fill>
        <patternFill>
          <bgColor rgb="FF00B050"/>
        </patternFill>
      </fill>
    </dxf>
    <dxf>
      <fill>
        <patternFill>
          <bgColor rgb="FF00FF99"/>
        </patternFill>
      </fill>
    </dxf>
    <dxf>
      <fill>
        <patternFill>
          <bgColor rgb="FF00CCFF"/>
        </patternFill>
      </fill>
    </dxf>
    <dxf>
      <fill>
        <patternFill>
          <bgColor rgb="FF0070C0"/>
        </patternFill>
      </fill>
    </dxf>
    <dxf>
      <fill>
        <patternFill>
          <bgColor rgb="FF333399"/>
        </patternFill>
      </fill>
    </dxf>
    <dxf>
      <fill>
        <patternFill>
          <bgColor rgb="FF9966FF"/>
        </patternFill>
      </fill>
    </dxf>
    <dxf>
      <fill>
        <patternFill>
          <bgColor rgb="FFFF00FF"/>
        </patternFill>
      </fill>
    </dxf>
    <dxf>
      <fill>
        <patternFill>
          <bgColor theme="1"/>
        </patternFill>
      </fill>
    </dxf>
    <dxf>
      <fill>
        <patternFill>
          <bgColor theme="5" tint="-0.24994659260841701"/>
        </patternFill>
      </fill>
    </dxf>
    <dxf>
      <fill>
        <patternFill>
          <bgColor rgb="FF990033"/>
        </patternFill>
      </fill>
    </dxf>
    <dxf>
      <fill>
        <patternFill>
          <bgColor rgb="FFFF0000"/>
        </patternFill>
      </fill>
    </dxf>
    <dxf>
      <fill>
        <patternFill>
          <bgColor rgb="FFFF3300"/>
        </patternFill>
      </fill>
    </dxf>
    <dxf>
      <fill>
        <patternFill>
          <bgColor rgb="FFFFC000"/>
        </patternFill>
      </fill>
    </dxf>
    <dxf>
      <fill>
        <patternFill>
          <bgColor rgb="FFFFFF00"/>
        </patternFill>
      </fill>
    </dxf>
    <dxf>
      <fill>
        <patternFill>
          <bgColor rgb="FF92D050"/>
        </patternFill>
      </fill>
    </dxf>
    <dxf>
      <fill>
        <patternFill>
          <bgColor rgb="FF00B050"/>
        </patternFill>
      </fill>
    </dxf>
    <dxf>
      <fill>
        <patternFill>
          <bgColor rgb="FF00FF99"/>
        </patternFill>
      </fill>
    </dxf>
    <dxf>
      <fill>
        <patternFill>
          <bgColor rgb="FF00CCFF"/>
        </patternFill>
      </fill>
    </dxf>
    <dxf>
      <fill>
        <patternFill>
          <bgColor rgb="FF0070C0"/>
        </patternFill>
      </fill>
    </dxf>
    <dxf>
      <fill>
        <patternFill>
          <bgColor rgb="FF333399"/>
        </patternFill>
      </fill>
    </dxf>
    <dxf>
      <fill>
        <patternFill>
          <bgColor rgb="FF9966FF"/>
        </patternFill>
      </fill>
    </dxf>
    <dxf>
      <fill>
        <patternFill>
          <bgColor rgb="FFFF00FF"/>
        </patternFill>
      </fill>
    </dxf>
    <dxf>
      <fill>
        <patternFill>
          <bgColor theme="1"/>
        </patternFill>
      </fill>
    </dxf>
    <dxf>
      <fill>
        <patternFill>
          <bgColor theme="5" tint="-0.24994659260841701"/>
        </patternFill>
      </fill>
    </dxf>
    <dxf>
      <fill>
        <patternFill>
          <bgColor rgb="FF990033"/>
        </patternFill>
      </fill>
    </dxf>
    <dxf>
      <fill>
        <patternFill>
          <bgColor rgb="FFFF0000"/>
        </patternFill>
      </fill>
    </dxf>
    <dxf>
      <fill>
        <patternFill>
          <bgColor rgb="FFFF3300"/>
        </patternFill>
      </fill>
    </dxf>
    <dxf>
      <fill>
        <patternFill>
          <bgColor rgb="FFFFC000"/>
        </patternFill>
      </fill>
    </dxf>
    <dxf>
      <fill>
        <patternFill>
          <bgColor rgb="FFFFFF00"/>
        </patternFill>
      </fill>
    </dxf>
    <dxf>
      <fill>
        <patternFill>
          <bgColor rgb="FF92D050"/>
        </patternFill>
      </fill>
    </dxf>
    <dxf>
      <fill>
        <patternFill>
          <bgColor rgb="FF00B050"/>
        </patternFill>
      </fill>
    </dxf>
    <dxf>
      <fill>
        <patternFill>
          <bgColor rgb="FF00FF99"/>
        </patternFill>
      </fill>
    </dxf>
    <dxf>
      <fill>
        <patternFill>
          <bgColor rgb="FF00CCFF"/>
        </patternFill>
      </fill>
    </dxf>
    <dxf>
      <fill>
        <patternFill>
          <bgColor rgb="FF0070C0"/>
        </patternFill>
      </fill>
    </dxf>
    <dxf>
      <fill>
        <patternFill>
          <bgColor rgb="FF333399"/>
        </patternFill>
      </fill>
    </dxf>
    <dxf>
      <fill>
        <patternFill>
          <bgColor rgb="FF9966FF"/>
        </patternFill>
      </fill>
    </dxf>
    <dxf>
      <fill>
        <patternFill>
          <bgColor rgb="FFFF00FF"/>
        </patternFill>
      </fill>
    </dxf>
    <dxf>
      <fill>
        <patternFill>
          <bgColor theme="1"/>
        </patternFill>
      </fill>
    </dxf>
    <dxf>
      <fill>
        <patternFill>
          <bgColor theme="5" tint="-0.24994659260841701"/>
        </patternFill>
      </fill>
    </dxf>
    <dxf>
      <fill>
        <patternFill>
          <bgColor rgb="FF990033"/>
        </patternFill>
      </fill>
    </dxf>
    <dxf>
      <fill>
        <patternFill>
          <bgColor rgb="FFFF0000"/>
        </patternFill>
      </fill>
    </dxf>
    <dxf>
      <fill>
        <patternFill>
          <bgColor rgb="FFFF3300"/>
        </patternFill>
      </fill>
    </dxf>
    <dxf>
      <fill>
        <patternFill>
          <bgColor rgb="FFFFC000"/>
        </patternFill>
      </fill>
    </dxf>
    <dxf>
      <fill>
        <patternFill>
          <bgColor rgb="FFFFFF00"/>
        </patternFill>
      </fill>
    </dxf>
    <dxf>
      <fill>
        <patternFill>
          <bgColor rgb="FF92D050"/>
        </patternFill>
      </fill>
    </dxf>
    <dxf>
      <fill>
        <patternFill>
          <bgColor rgb="FF00B050"/>
        </patternFill>
      </fill>
    </dxf>
    <dxf>
      <fill>
        <patternFill>
          <bgColor rgb="FF00FF99"/>
        </patternFill>
      </fill>
    </dxf>
    <dxf>
      <fill>
        <patternFill>
          <bgColor rgb="FF00CCFF"/>
        </patternFill>
      </fill>
    </dxf>
    <dxf>
      <fill>
        <patternFill>
          <bgColor rgb="FF0070C0"/>
        </patternFill>
      </fill>
    </dxf>
    <dxf>
      <fill>
        <patternFill>
          <bgColor rgb="FF333399"/>
        </patternFill>
      </fill>
    </dxf>
    <dxf>
      <fill>
        <patternFill>
          <bgColor rgb="FF9966FF"/>
        </patternFill>
      </fill>
    </dxf>
    <dxf>
      <fill>
        <patternFill>
          <bgColor rgb="FFFF00FF"/>
        </patternFill>
      </fill>
    </dxf>
    <dxf>
      <fill>
        <patternFill>
          <bgColor theme="1"/>
        </patternFill>
      </fill>
    </dxf>
    <dxf>
      <fill>
        <patternFill>
          <bgColor theme="5" tint="-0.24994659260841701"/>
        </patternFill>
      </fill>
    </dxf>
    <dxf>
      <fill>
        <patternFill>
          <bgColor rgb="FF990033"/>
        </patternFill>
      </fill>
    </dxf>
    <dxf>
      <fill>
        <patternFill>
          <bgColor rgb="FFFF0000"/>
        </patternFill>
      </fill>
    </dxf>
    <dxf>
      <fill>
        <patternFill>
          <bgColor rgb="FFFF3300"/>
        </patternFill>
      </fill>
    </dxf>
    <dxf>
      <fill>
        <patternFill>
          <bgColor rgb="FFFFC000"/>
        </patternFill>
      </fill>
    </dxf>
    <dxf>
      <fill>
        <patternFill>
          <bgColor rgb="FFFFFF00"/>
        </patternFill>
      </fill>
    </dxf>
    <dxf>
      <fill>
        <patternFill>
          <bgColor rgb="FF92D050"/>
        </patternFill>
      </fill>
    </dxf>
    <dxf>
      <fill>
        <patternFill>
          <bgColor rgb="FF00B050"/>
        </patternFill>
      </fill>
    </dxf>
    <dxf>
      <fill>
        <patternFill>
          <bgColor rgb="FF00FF99"/>
        </patternFill>
      </fill>
    </dxf>
    <dxf>
      <fill>
        <patternFill>
          <bgColor rgb="FF00CCFF"/>
        </patternFill>
      </fill>
    </dxf>
    <dxf>
      <fill>
        <patternFill>
          <bgColor rgb="FF0070C0"/>
        </patternFill>
      </fill>
    </dxf>
    <dxf>
      <fill>
        <patternFill>
          <bgColor rgb="FF333399"/>
        </patternFill>
      </fill>
    </dxf>
    <dxf>
      <fill>
        <patternFill>
          <bgColor rgb="FF9966FF"/>
        </patternFill>
      </fill>
    </dxf>
    <dxf>
      <fill>
        <patternFill>
          <bgColor rgb="FFFF00FF"/>
        </patternFill>
      </fill>
    </dxf>
    <dxf>
      <fill>
        <patternFill>
          <bgColor theme="1"/>
        </patternFill>
      </fill>
    </dxf>
    <dxf>
      <fill>
        <patternFill>
          <bgColor theme="5" tint="-0.24994659260841701"/>
        </patternFill>
      </fill>
    </dxf>
    <dxf>
      <fill>
        <patternFill>
          <bgColor rgb="FF990033"/>
        </patternFill>
      </fill>
    </dxf>
    <dxf>
      <fill>
        <patternFill>
          <bgColor rgb="FFFF0000"/>
        </patternFill>
      </fill>
    </dxf>
    <dxf>
      <fill>
        <patternFill>
          <bgColor rgb="FFFF3300"/>
        </patternFill>
      </fill>
    </dxf>
    <dxf>
      <fill>
        <patternFill>
          <bgColor rgb="FFFFC000"/>
        </patternFill>
      </fill>
    </dxf>
    <dxf>
      <fill>
        <patternFill>
          <bgColor rgb="FFFFFF00"/>
        </patternFill>
      </fill>
    </dxf>
    <dxf>
      <fill>
        <patternFill>
          <bgColor rgb="FF92D050"/>
        </patternFill>
      </fill>
    </dxf>
    <dxf>
      <fill>
        <patternFill>
          <bgColor rgb="FF00B050"/>
        </patternFill>
      </fill>
    </dxf>
    <dxf>
      <fill>
        <patternFill>
          <bgColor rgb="FF00FF99"/>
        </patternFill>
      </fill>
    </dxf>
    <dxf>
      <fill>
        <patternFill>
          <bgColor rgb="FF00CCFF"/>
        </patternFill>
      </fill>
    </dxf>
    <dxf>
      <fill>
        <patternFill>
          <bgColor rgb="FF0070C0"/>
        </patternFill>
      </fill>
    </dxf>
    <dxf>
      <fill>
        <patternFill>
          <bgColor rgb="FF333399"/>
        </patternFill>
      </fill>
    </dxf>
    <dxf>
      <fill>
        <patternFill>
          <bgColor rgb="FF9966FF"/>
        </patternFill>
      </fill>
    </dxf>
    <dxf>
      <fill>
        <patternFill>
          <bgColor rgb="FFFF00FF"/>
        </patternFill>
      </fill>
    </dxf>
    <dxf>
      <fill>
        <patternFill>
          <bgColor theme="1"/>
        </patternFill>
      </fill>
    </dxf>
    <dxf>
      <fill>
        <patternFill>
          <bgColor theme="5" tint="-0.24994659260841701"/>
        </patternFill>
      </fill>
    </dxf>
    <dxf>
      <fill>
        <patternFill>
          <bgColor rgb="FF990033"/>
        </patternFill>
      </fill>
    </dxf>
    <dxf>
      <fill>
        <patternFill>
          <bgColor rgb="FFFF0000"/>
        </patternFill>
      </fill>
    </dxf>
    <dxf>
      <fill>
        <patternFill>
          <bgColor rgb="FFFF3300"/>
        </patternFill>
      </fill>
    </dxf>
    <dxf>
      <fill>
        <patternFill>
          <bgColor rgb="FFFFC000"/>
        </patternFill>
      </fill>
    </dxf>
    <dxf>
      <fill>
        <patternFill>
          <bgColor rgb="FFFFFF00"/>
        </patternFill>
      </fill>
    </dxf>
    <dxf>
      <fill>
        <patternFill>
          <bgColor rgb="FF92D050"/>
        </patternFill>
      </fill>
    </dxf>
    <dxf>
      <fill>
        <patternFill>
          <bgColor rgb="FF00B050"/>
        </patternFill>
      </fill>
    </dxf>
    <dxf>
      <fill>
        <patternFill>
          <bgColor rgb="FF00FF99"/>
        </patternFill>
      </fill>
    </dxf>
    <dxf>
      <fill>
        <patternFill>
          <bgColor rgb="FF00CCFF"/>
        </patternFill>
      </fill>
    </dxf>
    <dxf>
      <fill>
        <patternFill>
          <bgColor rgb="FF0070C0"/>
        </patternFill>
      </fill>
    </dxf>
    <dxf>
      <fill>
        <patternFill>
          <bgColor rgb="FF333399"/>
        </patternFill>
      </fill>
    </dxf>
    <dxf>
      <fill>
        <patternFill>
          <bgColor rgb="FF9966FF"/>
        </patternFill>
      </fill>
    </dxf>
    <dxf>
      <fill>
        <patternFill>
          <bgColor rgb="FFFF00FF"/>
        </patternFill>
      </fill>
    </dxf>
    <dxf>
      <fill>
        <patternFill>
          <bgColor theme="1"/>
        </patternFill>
      </fill>
    </dxf>
    <dxf>
      <fill>
        <patternFill>
          <bgColor theme="5" tint="-0.24994659260841701"/>
        </patternFill>
      </fill>
    </dxf>
    <dxf>
      <fill>
        <patternFill>
          <bgColor rgb="FF990033"/>
        </patternFill>
      </fill>
    </dxf>
    <dxf>
      <fill>
        <patternFill>
          <bgColor rgb="FFFF0000"/>
        </patternFill>
      </fill>
    </dxf>
    <dxf>
      <fill>
        <patternFill>
          <bgColor rgb="FFFF3300"/>
        </patternFill>
      </fill>
    </dxf>
    <dxf>
      <fill>
        <patternFill>
          <bgColor rgb="FFFFC000"/>
        </patternFill>
      </fill>
    </dxf>
    <dxf>
      <fill>
        <patternFill>
          <bgColor rgb="FFFFFF00"/>
        </patternFill>
      </fill>
    </dxf>
    <dxf>
      <fill>
        <patternFill>
          <bgColor rgb="FF92D050"/>
        </patternFill>
      </fill>
    </dxf>
    <dxf>
      <fill>
        <patternFill>
          <bgColor rgb="FF00B050"/>
        </patternFill>
      </fill>
    </dxf>
    <dxf>
      <fill>
        <patternFill>
          <bgColor rgb="FF00FF99"/>
        </patternFill>
      </fill>
    </dxf>
    <dxf>
      <fill>
        <patternFill>
          <bgColor rgb="FF00CCFF"/>
        </patternFill>
      </fill>
    </dxf>
    <dxf>
      <fill>
        <patternFill>
          <bgColor rgb="FF0070C0"/>
        </patternFill>
      </fill>
    </dxf>
    <dxf>
      <fill>
        <patternFill>
          <bgColor rgb="FF333399"/>
        </patternFill>
      </fill>
    </dxf>
    <dxf>
      <fill>
        <patternFill>
          <bgColor rgb="FF9966FF"/>
        </patternFill>
      </fill>
    </dxf>
    <dxf>
      <fill>
        <patternFill>
          <bgColor rgb="FFFF00FF"/>
        </patternFill>
      </fill>
    </dxf>
    <dxf>
      <fill>
        <patternFill>
          <bgColor theme="1"/>
        </patternFill>
      </fill>
    </dxf>
    <dxf>
      <fill>
        <patternFill>
          <bgColor theme="5" tint="-0.24994659260841701"/>
        </patternFill>
      </fill>
    </dxf>
    <dxf>
      <fill>
        <patternFill>
          <bgColor rgb="FF990033"/>
        </patternFill>
      </fill>
    </dxf>
    <dxf>
      <fill>
        <patternFill>
          <bgColor rgb="FFFF0000"/>
        </patternFill>
      </fill>
    </dxf>
    <dxf>
      <fill>
        <patternFill>
          <bgColor rgb="FFFF3300"/>
        </patternFill>
      </fill>
    </dxf>
    <dxf>
      <fill>
        <patternFill>
          <bgColor rgb="FFFFC000"/>
        </patternFill>
      </fill>
    </dxf>
    <dxf>
      <fill>
        <patternFill>
          <bgColor rgb="FFFFFF00"/>
        </patternFill>
      </fill>
    </dxf>
    <dxf>
      <fill>
        <patternFill>
          <bgColor rgb="FF92D050"/>
        </patternFill>
      </fill>
    </dxf>
    <dxf>
      <fill>
        <patternFill>
          <bgColor rgb="FF00B050"/>
        </patternFill>
      </fill>
    </dxf>
    <dxf>
      <fill>
        <patternFill>
          <bgColor rgb="FF00FF99"/>
        </patternFill>
      </fill>
    </dxf>
    <dxf>
      <fill>
        <patternFill>
          <bgColor rgb="FF00CCFF"/>
        </patternFill>
      </fill>
    </dxf>
    <dxf>
      <fill>
        <patternFill>
          <bgColor rgb="FF0070C0"/>
        </patternFill>
      </fill>
    </dxf>
    <dxf>
      <fill>
        <patternFill>
          <bgColor rgb="FF333399"/>
        </patternFill>
      </fill>
    </dxf>
    <dxf>
      <fill>
        <patternFill>
          <bgColor rgb="FF9966FF"/>
        </patternFill>
      </fill>
    </dxf>
    <dxf>
      <fill>
        <patternFill>
          <bgColor rgb="FFFF00FF"/>
        </patternFill>
      </fill>
    </dxf>
    <dxf>
      <fill>
        <patternFill>
          <bgColor theme="1"/>
        </patternFill>
      </fill>
    </dxf>
    <dxf>
      <fill>
        <patternFill>
          <bgColor theme="5" tint="-0.24994659260841701"/>
        </patternFill>
      </fill>
    </dxf>
    <dxf>
      <fill>
        <patternFill>
          <bgColor rgb="FF990033"/>
        </patternFill>
      </fill>
    </dxf>
    <dxf>
      <fill>
        <patternFill>
          <bgColor rgb="FFFF0000"/>
        </patternFill>
      </fill>
    </dxf>
    <dxf>
      <fill>
        <patternFill>
          <bgColor rgb="FFFF3300"/>
        </patternFill>
      </fill>
    </dxf>
    <dxf>
      <fill>
        <patternFill>
          <bgColor rgb="FFFFC000"/>
        </patternFill>
      </fill>
    </dxf>
    <dxf>
      <fill>
        <patternFill>
          <bgColor rgb="FFFFFF00"/>
        </patternFill>
      </fill>
    </dxf>
    <dxf>
      <fill>
        <patternFill>
          <bgColor rgb="FF92D050"/>
        </patternFill>
      </fill>
    </dxf>
    <dxf>
      <fill>
        <patternFill>
          <bgColor rgb="FF00B050"/>
        </patternFill>
      </fill>
    </dxf>
    <dxf>
      <fill>
        <patternFill>
          <bgColor rgb="FF00FF99"/>
        </patternFill>
      </fill>
    </dxf>
    <dxf>
      <fill>
        <patternFill>
          <bgColor rgb="FF00CCFF"/>
        </patternFill>
      </fill>
    </dxf>
    <dxf>
      <fill>
        <patternFill>
          <bgColor rgb="FF0070C0"/>
        </patternFill>
      </fill>
    </dxf>
    <dxf>
      <fill>
        <patternFill>
          <bgColor rgb="FF333399"/>
        </patternFill>
      </fill>
    </dxf>
    <dxf>
      <fill>
        <patternFill>
          <bgColor rgb="FF9966FF"/>
        </patternFill>
      </fill>
    </dxf>
    <dxf>
      <fill>
        <patternFill>
          <bgColor rgb="FFFF00FF"/>
        </patternFill>
      </fill>
    </dxf>
    <dxf>
      <fill>
        <patternFill>
          <bgColor theme="1"/>
        </patternFill>
      </fill>
    </dxf>
    <dxf>
      <fill>
        <patternFill>
          <bgColor theme="5" tint="-0.24994659260841701"/>
        </patternFill>
      </fill>
    </dxf>
    <dxf>
      <fill>
        <patternFill>
          <bgColor rgb="FF990033"/>
        </patternFill>
      </fill>
    </dxf>
    <dxf>
      <fill>
        <patternFill>
          <bgColor rgb="FFFF0000"/>
        </patternFill>
      </fill>
    </dxf>
    <dxf>
      <fill>
        <patternFill>
          <bgColor rgb="FFFF3300"/>
        </patternFill>
      </fill>
    </dxf>
    <dxf>
      <fill>
        <patternFill>
          <bgColor rgb="FFFFC000"/>
        </patternFill>
      </fill>
    </dxf>
    <dxf>
      <fill>
        <patternFill>
          <bgColor rgb="FFFFFF00"/>
        </patternFill>
      </fill>
    </dxf>
    <dxf>
      <fill>
        <patternFill>
          <bgColor rgb="FF92D050"/>
        </patternFill>
      </fill>
    </dxf>
    <dxf>
      <fill>
        <patternFill>
          <bgColor rgb="FF00B050"/>
        </patternFill>
      </fill>
    </dxf>
    <dxf>
      <fill>
        <patternFill>
          <bgColor rgb="FF00FF99"/>
        </patternFill>
      </fill>
    </dxf>
    <dxf>
      <fill>
        <patternFill>
          <bgColor rgb="FF00CCFF"/>
        </patternFill>
      </fill>
    </dxf>
    <dxf>
      <fill>
        <patternFill>
          <bgColor rgb="FF0070C0"/>
        </patternFill>
      </fill>
    </dxf>
    <dxf>
      <fill>
        <patternFill>
          <bgColor rgb="FF333399"/>
        </patternFill>
      </fill>
    </dxf>
    <dxf>
      <fill>
        <patternFill>
          <bgColor rgb="FF9966FF"/>
        </patternFill>
      </fill>
    </dxf>
    <dxf>
      <fill>
        <patternFill>
          <bgColor rgb="FFFF00FF"/>
        </patternFill>
      </fill>
    </dxf>
    <dxf>
      <fill>
        <patternFill>
          <bgColor theme="1"/>
        </patternFill>
      </fill>
    </dxf>
    <dxf>
      <fill>
        <patternFill>
          <bgColor theme="5" tint="-0.24994659260841701"/>
        </patternFill>
      </fill>
    </dxf>
    <dxf>
      <fill>
        <patternFill>
          <bgColor rgb="FF990033"/>
        </patternFill>
      </fill>
    </dxf>
    <dxf>
      <fill>
        <patternFill>
          <bgColor rgb="FFFF0000"/>
        </patternFill>
      </fill>
    </dxf>
    <dxf>
      <fill>
        <patternFill>
          <bgColor rgb="FFFF3300"/>
        </patternFill>
      </fill>
    </dxf>
    <dxf>
      <fill>
        <patternFill>
          <bgColor rgb="FFFFC000"/>
        </patternFill>
      </fill>
    </dxf>
    <dxf>
      <fill>
        <patternFill>
          <bgColor rgb="FFFFFF00"/>
        </patternFill>
      </fill>
    </dxf>
    <dxf>
      <fill>
        <patternFill>
          <bgColor rgb="FF92D050"/>
        </patternFill>
      </fill>
    </dxf>
    <dxf>
      <fill>
        <patternFill>
          <bgColor rgb="FF00B050"/>
        </patternFill>
      </fill>
    </dxf>
    <dxf>
      <fill>
        <patternFill>
          <bgColor rgb="FF00FF99"/>
        </patternFill>
      </fill>
    </dxf>
    <dxf>
      <fill>
        <patternFill>
          <bgColor rgb="FF00CCFF"/>
        </patternFill>
      </fill>
    </dxf>
    <dxf>
      <fill>
        <patternFill>
          <bgColor rgb="FF0070C0"/>
        </patternFill>
      </fill>
    </dxf>
    <dxf>
      <fill>
        <patternFill>
          <bgColor rgb="FF333399"/>
        </patternFill>
      </fill>
    </dxf>
    <dxf>
      <fill>
        <patternFill>
          <bgColor rgb="FF9966FF"/>
        </patternFill>
      </fill>
    </dxf>
    <dxf>
      <fill>
        <patternFill>
          <bgColor rgb="FFFF00FF"/>
        </patternFill>
      </fill>
    </dxf>
    <dxf>
      <fill>
        <patternFill>
          <bgColor theme="1"/>
        </patternFill>
      </fill>
    </dxf>
    <dxf>
      <fill>
        <patternFill>
          <bgColor theme="5" tint="-0.24994659260841701"/>
        </patternFill>
      </fill>
    </dxf>
    <dxf>
      <fill>
        <patternFill>
          <bgColor rgb="FF990033"/>
        </patternFill>
      </fill>
    </dxf>
    <dxf>
      <fill>
        <patternFill>
          <bgColor rgb="FFFF0000"/>
        </patternFill>
      </fill>
    </dxf>
    <dxf>
      <fill>
        <patternFill>
          <bgColor rgb="FFFF3300"/>
        </patternFill>
      </fill>
    </dxf>
    <dxf>
      <fill>
        <patternFill>
          <bgColor rgb="FFFFC000"/>
        </patternFill>
      </fill>
    </dxf>
    <dxf>
      <fill>
        <patternFill>
          <bgColor rgb="FFFFFF00"/>
        </patternFill>
      </fill>
    </dxf>
    <dxf>
      <fill>
        <patternFill>
          <bgColor rgb="FF92D050"/>
        </patternFill>
      </fill>
    </dxf>
    <dxf>
      <fill>
        <patternFill>
          <bgColor rgb="FF00B050"/>
        </patternFill>
      </fill>
    </dxf>
    <dxf>
      <fill>
        <patternFill>
          <bgColor rgb="FF00FF99"/>
        </patternFill>
      </fill>
    </dxf>
    <dxf>
      <fill>
        <patternFill>
          <bgColor rgb="FF00CCFF"/>
        </patternFill>
      </fill>
    </dxf>
    <dxf>
      <fill>
        <patternFill>
          <bgColor rgb="FF0070C0"/>
        </patternFill>
      </fill>
    </dxf>
    <dxf>
      <fill>
        <patternFill>
          <bgColor rgb="FF333399"/>
        </patternFill>
      </fill>
    </dxf>
    <dxf>
      <fill>
        <patternFill>
          <bgColor rgb="FF9966FF"/>
        </patternFill>
      </fill>
    </dxf>
    <dxf>
      <fill>
        <patternFill>
          <bgColor rgb="FFFF00FF"/>
        </patternFill>
      </fill>
    </dxf>
    <dxf>
      <fill>
        <patternFill>
          <bgColor theme="1"/>
        </patternFill>
      </fill>
    </dxf>
    <dxf>
      <fill>
        <patternFill>
          <bgColor theme="5" tint="-0.24994659260841701"/>
        </patternFill>
      </fill>
    </dxf>
    <dxf>
      <fill>
        <patternFill>
          <bgColor rgb="FF990033"/>
        </patternFill>
      </fill>
    </dxf>
    <dxf>
      <fill>
        <patternFill>
          <bgColor rgb="FFFF0000"/>
        </patternFill>
      </fill>
    </dxf>
    <dxf>
      <fill>
        <patternFill>
          <bgColor rgb="FFFF3300"/>
        </patternFill>
      </fill>
    </dxf>
    <dxf>
      <fill>
        <patternFill>
          <bgColor rgb="FFFFC000"/>
        </patternFill>
      </fill>
    </dxf>
    <dxf>
      <fill>
        <patternFill>
          <bgColor rgb="FFFFFF00"/>
        </patternFill>
      </fill>
    </dxf>
    <dxf>
      <fill>
        <patternFill>
          <bgColor rgb="FF92D050"/>
        </patternFill>
      </fill>
    </dxf>
    <dxf>
      <fill>
        <patternFill>
          <bgColor rgb="FF00B050"/>
        </patternFill>
      </fill>
    </dxf>
    <dxf>
      <fill>
        <patternFill>
          <bgColor rgb="FF00FF99"/>
        </patternFill>
      </fill>
    </dxf>
    <dxf>
      <fill>
        <patternFill>
          <bgColor rgb="FF00CCFF"/>
        </patternFill>
      </fill>
    </dxf>
    <dxf>
      <fill>
        <patternFill>
          <bgColor rgb="FF0070C0"/>
        </patternFill>
      </fill>
    </dxf>
    <dxf>
      <fill>
        <patternFill>
          <bgColor rgb="FF333399"/>
        </patternFill>
      </fill>
    </dxf>
    <dxf>
      <fill>
        <patternFill>
          <bgColor rgb="FF9966FF"/>
        </patternFill>
      </fill>
    </dxf>
    <dxf>
      <fill>
        <patternFill>
          <bgColor rgb="FFFF00FF"/>
        </patternFill>
      </fill>
    </dxf>
    <dxf>
      <fill>
        <patternFill>
          <bgColor theme="1"/>
        </patternFill>
      </fill>
    </dxf>
    <dxf>
      <fill>
        <patternFill>
          <bgColor theme="5" tint="-0.24994659260841701"/>
        </patternFill>
      </fill>
    </dxf>
    <dxf>
      <fill>
        <patternFill>
          <bgColor rgb="FF990033"/>
        </patternFill>
      </fill>
    </dxf>
    <dxf>
      <fill>
        <patternFill>
          <bgColor rgb="FFFF0000"/>
        </patternFill>
      </fill>
    </dxf>
    <dxf>
      <fill>
        <patternFill>
          <bgColor rgb="FFFF3300"/>
        </patternFill>
      </fill>
    </dxf>
    <dxf>
      <fill>
        <patternFill>
          <bgColor rgb="FFFFC000"/>
        </patternFill>
      </fill>
    </dxf>
    <dxf>
      <fill>
        <patternFill>
          <bgColor rgb="FFFFFF00"/>
        </patternFill>
      </fill>
    </dxf>
    <dxf>
      <fill>
        <patternFill>
          <bgColor rgb="FF92D050"/>
        </patternFill>
      </fill>
    </dxf>
    <dxf>
      <fill>
        <patternFill>
          <bgColor rgb="FF00B050"/>
        </patternFill>
      </fill>
    </dxf>
    <dxf>
      <fill>
        <patternFill>
          <bgColor rgb="FF00FF99"/>
        </patternFill>
      </fill>
    </dxf>
    <dxf>
      <fill>
        <patternFill>
          <bgColor rgb="FF00CCFF"/>
        </patternFill>
      </fill>
    </dxf>
    <dxf>
      <fill>
        <patternFill>
          <bgColor rgb="FF0070C0"/>
        </patternFill>
      </fill>
    </dxf>
    <dxf>
      <fill>
        <patternFill>
          <bgColor rgb="FF333399"/>
        </patternFill>
      </fill>
    </dxf>
    <dxf>
      <fill>
        <patternFill>
          <bgColor rgb="FF9966FF"/>
        </patternFill>
      </fill>
    </dxf>
    <dxf>
      <fill>
        <patternFill>
          <bgColor rgb="FFFF00FF"/>
        </patternFill>
      </fill>
    </dxf>
    <dxf>
      <fill>
        <patternFill>
          <bgColor rgb="FFFF5050"/>
        </patternFill>
      </fill>
    </dxf>
    <dxf>
      <fill>
        <patternFill>
          <bgColor rgb="FFFF3300"/>
        </patternFill>
      </fill>
    </dxf>
    <dxf>
      <fill>
        <patternFill>
          <bgColor rgb="FFCC0000"/>
        </patternFill>
      </fill>
    </dxf>
    <dxf>
      <fill>
        <patternFill patternType="solid">
          <bgColor rgb="FF00B0F0"/>
        </patternFill>
      </fill>
    </dxf>
    <dxf>
      <fill>
        <patternFill>
          <bgColor rgb="FF0070C0"/>
        </patternFill>
      </fill>
    </dxf>
    <dxf>
      <fill>
        <patternFill>
          <bgColor rgb="FF002060"/>
        </patternFill>
      </fill>
    </dxf>
    <dxf>
      <fill>
        <patternFill>
          <bgColor theme="0" tint="-0.14996795556505021"/>
        </patternFill>
      </fill>
    </dxf>
    <dxf>
      <fill>
        <patternFill>
          <bgColor rgb="FFFF5050"/>
        </patternFill>
      </fill>
    </dxf>
    <dxf>
      <fill>
        <patternFill>
          <bgColor rgb="FFFF3300"/>
        </patternFill>
      </fill>
    </dxf>
    <dxf>
      <fill>
        <patternFill>
          <bgColor rgb="FFCC0000"/>
        </patternFill>
      </fill>
    </dxf>
    <dxf>
      <fill>
        <patternFill patternType="solid">
          <bgColor rgb="FFFF9933"/>
        </patternFill>
      </fill>
    </dxf>
    <dxf>
      <fill>
        <patternFill>
          <bgColor rgb="FFFF6600"/>
        </patternFill>
      </fill>
    </dxf>
    <dxf>
      <fill>
        <patternFill>
          <bgColor rgb="FFCC3300"/>
        </patternFill>
      </fill>
    </dxf>
    <dxf>
      <fill>
        <patternFill>
          <bgColor theme="0" tint="-0.14996795556505021"/>
        </patternFill>
      </fill>
    </dxf>
    <dxf>
      <fill>
        <patternFill>
          <bgColor rgb="FFFF5050"/>
        </patternFill>
      </fill>
    </dxf>
    <dxf>
      <fill>
        <patternFill>
          <bgColor rgb="FFFF3300"/>
        </patternFill>
      </fill>
    </dxf>
    <dxf>
      <fill>
        <patternFill>
          <bgColor rgb="FFCC0000"/>
        </patternFill>
      </fill>
    </dxf>
    <dxf>
      <fill>
        <patternFill patternType="solid">
          <bgColor rgb="FFFF5050"/>
        </patternFill>
      </fill>
    </dxf>
    <dxf>
      <fill>
        <patternFill>
          <bgColor rgb="FFFF0000"/>
        </patternFill>
      </fill>
    </dxf>
    <dxf>
      <fill>
        <patternFill>
          <bgColor rgb="FFC00000"/>
        </patternFill>
      </fill>
    </dxf>
    <dxf>
      <fill>
        <patternFill>
          <bgColor theme="0" tint="-0.14996795556505021"/>
        </patternFill>
      </fill>
    </dxf>
    <dxf>
      <fill>
        <patternFill>
          <bgColor rgb="FFFF5050"/>
        </patternFill>
      </fill>
    </dxf>
    <dxf>
      <fill>
        <patternFill>
          <bgColor rgb="FFFF3300"/>
        </patternFill>
      </fill>
    </dxf>
    <dxf>
      <fill>
        <patternFill>
          <bgColor rgb="FFCC0000"/>
        </patternFill>
      </fill>
    </dxf>
    <dxf>
      <fill>
        <patternFill patternType="solid">
          <bgColor rgb="FFCCFF33"/>
        </patternFill>
      </fill>
    </dxf>
    <dxf>
      <fill>
        <patternFill>
          <bgColor rgb="FF33CC33"/>
        </patternFill>
      </fill>
    </dxf>
    <dxf>
      <fill>
        <patternFill>
          <bgColor rgb="FF008000"/>
        </patternFill>
      </fill>
    </dxf>
    <dxf>
      <fill>
        <patternFill>
          <bgColor theme="0" tint="-0.14996795556505021"/>
        </patternFill>
      </fill>
    </dxf>
    <dxf>
      <fill>
        <patternFill>
          <bgColor rgb="FFFF5050"/>
        </patternFill>
      </fill>
    </dxf>
    <dxf>
      <fill>
        <patternFill>
          <bgColor rgb="FFFF3300"/>
        </patternFill>
      </fill>
    </dxf>
    <dxf>
      <fill>
        <patternFill>
          <bgColor rgb="FFCC0000"/>
        </patternFill>
      </fill>
    </dxf>
    <dxf>
      <fill>
        <patternFill patternType="solid">
          <bgColor rgb="FF00B0F0"/>
        </patternFill>
      </fill>
    </dxf>
    <dxf>
      <fill>
        <patternFill>
          <bgColor rgb="FF0070C0"/>
        </patternFill>
      </fill>
    </dxf>
    <dxf>
      <fill>
        <patternFill>
          <bgColor rgb="FF002060"/>
        </patternFill>
      </fill>
    </dxf>
    <dxf>
      <fill>
        <patternFill>
          <bgColor theme="0" tint="-0.14996795556505021"/>
        </patternFill>
      </fill>
    </dxf>
    <dxf>
      <fill>
        <patternFill>
          <bgColor rgb="FFFF5050"/>
        </patternFill>
      </fill>
    </dxf>
    <dxf>
      <fill>
        <patternFill>
          <bgColor rgb="FFFF3300"/>
        </patternFill>
      </fill>
    </dxf>
    <dxf>
      <fill>
        <patternFill>
          <bgColor rgb="FFCC0000"/>
        </patternFill>
      </fill>
    </dxf>
    <dxf>
      <fill>
        <patternFill patternType="solid">
          <bgColor rgb="FFFF9933"/>
        </patternFill>
      </fill>
    </dxf>
    <dxf>
      <fill>
        <patternFill>
          <bgColor rgb="FFFF6600"/>
        </patternFill>
      </fill>
    </dxf>
    <dxf>
      <fill>
        <patternFill>
          <bgColor rgb="FFCC3300"/>
        </patternFill>
      </fill>
    </dxf>
    <dxf>
      <fill>
        <patternFill>
          <bgColor theme="0" tint="-0.14996795556505021"/>
        </patternFill>
      </fill>
    </dxf>
    <dxf>
      <fill>
        <patternFill>
          <bgColor rgb="FFFF5050"/>
        </patternFill>
      </fill>
    </dxf>
    <dxf>
      <fill>
        <patternFill>
          <bgColor rgb="FFFF3300"/>
        </patternFill>
      </fill>
    </dxf>
    <dxf>
      <fill>
        <patternFill>
          <bgColor rgb="FFCC0000"/>
        </patternFill>
      </fill>
    </dxf>
    <dxf>
      <fill>
        <patternFill patternType="solid">
          <bgColor rgb="FFFF5050"/>
        </patternFill>
      </fill>
    </dxf>
    <dxf>
      <fill>
        <patternFill>
          <bgColor rgb="FFFF0000"/>
        </patternFill>
      </fill>
    </dxf>
    <dxf>
      <fill>
        <patternFill>
          <bgColor rgb="FFC00000"/>
        </patternFill>
      </fill>
    </dxf>
    <dxf>
      <fill>
        <patternFill>
          <bgColor theme="0" tint="-0.14996795556505021"/>
        </patternFill>
      </fill>
    </dxf>
    <dxf>
      <fill>
        <patternFill>
          <bgColor rgb="FFFF5050"/>
        </patternFill>
      </fill>
    </dxf>
    <dxf>
      <fill>
        <patternFill>
          <bgColor rgb="FFFF3300"/>
        </patternFill>
      </fill>
    </dxf>
    <dxf>
      <fill>
        <patternFill>
          <bgColor rgb="FFCC0000"/>
        </patternFill>
      </fill>
    </dxf>
    <dxf>
      <fill>
        <patternFill patternType="solid">
          <bgColor rgb="FFCCFF33"/>
        </patternFill>
      </fill>
    </dxf>
    <dxf>
      <fill>
        <patternFill>
          <bgColor rgb="FF33CC33"/>
        </patternFill>
      </fill>
    </dxf>
    <dxf>
      <fill>
        <patternFill>
          <bgColor rgb="FF008000"/>
        </patternFill>
      </fill>
    </dxf>
    <dxf>
      <fill>
        <patternFill>
          <bgColor theme="0" tint="-0.14996795556505021"/>
        </patternFill>
      </fill>
    </dxf>
    <dxf>
      <fill>
        <patternFill>
          <bgColor rgb="FFFF5050"/>
        </patternFill>
      </fill>
    </dxf>
    <dxf>
      <fill>
        <patternFill>
          <bgColor rgb="FFFF3300"/>
        </patternFill>
      </fill>
    </dxf>
    <dxf>
      <fill>
        <patternFill>
          <bgColor rgb="FFCC0000"/>
        </patternFill>
      </fill>
    </dxf>
    <dxf>
      <fill>
        <patternFill patternType="solid">
          <bgColor rgb="FF00B0F0"/>
        </patternFill>
      </fill>
    </dxf>
    <dxf>
      <fill>
        <patternFill>
          <bgColor rgb="FF0070C0"/>
        </patternFill>
      </fill>
    </dxf>
    <dxf>
      <fill>
        <patternFill>
          <bgColor rgb="FF002060"/>
        </patternFill>
      </fill>
    </dxf>
    <dxf>
      <fill>
        <patternFill>
          <bgColor theme="0" tint="-0.14996795556505021"/>
        </patternFill>
      </fill>
    </dxf>
    <dxf>
      <fill>
        <patternFill>
          <bgColor rgb="FFFF5050"/>
        </patternFill>
      </fill>
    </dxf>
    <dxf>
      <fill>
        <patternFill>
          <bgColor rgb="FFFF3300"/>
        </patternFill>
      </fill>
    </dxf>
    <dxf>
      <fill>
        <patternFill>
          <bgColor rgb="FFCC0000"/>
        </patternFill>
      </fill>
    </dxf>
    <dxf>
      <fill>
        <patternFill patternType="solid">
          <bgColor rgb="FFFF9933"/>
        </patternFill>
      </fill>
    </dxf>
    <dxf>
      <fill>
        <patternFill>
          <bgColor rgb="FFFF6600"/>
        </patternFill>
      </fill>
    </dxf>
    <dxf>
      <fill>
        <patternFill>
          <bgColor rgb="FFCC3300"/>
        </patternFill>
      </fill>
    </dxf>
    <dxf>
      <fill>
        <patternFill>
          <bgColor theme="0" tint="-0.14996795556505021"/>
        </patternFill>
      </fill>
    </dxf>
    <dxf>
      <fill>
        <patternFill>
          <bgColor rgb="FFFF5050"/>
        </patternFill>
      </fill>
    </dxf>
    <dxf>
      <fill>
        <patternFill>
          <bgColor rgb="FFFF3300"/>
        </patternFill>
      </fill>
    </dxf>
    <dxf>
      <fill>
        <patternFill>
          <bgColor rgb="FFCC0000"/>
        </patternFill>
      </fill>
    </dxf>
    <dxf>
      <fill>
        <patternFill patternType="solid">
          <bgColor rgb="FFFF5050"/>
        </patternFill>
      </fill>
    </dxf>
    <dxf>
      <fill>
        <patternFill>
          <bgColor rgb="FFFF0000"/>
        </patternFill>
      </fill>
    </dxf>
    <dxf>
      <fill>
        <patternFill>
          <bgColor rgb="FFC00000"/>
        </patternFill>
      </fill>
    </dxf>
    <dxf>
      <fill>
        <patternFill>
          <bgColor theme="0" tint="-0.14996795556505021"/>
        </patternFill>
      </fill>
    </dxf>
    <dxf>
      <fill>
        <patternFill>
          <bgColor rgb="FFFF5050"/>
        </patternFill>
      </fill>
    </dxf>
    <dxf>
      <fill>
        <patternFill>
          <bgColor rgb="FFFF3300"/>
        </patternFill>
      </fill>
    </dxf>
    <dxf>
      <fill>
        <patternFill>
          <bgColor rgb="FFCC0000"/>
        </patternFill>
      </fill>
    </dxf>
    <dxf>
      <fill>
        <patternFill patternType="solid">
          <bgColor rgb="FFCCFF33"/>
        </patternFill>
      </fill>
    </dxf>
    <dxf>
      <fill>
        <patternFill>
          <bgColor rgb="FF33CC33"/>
        </patternFill>
      </fill>
    </dxf>
    <dxf>
      <fill>
        <patternFill>
          <bgColor rgb="FF008000"/>
        </patternFill>
      </fill>
    </dxf>
    <dxf>
      <fill>
        <patternFill>
          <bgColor theme="0" tint="-0.14996795556505021"/>
        </patternFill>
      </fill>
    </dxf>
    <dxf>
      <fill>
        <patternFill>
          <bgColor rgb="FFFF5050"/>
        </patternFill>
      </fill>
    </dxf>
    <dxf>
      <fill>
        <patternFill>
          <bgColor rgb="FFFF3300"/>
        </patternFill>
      </fill>
    </dxf>
    <dxf>
      <fill>
        <patternFill>
          <bgColor rgb="FFCC0000"/>
        </patternFill>
      </fill>
    </dxf>
    <dxf>
      <fill>
        <patternFill patternType="solid">
          <bgColor rgb="FF00B0F0"/>
        </patternFill>
      </fill>
    </dxf>
    <dxf>
      <fill>
        <patternFill>
          <bgColor rgb="FF0070C0"/>
        </patternFill>
      </fill>
    </dxf>
    <dxf>
      <fill>
        <patternFill>
          <bgColor rgb="FF002060"/>
        </patternFill>
      </fill>
    </dxf>
    <dxf>
      <fill>
        <patternFill>
          <bgColor theme="0" tint="-0.14996795556505021"/>
        </patternFill>
      </fill>
    </dxf>
    <dxf>
      <fill>
        <patternFill>
          <bgColor rgb="FFFF5050"/>
        </patternFill>
      </fill>
    </dxf>
    <dxf>
      <fill>
        <patternFill>
          <bgColor rgb="FFFF3300"/>
        </patternFill>
      </fill>
    </dxf>
    <dxf>
      <fill>
        <patternFill>
          <bgColor rgb="FFCC0000"/>
        </patternFill>
      </fill>
    </dxf>
    <dxf>
      <fill>
        <patternFill patternType="solid">
          <bgColor rgb="FFFF9933"/>
        </patternFill>
      </fill>
    </dxf>
    <dxf>
      <fill>
        <patternFill>
          <bgColor rgb="FFFF6600"/>
        </patternFill>
      </fill>
    </dxf>
    <dxf>
      <fill>
        <patternFill>
          <bgColor rgb="FFCC3300"/>
        </patternFill>
      </fill>
    </dxf>
    <dxf>
      <fill>
        <patternFill>
          <bgColor theme="0" tint="-0.14996795556505021"/>
        </patternFill>
      </fill>
    </dxf>
    <dxf>
      <fill>
        <patternFill>
          <bgColor rgb="FFFF5050"/>
        </patternFill>
      </fill>
    </dxf>
    <dxf>
      <fill>
        <patternFill>
          <bgColor rgb="FFFF3300"/>
        </patternFill>
      </fill>
    </dxf>
    <dxf>
      <fill>
        <patternFill>
          <bgColor rgb="FFCC0000"/>
        </patternFill>
      </fill>
    </dxf>
    <dxf>
      <fill>
        <patternFill patternType="solid">
          <bgColor rgb="FFFF5050"/>
        </patternFill>
      </fill>
    </dxf>
    <dxf>
      <fill>
        <patternFill>
          <bgColor rgb="FFFF0000"/>
        </patternFill>
      </fill>
    </dxf>
    <dxf>
      <fill>
        <patternFill>
          <bgColor rgb="FFC00000"/>
        </patternFill>
      </fill>
    </dxf>
    <dxf>
      <fill>
        <patternFill>
          <bgColor theme="0" tint="-0.14996795556505021"/>
        </patternFill>
      </fill>
    </dxf>
    <dxf>
      <fill>
        <patternFill>
          <bgColor rgb="FFFF5050"/>
        </patternFill>
      </fill>
    </dxf>
    <dxf>
      <fill>
        <patternFill>
          <bgColor rgb="FFFF3300"/>
        </patternFill>
      </fill>
    </dxf>
    <dxf>
      <fill>
        <patternFill>
          <bgColor rgb="FFCC0000"/>
        </patternFill>
      </fill>
    </dxf>
    <dxf>
      <fill>
        <patternFill patternType="solid">
          <bgColor rgb="FFCCFF33"/>
        </patternFill>
      </fill>
    </dxf>
    <dxf>
      <fill>
        <patternFill>
          <bgColor rgb="FF33CC33"/>
        </patternFill>
      </fill>
    </dxf>
    <dxf>
      <fill>
        <patternFill>
          <bgColor rgb="FF008000"/>
        </patternFill>
      </fill>
    </dxf>
    <dxf>
      <fill>
        <patternFill>
          <bgColor theme="0" tint="-0.14996795556505021"/>
        </patternFill>
      </fill>
    </dxf>
    <dxf>
      <fill>
        <patternFill>
          <bgColor rgb="FFFF5050"/>
        </patternFill>
      </fill>
    </dxf>
    <dxf>
      <fill>
        <patternFill>
          <bgColor rgb="FFFF3300"/>
        </patternFill>
      </fill>
    </dxf>
    <dxf>
      <fill>
        <patternFill>
          <bgColor rgb="FFCC0000"/>
        </patternFill>
      </fill>
    </dxf>
    <dxf>
      <fill>
        <patternFill patternType="solid">
          <bgColor rgb="FF00B0F0"/>
        </patternFill>
      </fill>
    </dxf>
    <dxf>
      <fill>
        <patternFill>
          <bgColor rgb="FF0070C0"/>
        </patternFill>
      </fill>
    </dxf>
    <dxf>
      <fill>
        <patternFill>
          <bgColor rgb="FF002060"/>
        </patternFill>
      </fill>
    </dxf>
    <dxf>
      <fill>
        <patternFill>
          <bgColor theme="0" tint="-0.14996795556505021"/>
        </patternFill>
      </fill>
    </dxf>
    <dxf>
      <fill>
        <patternFill>
          <bgColor rgb="FFFF5050"/>
        </patternFill>
      </fill>
    </dxf>
    <dxf>
      <fill>
        <patternFill>
          <bgColor rgb="FFFF3300"/>
        </patternFill>
      </fill>
    </dxf>
    <dxf>
      <fill>
        <patternFill>
          <bgColor rgb="FFCC0000"/>
        </patternFill>
      </fill>
    </dxf>
    <dxf>
      <fill>
        <patternFill patternType="solid">
          <bgColor rgb="FFFF9933"/>
        </patternFill>
      </fill>
    </dxf>
    <dxf>
      <fill>
        <patternFill>
          <bgColor rgb="FFFF6600"/>
        </patternFill>
      </fill>
    </dxf>
    <dxf>
      <fill>
        <patternFill>
          <bgColor rgb="FFCC3300"/>
        </patternFill>
      </fill>
    </dxf>
    <dxf>
      <fill>
        <patternFill>
          <bgColor theme="0" tint="-0.14996795556505021"/>
        </patternFill>
      </fill>
    </dxf>
    <dxf>
      <fill>
        <patternFill>
          <bgColor rgb="FFFF5050"/>
        </patternFill>
      </fill>
    </dxf>
    <dxf>
      <fill>
        <patternFill>
          <bgColor rgb="FFFF3300"/>
        </patternFill>
      </fill>
    </dxf>
    <dxf>
      <fill>
        <patternFill>
          <bgColor rgb="FFCC0000"/>
        </patternFill>
      </fill>
    </dxf>
    <dxf>
      <fill>
        <patternFill patternType="solid">
          <bgColor rgb="FFFF5050"/>
        </patternFill>
      </fill>
    </dxf>
    <dxf>
      <fill>
        <patternFill>
          <bgColor rgb="FFFF0000"/>
        </patternFill>
      </fill>
    </dxf>
    <dxf>
      <fill>
        <patternFill>
          <bgColor rgb="FFC00000"/>
        </patternFill>
      </fill>
    </dxf>
    <dxf>
      <fill>
        <patternFill>
          <bgColor theme="0" tint="-0.14996795556505021"/>
        </patternFill>
      </fill>
    </dxf>
    <dxf>
      <fill>
        <patternFill>
          <bgColor rgb="FFFF5050"/>
        </patternFill>
      </fill>
    </dxf>
    <dxf>
      <fill>
        <patternFill>
          <bgColor rgb="FFFF3300"/>
        </patternFill>
      </fill>
    </dxf>
    <dxf>
      <fill>
        <patternFill>
          <bgColor rgb="FFCC0000"/>
        </patternFill>
      </fill>
    </dxf>
    <dxf>
      <fill>
        <patternFill patternType="solid">
          <bgColor rgb="FFCCFF33"/>
        </patternFill>
      </fill>
    </dxf>
    <dxf>
      <fill>
        <patternFill>
          <bgColor rgb="FF33CC33"/>
        </patternFill>
      </fill>
    </dxf>
    <dxf>
      <fill>
        <patternFill>
          <bgColor rgb="FF008000"/>
        </patternFill>
      </fill>
    </dxf>
    <dxf>
      <fill>
        <patternFill>
          <bgColor theme="0" tint="-0.14996795556505021"/>
        </patternFill>
      </fill>
    </dxf>
    <dxf>
      <fill>
        <patternFill>
          <bgColor rgb="FFFF5050"/>
        </patternFill>
      </fill>
    </dxf>
    <dxf>
      <fill>
        <patternFill>
          <bgColor rgb="FFFF3300"/>
        </patternFill>
      </fill>
    </dxf>
    <dxf>
      <fill>
        <patternFill>
          <bgColor rgb="FFCC0000"/>
        </patternFill>
      </fill>
    </dxf>
    <dxf>
      <fill>
        <patternFill patternType="solid">
          <bgColor rgb="FF00B0F0"/>
        </patternFill>
      </fill>
    </dxf>
    <dxf>
      <fill>
        <patternFill>
          <bgColor rgb="FF0070C0"/>
        </patternFill>
      </fill>
    </dxf>
    <dxf>
      <fill>
        <patternFill>
          <bgColor rgb="FF002060"/>
        </patternFill>
      </fill>
    </dxf>
    <dxf>
      <fill>
        <patternFill>
          <bgColor theme="0" tint="-0.14996795556505021"/>
        </patternFill>
      </fill>
    </dxf>
    <dxf>
      <fill>
        <patternFill>
          <bgColor rgb="FFFF5050"/>
        </patternFill>
      </fill>
    </dxf>
    <dxf>
      <fill>
        <patternFill>
          <bgColor rgb="FFFF3300"/>
        </patternFill>
      </fill>
    </dxf>
    <dxf>
      <fill>
        <patternFill>
          <bgColor rgb="FFCC0000"/>
        </patternFill>
      </fill>
    </dxf>
    <dxf>
      <fill>
        <patternFill patternType="solid">
          <bgColor rgb="FFFF9933"/>
        </patternFill>
      </fill>
    </dxf>
    <dxf>
      <fill>
        <patternFill>
          <bgColor rgb="FFFF6600"/>
        </patternFill>
      </fill>
    </dxf>
    <dxf>
      <fill>
        <patternFill>
          <bgColor rgb="FFCC3300"/>
        </patternFill>
      </fill>
    </dxf>
    <dxf>
      <fill>
        <patternFill>
          <bgColor theme="0" tint="-0.14996795556505021"/>
        </patternFill>
      </fill>
    </dxf>
    <dxf>
      <fill>
        <patternFill>
          <bgColor rgb="FFFF5050"/>
        </patternFill>
      </fill>
    </dxf>
    <dxf>
      <fill>
        <patternFill>
          <bgColor rgb="FFFF3300"/>
        </patternFill>
      </fill>
    </dxf>
    <dxf>
      <fill>
        <patternFill>
          <bgColor rgb="FFCC0000"/>
        </patternFill>
      </fill>
    </dxf>
    <dxf>
      <fill>
        <patternFill patternType="solid">
          <bgColor rgb="FFFF5050"/>
        </patternFill>
      </fill>
    </dxf>
    <dxf>
      <fill>
        <patternFill>
          <bgColor rgb="FFFF0000"/>
        </patternFill>
      </fill>
    </dxf>
    <dxf>
      <fill>
        <patternFill>
          <bgColor rgb="FFC00000"/>
        </patternFill>
      </fill>
    </dxf>
    <dxf>
      <fill>
        <patternFill>
          <bgColor theme="0" tint="-0.14996795556505021"/>
        </patternFill>
      </fill>
    </dxf>
    <dxf>
      <fill>
        <patternFill>
          <bgColor rgb="FFFF5050"/>
        </patternFill>
      </fill>
    </dxf>
    <dxf>
      <fill>
        <patternFill>
          <bgColor rgb="FFFF3300"/>
        </patternFill>
      </fill>
    </dxf>
    <dxf>
      <fill>
        <patternFill>
          <bgColor rgb="FFCC0000"/>
        </patternFill>
      </fill>
    </dxf>
    <dxf>
      <fill>
        <patternFill patternType="solid">
          <bgColor rgb="FFCCFF33"/>
        </patternFill>
      </fill>
    </dxf>
    <dxf>
      <fill>
        <patternFill>
          <bgColor rgb="FF33CC33"/>
        </patternFill>
      </fill>
    </dxf>
    <dxf>
      <fill>
        <patternFill>
          <bgColor rgb="FF008000"/>
        </patternFill>
      </fill>
    </dxf>
    <dxf>
      <fill>
        <patternFill>
          <bgColor theme="0" tint="-0.14996795556505021"/>
        </patternFill>
      </fill>
    </dxf>
    <dxf>
      <fill>
        <patternFill>
          <bgColor rgb="FFFF5050"/>
        </patternFill>
      </fill>
    </dxf>
    <dxf>
      <fill>
        <patternFill>
          <bgColor rgb="FFFF3300"/>
        </patternFill>
      </fill>
    </dxf>
    <dxf>
      <fill>
        <patternFill>
          <bgColor rgb="FFCC0000"/>
        </patternFill>
      </fill>
    </dxf>
    <dxf>
      <fill>
        <patternFill patternType="solid">
          <bgColor rgb="FF00B0F0"/>
        </patternFill>
      </fill>
    </dxf>
    <dxf>
      <fill>
        <patternFill>
          <bgColor rgb="FF0070C0"/>
        </patternFill>
      </fill>
    </dxf>
    <dxf>
      <fill>
        <patternFill>
          <bgColor rgb="FF002060"/>
        </patternFill>
      </fill>
    </dxf>
    <dxf>
      <fill>
        <patternFill>
          <bgColor theme="0" tint="-0.14996795556505021"/>
        </patternFill>
      </fill>
    </dxf>
    <dxf>
      <fill>
        <patternFill>
          <bgColor rgb="FFFF5050"/>
        </patternFill>
      </fill>
    </dxf>
    <dxf>
      <fill>
        <patternFill>
          <bgColor rgb="FFFF3300"/>
        </patternFill>
      </fill>
    </dxf>
    <dxf>
      <fill>
        <patternFill>
          <bgColor rgb="FFCC0000"/>
        </patternFill>
      </fill>
    </dxf>
    <dxf>
      <fill>
        <patternFill patternType="solid">
          <bgColor rgb="FFFF9933"/>
        </patternFill>
      </fill>
    </dxf>
    <dxf>
      <fill>
        <patternFill>
          <bgColor rgb="FFFF6600"/>
        </patternFill>
      </fill>
    </dxf>
    <dxf>
      <fill>
        <patternFill>
          <bgColor rgb="FFCC3300"/>
        </patternFill>
      </fill>
    </dxf>
    <dxf>
      <fill>
        <patternFill>
          <bgColor theme="0" tint="-0.14996795556505021"/>
        </patternFill>
      </fill>
    </dxf>
    <dxf>
      <fill>
        <patternFill>
          <bgColor rgb="FFFF5050"/>
        </patternFill>
      </fill>
    </dxf>
    <dxf>
      <fill>
        <patternFill>
          <bgColor rgb="FFFF3300"/>
        </patternFill>
      </fill>
    </dxf>
    <dxf>
      <fill>
        <patternFill>
          <bgColor rgb="FFCC0000"/>
        </patternFill>
      </fill>
    </dxf>
    <dxf>
      <fill>
        <patternFill patternType="solid">
          <bgColor rgb="FFFF5050"/>
        </patternFill>
      </fill>
    </dxf>
    <dxf>
      <fill>
        <patternFill>
          <bgColor rgb="FFFF0000"/>
        </patternFill>
      </fill>
    </dxf>
    <dxf>
      <fill>
        <patternFill>
          <bgColor rgb="FFC00000"/>
        </patternFill>
      </fill>
    </dxf>
    <dxf>
      <fill>
        <patternFill>
          <bgColor theme="0" tint="-0.14996795556505021"/>
        </patternFill>
      </fill>
    </dxf>
    <dxf>
      <fill>
        <patternFill>
          <bgColor rgb="FFFF5050"/>
        </patternFill>
      </fill>
    </dxf>
    <dxf>
      <fill>
        <patternFill>
          <bgColor rgb="FFFF3300"/>
        </patternFill>
      </fill>
    </dxf>
    <dxf>
      <fill>
        <patternFill>
          <bgColor rgb="FFCC0000"/>
        </patternFill>
      </fill>
    </dxf>
    <dxf>
      <fill>
        <patternFill patternType="solid">
          <bgColor rgb="FFCCFF33"/>
        </patternFill>
      </fill>
    </dxf>
    <dxf>
      <fill>
        <patternFill>
          <bgColor rgb="FF33CC33"/>
        </patternFill>
      </fill>
    </dxf>
    <dxf>
      <fill>
        <patternFill>
          <bgColor rgb="FF008000"/>
        </patternFill>
      </fill>
    </dxf>
    <dxf>
      <fill>
        <patternFill>
          <bgColor theme="0" tint="-0.14996795556505021"/>
        </patternFill>
      </fill>
    </dxf>
    <dxf>
      <fill>
        <patternFill>
          <bgColor rgb="FFFF5050"/>
        </patternFill>
      </fill>
    </dxf>
    <dxf>
      <fill>
        <patternFill>
          <bgColor rgb="FFFF3300"/>
        </patternFill>
      </fill>
    </dxf>
    <dxf>
      <fill>
        <patternFill>
          <bgColor rgb="FFCC0000"/>
        </patternFill>
      </fill>
    </dxf>
    <dxf>
      <fill>
        <patternFill patternType="solid">
          <bgColor rgb="FF00B0F0"/>
        </patternFill>
      </fill>
    </dxf>
    <dxf>
      <fill>
        <patternFill>
          <bgColor rgb="FF0070C0"/>
        </patternFill>
      </fill>
    </dxf>
    <dxf>
      <fill>
        <patternFill>
          <bgColor rgb="FF002060"/>
        </patternFill>
      </fill>
    </dxf>
    <dxf>
      <fill>
        <patternFill>
          <bgColor theme="0" tint="-0.14996795556505021"/>
        </patternFill>
      </fill>
    </dxf>
    <dxf>
      <fill>
        <patternFill>
          <bgColor rgb="FFFF5050"/>
        </patternFill>
      </fill>
    </dxf>
    <dxf>
      <fill>
        <patternFill>
          <bgColor rgb="FFFF3300"/>
        </patternFill>
      </fill>
    </dxf>
    <dxf>
      <fill>
        <patternFill>
          <bgColor rgb="FFCC0000"/>
        </patternFill>
      </fill>
    </dxf>
    <dxf>
      <fill>
        <patternFill patternType="solid">
          <bgColor rgb="FFFF9933"/>
        </patternFill>
      </fill>
    </dxf>
    <dxf>
      <fill>
        <patternFill>
          <bgColor rgb="FFFF6600"/>
        </patternFill>
      </fill>
    </dxf>
    <dxf>
      <fill>
        <patternFill>
          <bgColor rgb="FFCC3300"/>
        </patternFill>
      </fill>
    </dxf>
    <dxf>
      <fill>
        <patternFill>
          <bgColor theme="0" tint="-0.14996795556505021"/>
        </patternFill>
      </fill>
    </dxf>
    <dxf>
      <fill>
        <patternFill>
          <bgColor rgb="FFFF5050"/>
        </patternFill>
      </fill>
    </dxf>
    <dxf>
      <fill>
        <patternFill>
          <bgColor rgb="FFFF3300"/>
        </patternFill>
      </fill>
    </dxf>
    <dxf>
      <fill>
        <patternFill>
          <bgColor rgb="FFCC0000"/>
        </patternFill>
      </fill>
    </dxf>
    <dxf>
      <fill>
        <patternFill patternType="solid">
          <bgColor rgb="FFFF5050"/>
        </patternFill>
      </fill>
    </dxf>
    <dxf>
      <fill>
        <patternFill>
          <bgColor rgb="FFFF0000"/>
        </patternFill>
      </fill>
    </dxf>
    <dxf>
      <fill>
        <patternFill>
          <bgColor rgb="FFC00000"/>
        </patternFill>
      </fill>
    </dxf>
    <dxf>
      <fill>
        <patternFill>
          <bgColor theme="0" tint="-0.14996795556505021"/>
        </patternFill>
      </fill>
    </dxf>
    <dxf>
      <fill>
        <patternFill>
          <bgColor rgb="FFFF5050"/>
        </patternFill>
      </fill>
    </dxf>
    <dxf>
      <fill>
        <patternFill>
          <bgColor rgb="FFFF3300"/>
        </patternFill>
      </fill>
    </dxf>
    <dxf>
      <fill>
        <patternFill>
          <bgColor rgb="FFCC0000"/>
        </patternFill>
      </fill>
    </dxf>
    <dxf>
      <fill>
        <patternFill patternType="solid">
          <bgColor rgb="FFCCFF33"/>
        </patternFill>
      </fill>
    </dxf>
    <dxf>
      <fill>
        <patternFill>
          <bgColor rgb="FF33CC33"/>
        </patternFill>
      </fill>
    </dxf>
    <dxf>
      <fill>
        <patternFill>
          <bgColor rgb="FF008000"/>
        </patternFill>
      </fill>
    </dxf>
    <dxf>
      <fill>
        <patternFill>
          <bgColor theme="0" tint="-0.14996795556505021"/>
        </patternFill>
      </fill>
    </dxf>
    <dxf>
      <fill>
        <patternFill>
          <bgColor rgb="FFFF5050"/>
        </patternFill>
      </fill>
    </dxf>
    <dxf>
      <fill>
        <patternFill>
          <bgColor rgb="FFFF3300"/>
        </patternFill>
      </fill>
    </dxf>
    <dxf>
      <fill>
        <patternFill>
          <bgColor rgb="FFCC0000"/>
        </patternFill>
      </fill>
    </dxf>
    <dxf>
      <fill>
        <patternFill patternType="solid">
          <bgColor rgb="FFFF5050"/>
        </patternFill>
      </fill>
    </dxf>
    <dxf>
      <fill>
        <patternFill>
          <bgColor rgb="FFFF0000"/>
        </patternFill>
      </fill>
    </dxf>
    <dxf>
      <fill>
        <patternFill>
          <bgColor rgb="FFC00000"/>
        </patternFill>
      </fill>
    </dxf>
    <dxf>
      <fill>
        <patternFill>
          <bgColor theme="0" tint="-0.14996795556505021"/>
        </patternFill>
      </fill>
    </dxf>
    <dxf>
      <fill>
        <patternFill>
          <bgColor rgb="FFFF5050"/>
        </patternFill>
      </fill>
    </dxf>
    <dxf>
      <fill>
        <patternFill>
          <bgColor rgb="FFFF3300"/>
        </patternFill>
      </fill>
    </dxf>
    <dxf>
      <fill>
        <patternFill>
          <bgColor rgb="FFCC0000"/>
        </patternFill>
      </fill>
    </dxf>
    <dxf>
      <fill>
        <patternFill patternType="solid">
          <bgColor rgb="FFCCFF33"/>
        </patternFill>
      </fill>
    </dxf>
    <dxf>
      <fill>
        <patternFill>
          <bgColor rgb="FF33CC33"/>
        </patternFill>
      </fill>
    </dxf>
    <dxf>
      <fill>
        <patternFill>
          <bgColor rgb="FF008000"/>
        </patternFill>
      </fill>
    </dxf>
    <dxf>
      <fill>
        <patternFill>
          <bgColor theme="0" tint="-0.14996795556505021"/>
        </patternFill>
      </fill>
    </dxf>
    <dxf>
      <fill>
        <patternFill>
          <bgColor rgb="FFFF5050"/>
        </patternFill>
      </fill>
    </dxf>
    <dxf>
      <fill>
        <patternFill>
          <bgColor rgb="FFFF3300"/>
        </patternFill>
      </fill>
    </dxf>
    <dxf>
      <fill>
        <patternFill>
          <bgColor rgb="FFCC0000"/>
        </patternFill>
      </fill>
    </dxf>
    <dxf>
      <fill>
        <patternFill patternType="solid">
          <bgColor rgb="FF00B0F0"/>
        </patternFill>
      </fill>
    </dxf>
    <dxf>
      <fill>
        <patternFill>
          <bgColor rgb="FF0070C0"/>
        </patternFill>
      </fill>
    </dxf>
    <dxf>
      <fill>
        <patternFill>
          <bgColor rgb="FF002060"/>
        </patternFill>
      </fill>
    </dxf>
    <dxf>
      <fill>
        <patternFill>
          <bgColor theme="0" tint="-0.14996795556505021"/>
        </patternFill>
      </fill>
    </dxf>
    <dxf>
      <fill>
        <patternFill>
          <bgColor rgb="FFFF5050"/>
        </patternFill>
      </fill>
    </dxf>
    <dxf>
      <fill>
        <patternFill>
          <bgColor rgb="FFFF3300"/>
        </patternFill>
      </fill>
    </dxf>
    <dxf>
      <fill>
        <patternFill>
          <bgColor rgb="FFCC0000"/>
        </patternFill>
      </fill>
    </dxf>
    <dxf>
      <fill>
        <patternFill patternType="solid">
          <bgColor rgb="FFFF9933"/>
        </patternFill>
      </fill>
    </dxf>
    <dxf>
      <fill>
        <patternFill>
          <bgColor rgb="FFFF6600"/>
        </patternFill>
      </fill>
    </dxf>
    <dxf>
      <fill>
        <patternFill>
          <bgColor rgb="FFCC3300"/>
        </patternFill>
      </fill>
    </dxf>
    <dxf>
      <fill>
        <patternFill>
          <bgColor theme="0" tint="-0.14996795556505021"/>
        </patternFill>
      </fill>
    </dxf>
    <dxf>
      <fill>
        <patternFill>
          <bgColor rgb="FFFF5050"/>
        </patternFill>
      </fill>
    </dxf>
    <dxf>
      <fill>
        <patternFill>
          <bgColor rgb="FFFF3300"/>
        </patternFill>
      </fill>
    </dxf>
    <dxf>
      <fill>
        <patternFill>
          <bgColor rgb="FFCC0000"/>
        </patternFill>
      </fill>
    </dxf>
    <dxf>
      <fill>
        <patternFill patternType="solid">
          <bgColor rgb="FFFF5050"/>
        </patternFill>
      </fill>
    </dxf>
    <dxf>
      <fill>
        <patternFill>
          <bgColor rgb="FFFF0000"/>
        </patternFill>
      </fill>
    </dxf>
    <dxf>
      <fill>
        <patternFill>
          <bgColor rgb="FFC00000"/>
        </patternFill>
      </fill>
    </dxf>
    <dxf>
      <fill>
        <patternFill>
          <bgColor theme="0" tint="-0.14996795556505021"/>
        </patternFill>
      </fill>
    </dxf>
    <dxf>
      <fill>
        <patternFill>
          <bgColor rgb="FFFF5050"/>
        </patternFill>
      </fill>
    </dxf>
    <dxf>
      <fill>
        <patternFill>
          <bgColor rgb="FFFF3300"/>
        </patternFill>
      </fill>
    </dxf>
    <dxf>
      <fill>
        <patternFill>
          <bgColor rgb="FFCC0000"/>
        </patternFill>
      </fill>
    </dxf>
    <dxf>
      <fill>
        <patternFill patternType="solid">
          <bgColor rgb="FFCCFF33"/>
        </patternFill>
      </fill>
    </dxf>
    <dxf>
      <fill>
        <patternFill>
          <bgColor rgb="FF33CC33"/>
        </patternFill>
      </fill>
    </dxf>
    <dxf>
      <fill>
        <patternFill>
          <bgColor rgb="FF008000"/>
        </patternFill>
      </fill>
    </dxf>
    <dxf>
      <fill>
        <patternFill>
          <bgColor theme="0" tint="-0.14996795556505021"/>
        </patternFill>
      </fill>
    </dxf>
    <dxf>
      <fill>
        <patternFill>
          <bgColor rgb="FFFF5050"/>
        </patternFill>
      </fill>
    </dxf>
    <dxf>
      <fill>
        <patternFill>
          <bgColor rgb="FFFF3300"/>
        </patternFill>
      </fill>
    </dxf>
    <dxf>
      <fill>
        <patternFill>
          <bgColor rgb="FFCC0000"/>
        </patternFill>
      </fill>
    </dxf>
    <dxf>
      <fill>
        <patternFill patternType="solid">
          <bgColor rgb="FF00B0F0"/>
        </patternFill>
      </fill>
    </dxf>
    <dxf>
      <fill>
        <patternFill>
          <bgColor rgb="FF0070C0"/>
        </patternFill>
      </fill>
    </dxf>
    <dxf>
      <fill>
        <patternFill>
          <bgColor rgb="FF002060"/>
        </patternFill>
      </fill>
    </dxf>
    <dxf>
      <fill>
        <patternFill>
          <bgColor theme="0" tint="-0.14996795556505021"/>
        </patternFill>
      </fill>
    </dxf>
    <dxf>
      <fill>
        <patternFill>
          <bgColor rgb="FFFF5050"/>
        </patternFill>
      </fill>
    </dxf>
    <dxf>
      <fill>
        <patternFill>
          <bgColor rgb="FFFF3300"/>
        </patternFill>
      </fill>
    </dxf>
    <dxf>
      <fill>
        <patternFill>
          <bgColor rgb="FFCC0000"/>
        </patternFill>
      </fill>
    </dxf>
    <dxf>
      <fill>
        <patternFill patternType="solid">
          <bgColor rgb="FFFF9933"/>
        </patternFill>
      </fill>
    </dxf>
    <dxf>
      <fill>
        <patternFill>
          <bgColor rgb="FFFF6600"/>
        </patternFill>
      </fill>
    </dxf>
    <dxf>
      <fill>
        <patternFill>
          <bgColor rgb="FFCC3300"/>
        </patternFill>
      </fill>
    </dxf>
    <dxf>
      <fill>
        <patternFill>
          <bgColor theme="0" tint="-0.14996795556505021"/>
        </patternFill>
      </fill>
    </dxf>
    <dxf>
      <fill>
        <patternFill>
          <bgColor rgb="FFFF5050"/>
        </patternFill>
      </fill>
    </dxf>
    <dxf>
      <fill>
        <patternFill>
          <bgColor rgb="FFFF3300"/>
        </patternFill>
      </fill>
    </dxf>
    <dxf>
      <fill>
        <patternFill>
          <bgColor rgb="FFCC0000"/>
        </patternFill>
      </fill>
    </dxf>
    <dxf>
      <fill>
        <patternFill patternType="solid">
          <bgColor rgb="FFFF5050"/>
        </patternFill>
      </fill>
    </dxf>
    <dxf>
      <fill>
        <patternFill>
          <bgColor rgb="FFFF0000"/>
        </patternFill>
      </fill>
    </dxf>
    <dxf>
      <fill>
        <patternFill>
          <bgColor rgb="FFC00000"/>
        </patternFill>
      </fill>
    </dxf>
    <dxf>
      <fill>
        <patternFill>
          <bgColor theme="0" tint="-0.14996795556505021"/>
        </patternFill>
      </fill>
    </dxf>
    <dxf>
      <fill>
        <patternFill>
          <bgColor rgb="FFFF5050"/>
        </patternFill>
      </fill>
    </dxf>
    <dxf>
      <fill>
        <patternFill>
          <bgColor rgb="FFFF3300"/>
        </patternFill>
      </fill>
    </dxf>
    <dxf>
      <fill>
        <patternFill>
          <bgColor rgb="FFCC0000"/>
        </patternFill>
      </fill>
    </dxf>
    <dxf>
      <fill>
        <patternFill patternType="solid">
          <bgColor rgb="FFCCFF33"/>
        </patternFill>
      </fill>
    </dxf>
    <dxf>
      <fill>
        <patternFill>
          <bgColor rgb="FF33CC33"/>
        </patternFill>
      </fill>
    </dxf>
    <dxf>
      <fill>
        <patternFill>
          <bgColor rgb="FF008000"/>
        </patternFill>
      </fill>
    </dxf>
    <dxf>
      <fill>
        <patternFill>
          <bgColor theme="0" tint="-0.14996795556505021"/>
        </patternFill>
      </fill>
    </dxf>
    <dxf>
      <fill>
        <patternFill>
          <bgColor rgb="FFFF5050"/>
        </patternFill>
      </fill>
    </dxf>
    <dxf>
      <fill>
        <patternFill>
          <bgColor rgb="FFFF3300"/>
        </patternFill>
      </fill>
    </dxf>
    <dxf>
      <fill>
        <patternFill>
          <bgColor rgb="FFCC0000"/>
        </patternFill>
      </fill>
    </dxf>
    <dxf>
      <fill>
        <patternFill patternType="solid">
          <bgColor rgb="FF00B0F0"/>
        </patternFill>
      </fill>
    </dxf>
    <dxf>
      <fill>
        <patternFill>
          <bgColor rgb="FF0070C0"/>
        </patternFill>
      </fill>
    </dxf>
    <dxf>
      <fill>
        <patternFill>
          <bgColor rgb="FF002060"/>
        </patternFill>
      </fill>
    </dxf>
    <dxf>
      <fill>
        <patternFill>
          <bgColor theme="0" tint="-0.14996795556505021"/>
        </patternFill>
      </fill>
    </dxf>
    <dxf>
      <fill>
        <patternFill>
          <bgColor rgb="FFFF5050"/>
        </patternFill>
      </fill>
    </dxf>
    <dxf>
      <fill>
        <patternFill>
          <bgColor rgb="FFFF3300"/>
        </patternFill>
      </fill>
    </dxf>
    <dxf>
      <fill>
        <patternFill>
          <bgColor rgb="FFCC0000"/>
        </patternFill>
      </fill>
    </dxf>
    <dxf>
      <fill>
        <patternFill patternType="solid">
          <bgColor rgb="FFFF9933"/>
        </patternFill>
      </fill>
    </dxf>
    <dxf>
      <fill>
        <patternFill>
          <bgColor rgb="FFFF6600"/>
        </patternFill>
      </fill>
    </dxf>
    <dxf>
      <fill>
        <patternFill>
          <bgColor rgb="FFCC3300"/>
        </patternFill>
      </fill>
    </dxf>
    <dxf>
      <fill>
        <patternFill>
          <bgColor theme="0" tint="-0.14996795556505021"/>
        </patternFill>
      </fill>
    </dxf>
    <dxf>
      <fill>
        <patternFill>
          <bgColor rgb="FFFF5050"/>
        </patternFill>
      </fill>
    </dxf>
    <dxf>
      <fill>
        <patternFill>
          <bgColor rgb="FFFF3300"/>
        </patternFill>
      </fill>
    </dxf>
    <dxf>
      <fill>
        <patternFill>
          <bgColor rgb="FFCC0000"/>
        </patternFill>
      </fill>
    </dxf>
    <dxf>
      <fill>
        <patternFill patternType="solid">
          <bgColor rgb="FFFF5050"/>
        </patternFill>
      </fill>
    </dxf>
    <dxf>
      <fill>
        <patternFill>
          <bgColor rgb="FFFF0000"/>
        </patternFill>
      </fill>
    </dxf>
    <dxf>
      <fill>
        <patternFill>
          <bgColor rgb="FFC00000"/>
        </patternFill>
      </fill>
    </dxf>
    <dxf>
      <fill>
        <patternFill>
          <bgColor theme="0" tint="-0.14996795556505021"/>
        </patternFill>
      </fill>
    </dxf>
    <dxf>
      <fill>
        <patternFill>
          <bgColor rgb="FFFF5050"/>
        </patternFill>
      </fill>
    </dxf>
    <dxf>
      <fill>
        <patternFill>
          <bgColor rgb="FFFF3300"/>
        </patternFill>
      </fill>
    </dxf>
    <dxf>
      <fill>
        <patternFill>
          <bgColor rgb="FFCC0000"/>
        </patternFill>
      </fill>
    </dxf>
    <dxf>
      <fill>
        <patternFill patternType="solid">
          <bgColor rgb="FFCCFF33"/>
        </patternFill>
      </fill>
    </dxf>
    <dxf>
      <fill>
        <patternFill>
          <bgColor rgb="FF33CC33"/>
        </patternFill>
      </fill>
    </dxf>
    <dxf>
      <fill>
        <patternFill>
          <bgColor rgb="FF008000"/>
        </patternFill>
      </fill>
    </dxf>
    <dxf>
      <fill>
        <patternFill>
          <bgColor theme="0" tint="-0.14996795556505021"/>
        </patternFill>
      </fill>
    </dxf>
    <dxf>
      <fill>
        <patternFill>
          <bgColor rgb="FFFF5050"/>
        </patternFill>
      </fill>
    </dxf>
    <dxf>
      <fill>
        <patternFill>
          <bgColor rgb="FFFF3300"/>
        </patternFill>
      </fill>
    </dxf>
    <dxf>
      <fill>
        <patternFill>
          <bgColor rgb="FFCC0000"/>
        </patternFill>
      </fill>
    </dxf>
    <dxf>
      <fill>
        <patternFill patternType="solid">
          <bgColor rgb="FF00B0F0"/>
        </patternFill>
      </fill>
    </dxf>
    <dxf>
      <fill>
        <patternFill>
          <bgColor rgb="FF0070C0"/>
        </patternFill>
      </fill>
    </dxf>
    <dxf>
      <fill>
        <patternFill>
          <bgColor rgb="FF002060"/>
        </patternFill>
      </fill>
    </dxf>
    <dxf>
      <fill>
        <patternFill>
          <bgColor theme="0" tint="-0.14996795556505021"/>
        </patternFill>
      </fill>
    </dxf>
    <dxf>
      <fill>
        <patternFill>
          <bgColor rgb="FFFF5050"/>
        </patternFill>
      </fill>
    </dxf>
    <dxf>
      <fill>
        <patternFill>
          <bgColor rgb="FFFF3300"/>
        </patternFill>
      </fill>
    </dxf>
    <dxf>
      <fill>
        <patternFill>
          <bgColor rgb="FFCC0000"/>
        </patternFill>
      </fill>
    </dxf>
    <dxf>
      <fill>
        <patternFill patternType="solid">
          <bgColor rgb="FFFF9933"/>
        </patternFill>
      </fill>
    </dxf>
    <dxf>
      <fill>
        <patternFill>
          <bgColor rgb="FFFF6600"/>
        </patternFill>
      </fill>
    </dxf>
    <dxf>
      <fill>
        <patternFill>
          <bgColor rgb="FFCC3300"/>
        </patternFill>
      </fill>
    </dxf>
    <dxf>
      <fill>
        <patternFill>
          <bgColor theme="0" tint="-0.14996795556505021"/>
        </patternFill>
      </fill>
    </dxf>
    <dxf>
      <fill>
        <patternFill>
          <bgColor rgb="FFFF5050"/>
        </patternFill>
      </fill>
    </dxf>
    <dxf>
      <fill>
        <patternFill>
          <bgColor rgb="FFFF3300"/>
        </patternFill>
      </fill>
    </dxf>
    <dxf>
      <fill>
        <patternFill>
          <bgColor rgb="FFCC0000"/>
        </patternFill>
      </fill>
    </dxf>
    <dxf>
      <fill>
        <patternFill patternType="solid">
          <bgColor rgb="FFFF5050"/>
        </patternFill>
      </fill>
    </dxf>
    <dxf>
      <fill>
        <patternFill>
          <bgColor rgb="FFFF0000"/>
        </patternFill>
      </fill>
    </dxf>
    <dxf>
      <fill>
        <patternFill>
          <bgColor rgb="FFC00000"/>
        </patternFill>
      </fill>
    </dxf>
    <dxf>
      <fill>
        <patternFill>
          <bgColor theme="0" tint="-0.14996795556505021"/>
        </patternFill>
      </fill>
    </dxf>
    <dxf>
      <fill>
        <patternFill>
          <bgColor rgb="FFFF5050"/>
        </patternFill>
      </fill>
    </dxf>
    <dxf>
      <fill>
        <patternFill>
          <bgColor rgb="FFFF3300"/>
        </patternFill>
      </fill>
    </dxf>
    <dxf>
      <fill>
        <patternFill>
          <bgColor rgb="FFCC0000"/>
        </patternFill>
      </fill>
    </dxf>
    <dxf>
      <fill>
        <patternFill patternType="solid">
          <bgColor rgb="FFCCFF33"/>
        </patternFill>
      </fill>
    </dxf>
    <dxf>
      <fill>
        <patternFill>
          <bgColor rgb="FF33CC33"/>
        </patternFill>
      </fill>
    </dxf>
    <dxf>
      <fill>
        <patternFill>
          <bgColor rgb="FF008000"/>
        </patternFill>
      </fill>
    </dxf>
    <dxf>
      <fill>
        <patternFill>
          <bgColor theme="0" tint="-0.14996795556505021"/>
        </patternFill>
      </fill>
    </dxf>
    <dxf>
      <fill>
        <patternFill>
          <bgColor rgb="FFFF5050"/>
        </patternFill>
      </fill>
    </dxf>
    <dxf>
      <fill>
        <patternFill>
          <bgColor rgb="FFFF3300"/>
        </patternFill>
      </fill>
    </dxf>
    <dxf>
      <fill>
        <patternFill>
          <bgColor rgb="FFCC0000"/>
        </patternFill>
      </fill>
    </dxf>
    <dxf>
      <fill>
        <patternFill patternType="solid">
          <bgColor rgb="FF00B0F0"/>
        </patternFill>
      </fill>
    </dxf>
    <dxf>
      <fill>
        <patternFill>
          <bgColor rgb="FF0070C0"/>
        </patternFill>
      </fill>
    </dxf>
    <dxf>
      <fill>
        <patternFill>
          <bgColor rgb="FF002060"/>
        </patternFill>
      </fill>
    </dxf>
    <dxf>
      <fill>
        <patternFill>
          <bgColor theme="0" tint="-0.14996795556505021"/>
        </patternFill>
      </fill>
    </dxf>
    <dxf>
      <fill>
        <patternFill>
          <bgColor rgb="FFFF5050"/>
        </patternFill>
      </fill>
    </dxf>
    <dxf>
      <fill>
        <patternFill>
          <bgColor rgb="FFFF3300"/>
        </patternFill>
      </fill>
    </dxf>
    <dxf>
      <fill>
        <patternFill>
          <bgColor rgb="FFCC0000"/>
        </patternFill>
      </fill>
    </dxf>
    <dxf>
      <fill>
        <patternFill patternType="solid">
          <bgColor rgb="FFFF9933"/>
        </patternFill>
      </fill>
    </dxf>
    <dxf>
      <fill>
        <patternFill>
          <bgColor rgb="FFFF6600"/>
        </patternFill>
      </fill>
    </dxf>
    <dxf>
      <fill>
        <patternFill>
          <bgColor rgb="FFCC3300"/>
        </patternFill>
      </fill>
    </dxf>
    <dxf>
      <fill>
        <patternFill>
          <bgColor theme="0" tint="-0.14996795556505021"/>
        </patternFill>
      </fill>
    </dxf>
    <dxf>
      <fill>
        <patternFill>
          <bgColor rgb="FFFF5050"/>
        </patternFill>
      </fill>
    </dxf>
    <dxf>
      <fill>
        <patternFill>
          <bgColor rgb="FFFF3300"/>
        </patternFill>
      </fill>
    </dxf>
    <dxf>
      <fill>
        <patternFill>
          <bgColor rgb="FFCC0000"/>
        </patternFill>
      </fill>
    </dxf>
    <dxf>
      <fill>
        <patternFill patternType="solid">
          <bgColor rgb="FFFF5050"/>
        </patternFill>
      </fill>
    </dxf>
    <dxf>
      <fill>
        <patternFill>
          <bgColor rgb="FFFF0000"/>
        </patternFill>
      </fill>
    </dxf>
    <dxf>
      <fill>
        <patternFill>
          <bgColor rgb="FFC00000"/>
        </patternFill>
      </fill>
    </dxf>
    <dxf>
      <fill>
        <patternFill>
          <bgColor theme="0" tint="-0.14996795556505021"/>
        </patternFill>
      </fill>
    </dxf>
    <dxf>
      <fill>
        <patternFill>
          <bgColor rgb="FFFF5050"/>
        </patternFill>
      </fill>
    </dxf>
    <dxf>
      <fill>
        <patternFill>
          <bgColor rgb="FFFF3300"/>
        </patternFill>
      </fill>
    </dxf>
    <dxf>
      <fill>
        <patternFill>
          <bgColor rgb="FFCC0000"/>
        </patternFill>
      </fill>
    </dxf>
    <dxf>
      <fill>
        <patternFill patternType="solid">
          <bgColor rgb="FFCCFF33"/>
        </patternFill>
      </fill>
    </dxf>
    <dxf>
      <fill>
        <patternFill>
          <bgColor rgb="FF33CC33"/>
        </patternFill>
      </fill>
    </dxf>
    <dxf>
      <fill>
        <patternFill>
          <bgColor rgb="FF008000"/>
        </patternFill>
      </fill>
    </dxf>
    <dxf>
      <fill>
        <patternFill>
          <bgColor theme="0" tint="-0.14996795556505021"/>
        </patternFill>
      </fill>
    </dxf>
    <dxf>
      <fill>
        <patternFill>
          <bgColor rgb="FFFF5050"/>
        </patternFill>
      </fill>
    </dxf>
    <dxf>
      <fill>
        <patternFill>
          <bgColor rgb="FFFF3300"/>
        </patternFill>
      </fill>
    </dxf>
    <dxf>
      <fill>
        <patternFill>
          <bgColor rgb="FFCC0000"/>
        </patternFill>
      </fill>
    </dxf>
    <dxf>
      <fill>
        <patternFill patternType="solid">
          <bgColor rgb="FF00B0F0"/>
        </patternFill>
      </fill>
    </dxf>
    <dxf>
      <fill>
        <patternFill>
          <bgColor rgb="FF0070C0"/>
        </patternFill>
      </fill>
    </dxf>
    <dxf>
      <fill>
        <patternFill>
          <bgColor rgb="FF002060"/>
        </patternFill>
      </fill>
    </dxf>
    <dxf>
      <fill>
        <patternFill>
          <bgColor theme="0" tint="-0.14996795556505021"/>
        </patternFill>
      </fill>
    </dxf>
    <dxf>
      <fill>
        <patternFill>
          <bgColor rgb="FFFF5050"/>
        </patternFill>
      </fill>
    </dxf>
    <dxf>
      <fill>
        <patternFill>
          <bgColor rgb="FFFF3300"/>
        </patternFill>
      </fill>
    </dxf>
    <dxf>
      <fill>
        <patternFill>
          <bgColor rgb="FFCC0000"/>
        </patternFill>
      </fill>
    </dxf>
    <dxf>
      <fill>
        <patternFill patternType="solid">
          <bgColor rgb="FFFF9933"/>
        </patternFill>
      </fill>
    </dxf>
    <dxf>
      <fill>
        <patternFill>
          <bgColor rgb="FFFF6600"/>
        </patternFill>
      </fill>
    </dxf>
    <dxf>
      <fill>
        <patternFill>
          <bgColor rgb="FFCC3300"/>
        </patternFill>
      </fill>
    </dxf>
    <dxf>
      <fill>
        <patternFill>
          <bgColor theme="0" tint="-0.14996795556505021"/>
        </patternFill>
      </fill>
    </dxf>
    <dxf>
      <fill>
        <patternFill>
          <bgColor rgb="FFFF5050"/>
        </patternFill>
      </fill>
    </dxf>
    <dxf>
      <fill>
        <patternFill>
          <bgColor rgb="FFFF3300"/>
        </patternFill>
      </fill>
    </dxf>
    <dxf>
      <fill>
        <patternFill>
          <bgColor rgb="FFCC0000"/>
        </patternFill>
      </fill>
    </dxf>
    <dxf>
      <fill>
        <patternFill patternType="solid">
          <bgColor rgb="FFFF5050"/>
        </patternFill>
      </fill>
    </dxf>
    <dxf>
      <fill>
        <patternFill>
          <bgColor rgb="FFFF0000"/>
        </patternFill>
      </fill>
    </dxf>
    <dxf>
      <fill>
        <patternFill>
          <bgColor rgb="FFC00000"/>
        </patternFill>
      </fill>
    </dxf>
    <dxf>
      <fill>
        <patternFill>
          <bgColor theme="0" tint="-0.14996795556505021"/>
        </patternFill>
      </fill>
    </dxf>
    <dxf>
      <fill>
        <patternFill>
          <bgColor rgb="FFFF5050"/>
        </patternFill>
      </fill>
    </dxf>
    <dxf>
      <fill>
        <patternFill>
          <bgColor rgb="FFFF3300"/>
        </patternFill>
      </fill>
    </dxf>
    <dxf>
      <fill>
        <patternFill>
          <bgColor rgb="FFCC0000"/>
        </patternFill>
      </fill>
    </dxf>
    <dxf>
      <fill>
        <patternFill patternType="solid">
          <bgColor rgb="FFCCFF33"/>
        </patternFill>
      </fill>
    </dxf>
    <dxf>
      <fill>
        <patternFill>
          <bgColor rgb="FF33CC33"/>
        </patternFill>
      </fill>
    </dxf>
    <dxf>
      <fill>
        <patternFill>
          <bgColor rgb="FF008000"/>
        </patternFill>
      </fill>
    </dxf>
    <dxf>
      <fill>
        <patternFill>
          <bgColor theme="0" tint="-0.14996795556505021"/>
        </patternFill>
      </fill>
    </dxf>
    <dxf>
      <fill>
        <patternFill>
          <bgColor rgb="FFFF5050"/>
        </patternFill>
      </fill>
    </dxf>
    <dxf>
      <fill>
        <patternFill>
          <bgColor rgb="FFFF3300"/>
        </patternFill>
      </fill>
    </dxf>
    <dxf>
      <fill>
        <patternFill>
          <bgColor rgb="FFCC0000"/>
        </patternFill>
      </fill>
    </dxf>
    <dxf>
      <fill>
        <patternFill patternType="solid">
          <bgColor rgb="FF00B0F0"/>
        </patternFill>
      </fill>
    </dxf>
    <dxf>
      <fill>
        <patternFill>
          <bgColor rgb="FF0070C0"/>
        </patternFill>
      </fill>
    </dxf>
    <dxf>
      <fill>
        <patternFill>
          <bgColor rgb="FF002060"/>
        </patternFill>
      </fill>
    </dxf>
    <dxf>
      <fill>
        <patternFill>
          <bgColor theme="0" tint="-0.14996795556505021"/>
        </patternFill>
      </fill>
    </dxf>
    <dxf>
      <fill>
        <patternFill>
          <bgColor rgb="FFFF5050"/>
        </patternFill>
      </fill>
    </dxf>
    <dxf>
      <fill>
        <patternFill>
          <bgColor rgb="FFFF3300"/>
        </patternFill>
      </fill>
    </dxf>
    <dxf>
      <fill>
        <patternFill>
          <bgColor rgb="FFCC0000"/>
        </patternFill>
      </fill>
    </dxf>
    <dxf>
      <fill>
        <patternFill patternType="solid">
          <bgColor rgb="FFFF9933"/>
        </patternFill>
      </fill>
    </dxf>
    <dxf>
      <fill>
        <patternFill>
          <bgColor rgb="FFFF6600"/>
        </patternFill>
      </fill>
    </dxf>
    <dxf>
      <fill>
        <patternFill>
          <bgColor rgb="FFCC3300"/>
        </patternFill>
      </fill>
    </dxf>
    <dxf>
      <fill>
        <patternFill>
          <bgColor theme="0" tint="-0.14996795556505021"/>
        </patternFill>
      </fill>
    </dxf>
    <dxf>
      <fill>
        <patternFill>
          <bgColor rgb="FFFF5050"/>
        </patternFill>
      </fill>
    </dxf>
    <dxf>
      <fill>
        <patternFill>
          <bgColor rgb="FFFF3300"/>
        </patternFill>
      </fill>
    </dxf>
    <dxf>
      <fill>
        <patternFill>
          <bgColor rgb="FFCC0000"/>
        </patternFill>
      </fill>
    </dxf>
    <dxf>
      <fill>
        <patternFill patternType="solid">
          <bgColor rgb="FFFF5050"/>
        </patternFill>
      </fill>
    </dxf>
    <dxf>
      <fill>
        <patternFill>
          <bgColor rgb="FFFF0000"/>
        </patternFill>
      </fill>
    </dxf>
    <dxf>
      <fill>
        <patternFill>
          <bgColor rgb="FFC00000"/>
        </patternFill>
      </fill>
    </dxf>
    <dxf>
      <fill>
        <patternFill>
          <bgColor theme="0" tint="-0.14996795556505021"/>
        </patternFill>
      </fill>
    </dxf>
    <dxf>
      <fill>
        <patternFill>
          <bgColor rgb="FFFF5050"/>
        </patternFill>
      </fill>
    </dxf>
    <dxf>
      <fill>
        <patternFill>
          <bgColor rgb="FFFF3300"/>
        </patternFill>
      </fill>
    </dxf>
    <dxf>
      <fill>
        <patternFill>
          <bgColor rgb="FFCC0000"/>
        </patternFill>
      </fill>
    </dxf>
    <dxf>
      <fill>
        <patternFill patternType="solid">
          <bgColor rgb="FFCCFF33"/>
        </patternFill>
      </fill>
    </dxf>
    <dxf>
      <fill>
        <patternFill>
          <bgColor rgb="FF33CC33"/>
        </patternFill>
      </fill>
    </dxf>
    <dxf>
      <fill>
        <patternFill>
          <bgColor rgb="FF008000"/>
        </patternFill>
      </fill>
    </dxf>
    <dxf>
      <fill>
        <patternFill>
          <bgColor theme="0" tint="-0.14996795556505021"/>
        </patternFill>
      </fill>
    </dxf>
    <dxf>
      <fill>
        <patternFill>
          <bgColor rgb="FFFF5050"/>
        </patternFill>
      </fill>
    </dxf>
    <dxf>
      <fill>
        <patternFill>
          <bgColor rgb="FFFF3300"/>
        </patternFill>
      </fill>
    </dxf>
    <dxf>
      <fill>
        <patternFill>
          <bgColor rgb="FFCC0000"/>
        </patternFill>
      </fill>
    </dxf>
    <dxf>
      <fill>
        <patternFill patternType="solid">
          <bgColor rgb="FF00B0F0"/>
        </patternFill>
      </fill>
    </dxf>
    <dxf>
      <fill>
        <patternFill>
          <bgColor rgb="FF0070C0"/>
        </patternFill>
      </fill>
    </dxf>
    <dxf>
      <fill>
        <patternFill>
          <bgColor rgb="FF002060"/>
        </patternFill>
      </fill>
    </dxf>
    <dxf>
      <fill>
        <patternFill>
          <bgColor theme="0" tint="-0.14996795556505021"/>
        </patternFill>
      </fill>
    </dxf>
    <dxf>
      <fill>
        <patternFill>
          <bgColor rgb="FFFF5050"/>
        </patternFill>
      </fill>
    </dxf>
    <dxf>
      <fill>
        <patternFill>
          <bgColor rgb="FFFF3300"/>
        </patternFill>
      </fill>
    </dxf>
    <dxf>
      <fill>
        <patternFill>
          <bgColor rgb="FFCC0000"/>
        </patternFill>
      </fill>
    </dxf>
    <dxf>
      <fill>
        <patternFill patternType="solid">
          <bgColor rgb="FFFF9933"/>
        </patternFill>
      </fill>
    </dxf>
    <dxf>
      <fill>
        <patternFill>
          <bgColor rgb="FFFF6600"/>
        </patternFill>
      </fill>
    </dxf>
    <dxf>
      <fill>
        <patternFill>
          <bgColor rgb="FFCC3300"/>
        </patternFill>
      </fill>
    </dxf>
    <dxf>
      <fill>
        <patternFill>
          <bgColor theme="0" tint="-0.14996795556505021"/>
        </patternFill>
      </fill>
    </dxf>
    <dxf>
      <fill>
        <patternFill>
          <bgColor rgb="FFFF5050"/>
        </patternFill>
      </fill>
    </dxf>
    <dxf>
      <fill>
        <patternFill>
          <bgColor rgb="FFFF3300"/>
        </patternFill>
      </fill>
    </dxf>
    <dxf>
      <fill>
        <patternFill>
          <bgColor rgb="FFCC0000"/>
        </patternFill>
      </fill>
    </dxf>
    <dxf>
      <fill>
        <patternFill patternType="solid">
          <bgColor rgb="FFFF5050"/>
        </patternFill>
      </fill>
    </dxf>
    <dxf>
      <fill>
        <patternFill>
          <bgColor rgb="FFFF0000"/>
        </patternFill>
      </fill>
    </dxf>
    <dxf>
      <fill>
        <patternFill>
          <bgColor rgb="FFC00000"/>
        </patternFill>
      </fill>
    </dxf>
    <dxf>
      <fill>
        <patternFill>
          <bgColor theme="0" tint="-0.14996795556505021"/>
        </patternFill>
      </fill>
    </dxf>
    <dxf>
      <fill>
        <patternFill>
          <bgColor rgb="FFFF5050"/>
        </patternFill>
      </fill>
    </dxf>
    <dxf>
      <fill>
        <patternFill>
          <bgColor rgb="FFFF3300"/>
        </patternFill>
      </fill>
    </dxf>
    <dxf>
      <fill>
        <patternFill>
          <bgColor rgb="FFCC0000"/>
        </patternFill>
      </fill>
    </dxf>
    <dxf>
      <fill>
        <patternFill patternType="solid">
          <bgColor rgb="FFCCFF33"/>
        </patternFill>
      </fill>
    </dxf>
    <dxf>
      <fill>
        <patternFill>
          <bgColor rgb="FF33CC33"/>
        </patternFill>
      </fill>
    </dxf>
    <dxf>
      <fill>
        <patternFill>
          <bgColor rgb="FF008000"/>
        </patternFill>
      </fill>
    </dxf>
    <dxf>
      <fill>
        <patternFill>
          <bgColor theme="0" tint="-0.14996795556505021"/>
        </patternFill>
      </fill>
    </dxf>
    <dxf>
      <fill>
        <patternFill>
          <bgColor rgb="FFFF5050"/>
        </patternFill>
      </fill>
    </dxf>
    <dxf>
      <fill>
        <patternFill>
          <bgColor rgb="FFFF3300"/>
        </patternFill>
      </fill>
    </dxf>
    <dxf>
      <fill>
        <patternFill>
          <bgColor rgb="FFCC0000"/>
        </patternFill>
      </fill>
    </dxf>
    <dxf>
      <fill>
        <patternFill patternType="solid">
          <bgColor rgb="FFFF5050"/>
        </patternFill>
      </fill>
    </dxf>
    <dxf>
      <fill>
        <patternFill>
          <bgColor rgb="FFFF0000"/>
        </patternFill>
      </fill>
    </dxf>
    <dxf>
      <fill>
        <patternFill>
          <bgColor rgb="FFC00000"/>
        </patternFill>
      </fill>
    </dxf>
    <dxf>
      <fill>
        <patternFill>
          <bgColor theme="0" tint="-0.14996795556505021"/>
        </patternFill>
      </fill>
    </dxf>
    <dxf>
      <fill>
        <patternFill>
          <bgColor rgb="FFFF5050"/>
        </patternFill>
      </fill>
    </dxf>
    <dxf>
      <fill>
        <patternFill>
          <bgColor rgb="FFFF3300"/>
        </patternFill>
      </fill>
    </dxf>
    <dxf>
      <fill>
        <patternFill>
          <bgColor rgb="FFCC0000"/>
        </patternFill>
      </fill>
    </dxf>
    <dxf>
      <fill>
        <patternFill patternType="solid">
          <bgColor rgb="FFCCFF33"/>
        </patternFill>
      </fill>
    </dxf>
    <dxf>
      <fill>
        <patternFill>
          <bgColor rgb="FF33CC33"/>
        </patternFill>
      </fill>
    </dxf>
    <dxf>
      <fill>
        <patternFill>
          <bgColor rgb="FF008000"/>
        </patternFill>
      </fill>
    </dxf>
    <dxf>
      <fill>
        <patternFill>
          <bgColor theme="0" tint="-0.14996795556505021"/>
        </patternFill>
      </fill>
    </dxf>
    <dxf>
      <fill>
        <patternFill>
          <bgColor rgb="FFFF5050"/>
        </patternFill>
      </fill>
    </dxf>
    <dxf>
      <fill>
        <patternFill>
          <bgColor rgb="FFFF3300"/>
        </patternFill>
      </fill>
    </dxf>
    <dxf>
      <fill>
        <patternFill>
          <bgColor rgb="FFCC0000"/>
        </patternFill>
      </fill>
    </dxf>
    <dxf>
      <fill>
        <patternFill patternType="solid">
          <bgColor rgb="FF00B0F0"/>
        </patternFill>
      </fill>
    </dxf>
    <dxf>
      <fill>
        <patternFill>
          <bgColor rgb="FF0070C0"/>
        </patternFill>
      </fill>
    </dxf>
    <dxf>
      <fill>
        <patternFill>
          <bgColor rgb="FF002060"/>
        </patternFill>
      </fill>
    </dxf>
    <dxf>
      <fill>
        <patternFill>
          <bgColor theme="0" tint="-0.14996795556505021"/>
        </patternFill>
      </fill>
    </dxf>
    <dxf>
      <fill>
        <patternFill>
          <bgColor rgb="FFFF5050"/>
        </patternFill>
      </fill>
    </dxf>
    <dxf>
      <fill>
        <patternFill>
          <bgColor rgb="FFFF3300"/>
        </patternFill>
      </fill>
    </dxf>
    <dxf>
      <fill>
        <patternFill>
          <bgColor rgb="FFCC0000"/>
        </patternFill>
      </fill>
    </dxf>
    <dxf>
      <fill>
        <patternFill patternType="solid">
          <bgColor rgb="FFFF9933"/>
        </patternFill>
      </fill>
    </dxf>
    <dxf>
      <fill>
        <patternFill>
          <bgColor rgb="FFFF6600"/>
        </patternFill>
      </fill>
    </dxf>
    <dxf>
      <fill>
        <patternFill>
          <bgColor rgb="FFCC3300"/>
        </patternFill>
      </fill>
    </dxf>
    <dxf>
      <fill>
        <patternFill>
          <bgColor theme="0" tint="-0.14996795556505021"/>
        </patternFill>
      </fill>
    </dxf>
    <dxf>
      <fill>
        <patternFill>
          <bgColor rgb="FFFF5050"/>
        </patternFill>
      </fill>
    </dxf>
    <dxf>
      <fill>
        <patternFill>
          <bgColor rgb="FFFF3300"/>
        </patternFill>
      </fill>
    </dxf>
    <dxf>
      <fill>
        <patternFill>
          <bgColor rgb="FFCC0000"/>
        </patternFill>
      </fill>
    </dxf>
    <dxf>
      <fill>
        <patternFill patternType="solid">
          <bgColor rgb="FFFF5050"/>
        </patternFill>
      </fill>
    </dxf>
    <dxf>
      <fill>
        <patternFill>
          <bgColor rgb="FFFF0000"/>
        </patternFill>
      </fill>
    </dxf>
    <dxf>
      <fill>
        <patternFill>
          <bgColor rgb="FFC00000"/>
        </patternFill>
      </fill>
    </dxf>
    <dxf>
      <fill>
        <patternFill>
          <bgColor theme="0" tint="-0.14996795556505021"/>
        </patternFill>
      </fill>
    </dxf>
    <dxf>
      <fill>
        <patternFill>
          <bgColor rgb="FFFF5050"/>
        </patternFill>
      </fill>
    </dxf>
    <dxf>
      <fill>
        <patternFill>
          <bgColor rgb="FFFF3300"/>
        </patternFill>
      </fill>
    </dxf>
    <dxf>
      <fill>
        <patternFill>
          <bgColor rgb="FFCC0000"/>
        </patternFill>
      </fill>
    </dxf>
    <dxf>
      <fill>
        <patternFill patternType="solid">
          <bgColor rgb="FFCCFF33"/>
        </patternFill>
      </fill>
    </dxf>
    <dxf>
      <fill>
        <patternFill>
          <bgColor rgb="FF33CC33"/>
        </patternFill>
      </fill>
    </dxf>
    <dxf>
      <fill>
        <patternFill>
          <bgColor rgb="FF008000"/>
        </patternFill>
      </fill>
    </dxf>
    <dxf>
      <fill>
        <patternFill>
          <bgColor theme="0" tint="-0.14996795556505021"/>
        </patternFill>
      </fill>
    </dxf>
    <dxf>
      <fill>
        <patternFill>
          <bgColor rgb="FFFF5050"/>
        </patternFill>
      </fill>
    </dxf>
    <dxf>
      <fill>
        <patternFill>
          <bgColor rgb="FFFF3300"/>
        </patternFill>
      </fill>
    </dxf>
    <dxf>
      <fill>
        <patternFill>
          <bgColor rgb="FFCC0000"/>
        </patternFill>
      </fill>
    </dxf>
    <dxf>
      <fill>
        <patternFill patternType="solid">
          <bgColor rgb="FF00B0F0"/>
        </patternFill>
      </fill>
    </dxf>
    <dxf>
      <fill>
        <patternFill>
          <bgColor rgb="FF0070C0"/>
        </patternFill>
      </fill>
    </dxf>
    <dxf>
      <fill>
        <patternFill>
          <bgColor rgb="FF002060"/>
        </patternFill>
      </fill>
    </dxf>
    <dxf>
      <fill>
        <patternFill>
          <bgColor theme="0" tint="-0.14996795556505021"/>
        </patternFill>
      </fill>
    </dxf>
    <dxf>
      <fill>
        <patternFill>
          <bgColor rgb="FFFF5050"/>
        </patternFill>
      </fill>
    </dxf>
    <dxf>
      <fill>
        <patternFill>
          <bgColor rgb="FFFF3300"/>
        </patternFill>
      </fill>
    </dxf>
    <dxf>
      <fill>
        <patternFill>
          <bgColor rgb="FFCC0000"/>
        </patternFill>
      </fill>
    </dxf>
    <dxf>
      <fill>
        <patternFill patternType="solid">
          <bgColor rgb="FFFF9933"/>
        </patternFill>
      </fill>
    </dxf>
    <dxf>
      <fill>
        <patternFill>
          <bgColor rgb="FFFF6600"/>
        </patternFill>
      </fill>
    </dxf>
    <dxf>
      <fill>
        <patternFill>
          <bgColor rgb="FFCC3300"/>
        </patternFill>
      </fill>
    </dxf>
    <dxf>
      <fill>
        <patternFill>
          <bgColor theme="0" tint="-0.14996795556505021"/>
        </patternFill>
      </fill>
    </dxf>
    <dxf>
      <fill>
        <patternFill>
          <bgColor rgb="FFFF5050"/>
        </patternFill>
      </fill>
    </dxf>
    <dxf>
      <fill>
        <patternFill>
          <bgColor rgb="FFFF3300"/>
        </patternFill>
      </fill>
    </dxf>
    <dxf>
      <fill>
        <patternFill>
          <bgColor rgb="FFCC0000"/>
        </patternFill>
      </fill>
    </dxf>
    <dxf>
      <fill>
        <patternFill patternType="solid">
          <bgColor rgb="FFFF5050"/>
        </patternFill>
      </fill>
    </dxf>
    <dxf>
      <fill>
        <patternFill>
          <bgColor rgb="FFFF0000"/>
        </patternFill>
      </fill>
    </dxf>
    <dxf>
      <fill>
        <patternFill>
          <bgColor rgb="FFC00000"/>
        </patternFill>
      </fill>
    </dxf>
    <dxf>
      <fill>
        <patternFill>
          <bgColor theme="0" tint="-0.14996795556505021"/>
        </patternFill>
      </fill>
    </dxf>
    <dxf>
      <fill>
        <patternFill>
          <bgColor rgb="FFFF5050"/>
        </patternFill>
      </fill>
    </dxf>
    <dxf>
      <fill>
        <patternFill>
          <bgColor rgb="FFFF3300"/>
        </patternFill>
      </fill>
    </dxf>
    <dxf>
      <fill>
        <patternFill>
          <bgColor rgb="FFCC0000"/>
        </patternFill>
      </fill>
    </dxf>
    <dxf>
      <fill>
        <patternFill patternType="solid">
          <bgColor rgb="FFCCFF33"/>
        </patternFill>
      </fill>
    </dxf>
    <dxf>
      <fill>
        <patternFill>
          <bgColor rgb="FF33CC33"/>
        </patternFill>
      </fill>
    </dxf>
    <dxf>
      <fill>
        <patternFill>
          <bgColor rgb="FF008000"/>
        </patternFill>
      </fill>
    </dxf>
    <dxf>
      <fill>
        <patternFill>
          <bgColor theme="0" tint="-0.14996795556505021"/>
        </patternFill>
      </fill>
    </dxf>
    <dxf>
      <fill>
        <patternFill>
          <bgColor rgb="FFFF5050"/>
        </patternFill>
      </fill>
    </dxf>
    <dxf>
      <fill>
        <patternFill>
          <bgColor rgb="FFFF3300"/>
        </patternFill>
      </fill>
    </dxf>
    <dxf>
      <fill>
        <patternFill>
          <bgColor rgb="FFCC0000"/>
        </patternFill>
      </fill>
    </dxf>
    <dxf>
      <fill>
        <patternFill patternType="solid">
          <bgColor rgb="FF00B0F0"/>
        </patternFill>
      </fill>
    </dxf>
    <dxf>
      <fill>
        <patternFill>
          <bgColor rgb="FF0070C0"/>
        </patternFill>
      </fill>
    </dxf>
    <dxf>
      <fill>
        <patternFill>
          <bgColor rgb="FF002060"/>
        </patternFill>
      </fill>
    </dxf>
    <dxf>
      <fill>
        <patternFill>
          <bgColor theme="0" tint="-0.14996795556505021"/>
        </patternFill>
      </fill>
    </dxf>
    <dxf>
      <fill>
        <patternFill>
          <bgColor rgb="FFFF5050"/>
        </patternFill>
      </fill>
    </dxf>
    <dxf>
      <fill>
        <patternFill>
          <bgColor rgb="FFFF3300"/>
        </patternFill>
      </fill>
    </dxf>
    <dxf>
      <fill>
        <patternFill>
          <bgColor rgb="FFCC0000"/>
        </patternFill>
      </fill>
    </dxf>
    <dxf>
      <fill>
        <patternFill patternType="solid">
          <bgColor rgb="FFFF9933"/>
        </patternFill>
      </fill>
    </dxf>
    <dxf>
      <fill>
        <patternFill>
          <bgColor rgb="FFFF6600"/>
        </patternFill>
      </fill>
    </dxf>
    <dxf>
      <fill>
        <patternFill>
          <bgColor rgb="FFCC3300"/>
        </patternFill>
      </fill>
    </dxf>
    <dxf>
      <fill>
        <patternFill>
          <bgColor theme="0" tint="-0.14996795556505021"/>
        </patternFill>
      </fill>
    </dxf>
    <dxf>
      <fill>
        <patternFill>
          <bgColor rgb="FFFF5050"/>
        </patternFill>
      </fill>
    </dxf>
    <dxf>
      <fill>
        <patternFill>
          <bgColor rgb="FFFF3300"/>
        </patternFill>
      </fill>
    </dxf>
    <dxf>
      <fill>
        <patternFill>
          <bgColor rgb="FFCC0000"/>
        </patternFill>
      </fill>
    </dxf>
    <dxf>
      <fill>
        <patternFill patternType="solid">
          <bgColor rgb="FFFF5050"/>
        </patternFill>
      </fill>
    </dxf>
    <dxf>
      <fill>
        <patternFill>
          <bgColor rgb="FFFF0000"/>
        </patternFill>
      </fill>
    </dxf>
    <dxf>
      <fill>
        <patternFill>
          <bgColor rgb="FFC00000"/>
        </patternFill>
      </fill>
    </dxf>
    <dxf>
      <fill>
        <patternFill>
          <bgColor theme="0" tint="-0.14996795556505021"/>
        </patternFill>
      </fill>
    </dxf>
    <dxf>
      <fill>
        <patternFill>
          <bgColor rgb="FFFF5050"/>
        </patternFill>
      </fill>
    </dxf>
    <dxf>
      <fill>
        <patternFill>
          <bgColor rgb="FFFF3300"/>
        </patternFill>
      </fill>
    </dxf>
    <dxf>
      <fill>
        <patternFill>
          <bgColor rgb="FFCC0000"/>
        </patternFill>
      </fill>
    </dxf>
    <dxf>
      <fill>
        <patternFill patternType="solid">
          <bgColor rgb="FFCCFF33"/>
        </patternFill>
      </fill>
    </dxf>
    <dxf>
      <fill>
        <patternFill>
          <bgColor rgb="FF33CC33"/>
        </patternFill>
      </fill>
    </dxf>
    <dxf>
      <fill>
        <patternFill>
          <bgColor rgb="FF008000"/>
        </patternFill>
      </fill>
    </dxf>
    <dxf>
      <fill>
        <patternFill>
          <bgColor theme="0" tint="-0.14996795556505021"/>
        </patternFill>
      </fill>
    </dxf>
    <dxf>
      <fill>
        <patternFill>
          <bgColor rgb="FFFF5050"/>
        </patternFill>
      </fill>
    </dxf>
    <dxf>
      <fill>
        <patternFill>
          <bgColor rgb="FFFF3300"/>
        </patternFill>
      </fill>
    </dxf>
    <dxf>
      <fill>
        <patternFill>
          <bgColor rgb="FFCC0000"/>
        </patternFill>
      </fill>
    </dxf>
    <dxf>
      <fill>
        <patternFill patternType="solid">
          <bgColor rgb="FF00B0F0"/>
        </patternFill>
      </fill>
    </dxf>
    <dxf>
      <fill>
        <patternFill>
          <bgColor rgb="FF0070C0"/>
        </patternFill>
      </fill>
    </dxf>
    <dxf>
      <fill>
        <patternFill>
          <bgColor rgb="FF002060"/>
        </patternFill>
      </fill>
    </dxf>
    <dxf>
      <fill>
        <patternFill>
          <bgColor theme="0" tint="-0.14996795556505021"/>
        </patternFill>
      </fill>
    </dxf>
    <dxf>
      <fill>
        <patternFill>
          <bgColor rgb="FFFF5050"/>
        </patternFill>
      </fill>
    </dxf>
    <dxf>
      <fill>
        <patternFill>
          <bgColor rgb="FFFF3300"/>
        </patternFill>
      </fill>
    </dxf>
    <dxf>
      <fill>
        <patternFill>
          <bgColor rgb="FFCC0000"/>
        </patternFill>
      </fill>
    </dxf>
    <dxf>
      <fill>
        <patternFill patternType="solid">
          <bgColor rgb="FFFF9933"/>
        </patternFill>
      </fill>
    </dxf>
    <dxf>
      <fill>
        <patternFill>
          <bgColor rgb="FFFF6600"/>
        </patternFill>
      </fill>
    </dxf>
    <dxf>
      <fill>
        <patternFill>
          <bgColor rgb="FFCC3300"/>
        </patternFill>
      </fill>
    </dxf>
    <dxf>
      <fill>
        <patternFill>
          <bgColor theme="0" tint="-0.14996795556505021"/>
        </patternFill>
      </fill>
    </dxf>
    <dxf>
      <fill>
        <patternFill>
          <bgColor rgb="FFFF5050"/>
        </patternFill>
      </fill>
    </dxf>
    <dxf>
      <fill>
        <patternFill>
          <bgColor rgb="FFFF3300"/>
        </patternFill>
      </fill>
    </dxf>
    <dxf>
      <fill>
        <patternFill>
          <bgColor rgb="FFCC0000"/>
        </patternFill>
      </fill>
    </dxf>
    <dxf>
      <fill>
        <patternFill patternType="solid">
          <bgColor rgb="FFFF5050"/>
        </patternFill>
      </fill>
    </dxf>
    <dxf>
      <fill>
        <patternFill>
          <bgColor rgb="FFFF0000"/>
        </patternFill>
      </fill>
    </dxf>
    <dxf>
      <fill>
        <patternFill>
          <bgColor rgb="FFC00000"/>
        </patternFill>
      </fill>
    </dxf>
    <dxf>
      <fill>
        <patternFill>
          <bgColor theme="0" tint="-0.14996795556505021"/>
        </patternFill>
      </fill>
    </dxf>
    <dxf>
      <fill>
        <patternFill>
          <bgColor rgb="FFFF5050"/>
        </patternFill>
      </fill>
    </dxf>
    <dxf>
      <fill>
        <patternFill>
          <bgColor rgb="FFFF3300"/>
        </patternFill>
      </fill>
    </dxf>
    <dxf>
      <fill>
        <patternFill>
          <bgColor rgb="FFCC0000"/>
        </patternFill>
      </fill>
    </dxf>
    <dxf>
      <fill>
        <patternFill patternType="solid">
          <bgColor rgb="FFCCFF33"/>
        </patternFill>
      </fill>
    </dxf>
    <dxf>
      <fill>
        <patternFill>
          <bgColor rgb="FF33CC33"/>
        </patternFill>
      </fill>
    </dxf>
    <dxf>
      <fill>
        <patternFill>
          <bgColor rgb="FF008000"/>
        </patternFill>
      </fill>
    </dxf>
    <dxf>
      <fill>
        <patternFill>
          <bgColor theme="0" tint="-0.14996795556505021"/>
        </patternFill>
      </fill>
    </dxf>
    <dxf>
      <fill>
        <patternFill>
          <bgColor rgb="FFFF5050"/>
        </patternFill>
      </fill>
    </dxf>
    <dxf>
      <fill>
        <patternFill>
          <bgColor rgb="FFFF3300"/>
        </patternFill>
      </fill>
    </dxf>
    <dxf>
      <fill>
        <patternFill>
          <bgColor rgb="FFCC0000"/>
        </patternFill>
      </fill>
    </dxf>
    <dxf>
      <fill>
        <patternFill patternType="solid">
          <bgColor rgb="FF00B0F0"/>
        </patternFill>
      </fill>
    </dxf>
    <dxf>
      <fill>
        <patternFill>
          <bgColor rgb="FF0070C0"/>
        </patternFill>
      </fill>
    </dxf>
    <dxf>
      <fill>
        <patternFill>
          <bgColor rgb="FF002060"/>
        </patternFill>
      </fill>
    </dxf>
    <dxf>
      <fill>
        <patternFill>
          <bgColor theme="0" tint="-0.14996795556505021"/>
        </patternFill>
      </fill>
    </dxf>
    <dxf>
      <fill>
        <patternFill>
          <bgColor rgb="FFFF5050"/>
        </patternFill>
      </fill>
    </dxf>
    <dxf>
      <fill>
        <patternFill>
          <bgColor rgb="FFFF3300"/>
        </patternFill>
      </fill>
    </dxf>
    <dxf>
      <fill>
        <patternFill>
          <bgColor rgb="FFCC0000"/>
        </patternFill>
      </fill>
    </dxf>
    <dxf>
      <fill>
        <patternFill patternType="solid">
          <bgColor rgb="FFFF9933"/>
        </patternFill>
      </fill>
    </dxf>
    <dxf>
      <fill>
        <patternFill>
          <bgColor rgb="FFFF6600"/>
        </patternFill>
      </fill>
    </dxf>
    <dxf>
      <fill>
        <patternFill>
          <bgColor rgb="FFCC3300"/>
        </patternFill>
      </fill>
    </dxf>
    <dxf>
      <fill>
        <patternFill>
          <bgColor theme="0" tint="-0.14996795556505021"/>
        </patternFill>
      </fill>
    </dxf>
    <dxf>
      <fill>
        <patternFill>
          <bgColor rgb="FFFF5050"/>
        </patternFill>
      </fill>
    </dxf>
    <dxf>
      <fill>
        <patternFill>
          <bgColor rgb="FFFF3300"/>
        </patternFill>
      </fill>
    </dxf>
    <dxf>
      <fill>
        <patternFill>
          <bgColor rgb="FFCC0000"/>
        </patternFill>
      </fill>
    </dxf>
    <dxf>
      <fill>
        <patternFill patternType="solid">
          <bgColor rgb="FFFF5050"/>
        </patternFill>
      </fill>
    </dxf>
    <dxf>
      <fill>
        <patternFill>
          <bgColor rgb="FFFF0000"/>
        </patternFill>
      </fill>
    </dxf>
    <dxf>
      <fill>
        <patternFill>
          <bgColor rgb="FFC00000"/>
        </patternFill>
      </fill>
    </dxf>
    <dxf>
      <fill>
        <patternFill>
          <bgColor theme="0" tint="-0.14996795556505021"/>
        </patternFill>
      </fill>
    </dxf>
    <dxf>
      <fill>
        <patternFill>
          <bgColor rgb="FFFF5050"/>
        </patternFill>
      </fill>
    </dxf>
    <dxf>
      <fill>
        <patternFill>
          <bgColor rgb="FFFF3300"/>
        </patternFill>
      </fill>
    </dxf>
    <dxf>
      <fill>
        <patternFill>
          <bgColor rgb="FFCC0000"/>
        </patternFill>
      </fill>
    </dxf>
    <dxf>
      <fill>
        <patternFill patternType="solid">
          <bgColor rgb="FFCCFF33"/>
        </patternFill>
      </fill>
    </dxf>
    <dxf>
      <fill>
        <patternFill>
          <bgColor rgb="FF33CC33"/>
        </patternFill>
      </fill>
    </dxf>
    <dxf>
      <fill>
        <patternFill>
          <bgColor rgb="FF008000"/>
        </patternFill>
      </fill>
    </dxf>
    <dxf>
      <fill>
        <patternFill>
          <bgColor theme="0" tint="-0.14996795556505021"/>
        </patternFill>
      </fill>
    </dxf>
    <dxf>
      <fill>
        <patternFill>
          <bgColor rgb="FFFF5050"/>
        </patternFill>
      </fill>
    </dxf>
    <dxf>
      <fill>
        <patternFill>
          <bgColor rgb="FFFF3300"/>
        </patternFill>
      </fill>
    </dxf>
    <dxf>
      <fill>
        <patternFill>
          <bgColor rgb="FFCC0000"/>
        </patternFill>
      </fill>
    </dxf>
    <dxf>
      <fill>
        <patternFill patternType="solid">
          <bgColor rgb="FF00B0F0"/>
        </patternFill>
      </fill>
    </dxf>
    <dxf>
      <fill>
        <patternFill>
          <bgColor rgb="FF0070C0"/>
        </patternFill>
      </fill>
    </dxf>
    <dxf>
      <fill>
        <patternFill>
          <bgColor rgb="FF002060"/>
        </patternFill>
      </fill>
    </dxf>
    <dxf>
      <fill>
        <patternFill>
          <bgColor theme="0" tint="-0.14996795556505021"/>
        </patternFill>
      </fill>
    </dxf>
    <dxf>
      <fill>
        <patternFill>
          <bgColor rgb="FFFF5050"/>
        </patternFill>
      </fill>
    </dxf>
    <dxf>
      <fill>
        <patternFill>
          <bgColor rgb="FFFF3300"/>
        </patternFill>
      </fill>
    </dxf>
    <dxf>
      <fill>
        <patternFill>
          <bgColor rgb="FFCC0000"/>
        </patternFill>
      </fill>
    </dxf>
    <dxf>
      <fill>
        <patternFill patternType="solid">
          <bgColor rgb="FFFF9933"/>
        </patternFill>
      </fill>
    </dxf>
    <dxf>
      <fill>
        <patternFill>
          <bgColor rgb="FFFF6600"/>
        </patternFill>
      </fill>
    </dxf>
    <dxf>
      <fill>
        <patternFill>
          <bgColor rgb="FFCC3300"/>
        </patternFill>
      </fill>
    </dxf>
    <dxf>
      <fill>
        <patternFill>
          <bgColor theme="0" tint="-0.14996795556505021"/>
        </patternFill>
      </fill>
    </dxf>
    <dxf>
      <fill>
        <patternFill>
          <bgColor rgb="FFFF5050"/>
        </patternFill>
      </fill>
    </dxf>
    <dxf>
      <fill>
        <patternFill>
          <bgColor rgb="FFFF3300"/>
        </patternFill>
      </fill>
    </dxf>
    <dxf>
      <fill>
        <patternFill>
          <bgColor rgb="FFCC0000"/>
        </patternFill>
      </fill>
    </dxf>
    <dxf>
      <fill>
        <patternFill patternType="solid">
          <bgColor rgb="FFFF5050"/>
        </patternFill>
      </fill>
    </dxf>
    <dxf>
      <fill>
        <patternFill>
          <bgColor rgb="FFFF0000"/>
        </patternFill>
      </fill>
    </dxf>
    <dxf>
      <fill>
        <patternFill>
          <bgColor rgb="FFC00000"/>
        </patternFill>
      </fill>
    </dxf>
    <dxf>
      <fill>
        <patternFill>
          <bgColor theme="0" tint="-0.14996795556505021"/>
        </patternFill>
      </fill>
    </dxf>
    <dxf>
      <fill>
        <patternFill>
          <bgColor rgb="FFFF5050"/>
        </patternFill>
      </fill>
    </dxf>
    <dxf>
      <fill>
        <patternFill>
          <bgColor rgb="FFFF3300"/>
        </patternFill>
      </fill>
    </dxf>
    <dxf>
      <fill>
        <patternFill>
          <bgColor rgb="FFCC0000"/>
        </patternFill>
      </fill>
    </dxf>
    <dxf>
      <fill>
        <patternFill patternType="solid">
          <bgColor rgb="FFCCFF33"/>
        </patternFill>
      </fill>
    </dxf>
    <dxf>
      <fill>
        <patternFill>
          <bgColor rgb="FF33CC33"/>
        </patternFill>
      </fill>
    </dxf>
    <dxf>
      <fill>
        <patternFill>
          <bgColor rgb="FF008000"/>
        </patternFill>
      </fill>
    </dxf>
    <dxf>
      <fill>
        <patternFill>
          <bgColor theme="0" tint="-0.14996795556505021"/>
        </patternFill>
      </fill>
    </dxf>
    <dxf>
      <fill>
        <patternFill>
          <bgColor rgb="FFFF5050"/>
        </patternFill>
      </fill>
    </dxf>
    <dxf>
      <fill>
        <patternFill>
          <bgColor rgb="FFFF3300"/>
        </patternFill>
      </fill>
    </dxf>
    <dxf>
      <fill>
        <patternFill>
          <bgColor rgb="FFCC0000"/>
        </patternFill>
      </fill>
    </dxf>
    <dxf>
      <fill>
        <patternFill patternType="solid">
          <bgColor rgb="FF00B0F0"/>
        </patternFill>
      </fill>
    </dxf>
    <dxf>
      <fill>
        <patternFill>
          <bgColor rgb="FF0070C0"/>
        </patternFill>
      </fill>
    </dxf>
    <dxf>
      <fill>
        <patternFill>
          <bgColor rgb="FF002060"/>
        </patternFill>
      </fill>
    </dxf>
    <dxf>
      <fill>
        <patternFill>
          <bgColor theme="0" tint="-0.14996795556505021"/>
        </patternFill>
      </fill>
    </dxf>
    <dxf>
      <fill>
        <patternFill>
          <bgColor rgb="FFFF5050"/>
        </patternFill>
      </fill>
    </dxf>
    <dxf>
      <fill>
        <patternFill>
          <bgColor rgb="FFFF3300"/>
        </patternFill>
      </fill>
    </dxf>
    <dxf>
      <fill>
        <patternFill>
          <bgColor rgb="FFCC0000"/>
        </patternFill>
      </fill>
    </dxf>
    <dxf>
      <fill>
        <patternFill patternType="solid">
          <bgColor rgb="FFFF9933"/>
        </patternFill>
      </fill>
    </dxf>
    <dxf>
      <fill>
        <patternFill>
          <bgColor rgb="FFFF6600"/>
        </patternFill>
      </fill>
    </dxf>
    <dxf>
      <fill>
        <patternFill>
          <bgColor rgb="FFCC3300"/>
        </patternFill>
      </fill>
    </dxf>
    <dxf>
      <fill>
        <patternFill>
          <bgColor theme="0" tint="-0.14996795556505021"/>
        </patternFill>
      </fill>
    </dxf>
    <dxf>
      <fill>
        <patternFill>
          <bgColor rgb="FFFF5050"/>
        </patternFill>
      </fill>
    </dxf>
    <dxf>
      <fill>
        <patternFill>
          <bgColor rgb="FFFF3300"/>
        </patternFill>
      </fill>
    </dxf>
    <dxf>
      <fill>
        <patternFill>
          <bgColor rgb="FFCC0000"/>
        </patternFill>
      </fill>
    </dxf>
    <dxf>
      <fill>
        <patternFill patternType="solid">
          <bgColor rgb="FFFF5050"/>
        </patternFill>
      </fill>
    </dxf>
    <dxf>
      <fill>
        <patternFill>
          <bgColor rgb="FFFF0000"/>
        </patternFill>
      </fill>
    </dxf>
    <dxf>
      <fill>
        <patternFill>
          <bgColor rgb="FFC00000"/>
        </patternFill>
      </fill>
    </dxf>
    <dxf>
      <fill>
        <patternFill>
          <bgColor theme="0" tint="-0.14996795556505021"/>
        </patternFill>
      </fill>
    </dxf>
    <dxf>
      <fill>
        <patternFill>
          <bgColor rgb="FFFF5050"/>
        </patternFill>
      </fill>
    </dxf>
    <dxf>
      <fill>
        <patternFill>
          <bgColor rgb="FFFF3300"/>
        </patternFill>
      </fill>
    </dxf>
    <dxf>
      <fill>
        <patternFill>
          <bgColor rgb="FFCC0000"/>
        </patternFill>
      </fill>
    </dxf>
    <dxf>
      <fill>
        <patternFill patternType="solid">
          <bgColor rgb="FFCCFF33"/>
        </patternFill>
      </fill>
    </dxf>
    <dxf>
      <fill>
        <patternFill>
          <bgColor rgb="FF33CC33"/>
        </patternFill>
      </fill>
    </dxf>
    <dxf>
      <fill>
        <patternFill>
          <bgColor rgb="FF008000"/>
        </patternFill>
      </fill>
    </dxf>
    <dxf>
      <fill>
        <patternFill>
          <bgColor theme="0" tint="-0.14996795556505021"/>
        </patternFill>
      </fill>
    </dxf>
    <dxf>
      <fill>
        <patternFill>
          <bgColor rgb="FFFF5050"/>
        </patternFill>
      </fill>
    </dxf>
    <dxf>
      <fill>
        <patternFill>
          <bgColor rgb="FFFF3300"/>
        </patternFill>
      </fill>
    </dxf>
    <dxf>
      <fill>
        <patternFill>
          <bgColor rgb="FFCC0000"/>
        </patternFill>
      </fill>
    </dxf>
    <dxf>
      <fill>
        <patternFill patternType="solid">
          <bgColor rgb="FF00B0F0"/>
        </patternFill>
      </fill>
    </dxf>
    <dxf>
      <fill>
        <patternFill>
          <bgColor rgb="FF0070C0"/>
        </patternFill>
      </fill>
    </dxf>
    <dxf>
      <fill>
        <patternFill>
          <bgColor rgb="FF002060"/>
        </patternFill>
      </fill>
    </dxf>
    <dxf>
      <fill>
        <patternFill>
          <bgColor theme="0" tint="-0.14996795556505021"/>
        </patternFill>
      </fill>
    </dxf>
    <dxf>
      <fill>
        <patternFill>
          <bgColor rgb="FFFF5050"/>
        </patternFill>
      </fill>
    </dxf>
    <dxf>
      <fill>
        <patternFill>
          <bgColor rgb="FFFF3300"/>
        </patternFill>
      </fill>
    </dxf>
    <dxf>
      <fill>
        <patternFill>
          <bgColor rgb="FFCC0000"/>
        </patternFill>
      </fill>
    </dxf>
    <dxf>
      <fill>
        <patternFill patternType="solid">
          <bgColor rgb="FFFF9933"/>
        </patternFill>
      </fill>
    </dxf>
    <dxf>
      <fill>
        <patternFill>
          <bgColor rgb="FFFF6600"/>
        </patternFill>
      </fill>
    </dxf>
    <dxf>
      <fill>
        <patternFill>
          <bgColor rgb="FFCC3300"/>
        </patternFill>
      </fill>
    </dxf>
    <dxf>
      <fill>
        <patternFill>
          <bgColor theme="0" tint="-0.14996795556505021"/>
        </patternFill>
      </fill>
    </dxf>
    <dxf>
      <fill>
        <patternFill>
          <bgColor rgb="FFFF5050"/>
        </patternFill>
      </fill>
    </dxf>
    <dxf>
      <fill>
        <patternFill>
          <bgColor rgb="FFFF3300"/>
        </patternFill>
      </fill>
    </dxf>
    <dxf>
      <fill>
        <patternFill>
          <bgColor rgb="FFCC0000"/>
        </patternFill>
      </fill>
    </dxf>
    <dxf>
      <fill>
        <patternFill patternType="solid">
          <bgColor rgb="FFFF5050"/>
        </patternFill>
      </fill>
    </dxf>
    <dxf>
      <fill>
        <patternFill>
          <bgColor rgb="FFFF0000"/>
        </patternFill>
      </fill>
    </dxf>
    <dxf>
      <fill>
        <patternFill>
          <bgColor rgb="FFC00000"/>
        </patternFill>
      </fill>
    </dxf>
    <dxf>
      <fill>
        <patternFill>
          <bgColor theme="0" tint="-0.14996795556505021"/>
        </patternFill>
      </fill>
    </dxf>
    <dxf>
      <fill>
        <patternFill>
          <bgColor rgb="FFFF5050"/>
        </patternFill>
      </fill>
    </dxf>
    <dxf>
      <fill>
        <patternFill>
          <bgColor rgb="FFFF3300"/>
        </patternFill>
      </fill>
    </dxf>
    <dxf>
      <fill>
        <patternFill>
          <bgColor rgb="FFCC0000"/>
        </patternFill>
      </fill>
    </dxf>
    <dxf>
      <fill>
        <patternFill patternType="solid">
          <bgColor rgb="FFCCFF33"/>
        </patternFill>
      </fill>
    </dxf>
    <dxf>
      <fill>
        <patternFill>
          <bgColor rgb="FF33CC33"/>
        </patternFill>
      </fill>
    </dxf>
    <dxf>
      <fill>
        <patternFill>
          <bgColor rgb="FF008000"/>
        </patternFill>
      </fill>
    </dxf>
    <dxf>
      <fill>
        <patternFill>
          <bgColor theme="0" tint="-0.14996795556505021"/>
        </patternFill>
      </fill>
    </dxf>
    <dxf>
      <fill>
        <patternFill>
          <bgColor rgb="FFFF5050"/>
        </patternFill>
      </fill>
    </dxf>
    <dxf>
      <fill>
        <patternFill>
          <bgColor rgb="FFFF3300"/>
        </patternFill>
      </fill>
    </dxf>
    <dxf>
      <fill>
        <patternFill>
          <bgColor rgb="FFCC0000"/>
        </patternFill>
      </fill>
    </dxf>
    <dxf>
      <fill>
        <patternFill patternType="solid">
          <bgColor rgb="FF00B0F0"/>
        </patternFill>
      </fill>
    </dxf>
    <dxf>
      <fill>
        <patternFill>
          <bgColor rgb="FF0070C0"/>
        </patternFill>
      </fill>
    </dxf>
    <dxf>
      <fill>
        <patternFill>
          <bgColor rgb="FF002060"/>
        </patternFill>
      </fill>
    </dxf>
    <dxf>
      <fill>
        <patternFill>
          <bgColor theme="0" tint="-0.14996795556505021"/>
        </patternFill>
      </fill>
    </dxf>
    <dxf>
      <fill>
        <patternFill>
          <bgColor rgb="FFFF5050"/>
        </patternFill>
      </fill>
    </dxf>
    <dxf>
      <fill>
        <patternFill>
          <bgColor rgb="FFFF3300"/>
        </patternFill>
      </fill>
    </dxf>
    <dxf>
      <fill>
        <patternFill>
          <bgColor rgb="FFCC0000"/>
        </patternFill>
      </fill>
    </dxf>
    <dxf>
      <fill>
        <patternFill patternType="solid">
          <bgColor rgb="FFFF9933"/>
        </patternFill>
      </fill>
    </dxf>
    <dxf>
      <fill>
        <patternFill>
          <bgColor rgb="FFFF6600"/>
        </patternFill>
      </fill>
    </dxf>
    <dxf>
      <fill>
        <patternFill>
          <bgColor rgb="FFCC3300"/>
        </patternFill>
      </fill>
    </dxf>
    <dxf>
      <fill>
        <patternFill>
          <bgColor theme="0" tint="-0.14996795556505021"/>
        </patternFill>
      </fill>
    </dxf>
    <dxf>
      <fill>
        <patternFill>
          <bgColor rgb="FFFF5050"/>
        </patternFill>
      </fill>
    </dxf>
    <dxf>
      <fill>
        <patternFill>
          <bgColor rgb="FFFF3300"/>
        </patternFill>
      </fill>
    </dxf>
    <dxf>
      <fill>
        <patternFill>
          <bgColor rgb="FFCC0000"/>
        </patternFill>
      </fill>
    </dxf>
    <dxf>
      <fill>
        <patternFill patternType="solid">
          <bgColor rgb="FFFF5050"/>
        </patternFill>
      </fill>
    </dxf>
    <dxf>
      <fill>
        <patternFill>
          <bgColor rgb="FFFF0000"/>
        </patternFill>
      </fill>
    </dxf>
    <dxf>
      <fill>
        <patternFill>
          <bgColor rgb="FFC00000"/>
        </patternFill>
      </fill>
    </dxf>
    <dxf>
      <fill>
        <patternFill>
          <bgColor theme="0" tint="-0.14996795556505021"/>
        </patternFill>
      </fill>
    </dxf>
    <dxf>
      <fill>
        <patternFill>
          <bgColor rgb="FFFF5050"/>
        </patternFill>
      </fill>
    </dxf>
    <dxf>
      <fill>
        <patternFill>
          <bgColor rgb="FFFF3300"/>
        </patternFill>
      </fill>
    </dxf>
    <dxf>
      <fill>
        <patternFill>
          <bgColor rgb="FFCC0000"/>
        </patternFill>
      </fill>
    </dxf>
    <dxf>
      <fill>
        <patternFill patternType="solid">
          <bgColor rgb="FFCCFF33"/>
        </patternFill>
      </fill>
    </dxf>
    <dxf>
      <fill>
        <patternFill>
          <bgColor rgb="FF33CC33"/>
        </patternFill>
      </fill>
    </dxf>
    <dxf>
      <fill>
        <patternFill>
          <bgColor rgb="FF008000"/>
        </patternFill>
      </fill>
    </dxf>
    <dxf>
      <fill>
        <patternFill>
          <bgColor theme="0" tint="-0.14996795556505021"/>
        </patternFill>
      </fill>
    </dxf>
    <dxf>
      <fill>
        <patternFill>
          <bgColor rgb="FFFF5050"/>
        </patternFill>
      </fill>
    </dxf>
    <dxf>
      <fill>
        <patternFill>
          <bgColor rgb="FFFF3300"/>
        </patternFill>
      </fill>
    </dxf>
    <dxf>
      <fill>
        <patternFill>
          <bgColor rgb="FFCC0000"/>
        </patternFill>
      </fill>
    </dxf>
    <dxf>
      <fill>
        <patternFill patternType="solid">
          <bgColor rgb="FF00B0F0"/>
        </patternFill>
      </fill>
    </dxf>
    <dxf>
      <fill>
        <patternFill>
          <bgColor rgb="FF0070C0"/>
        </patternFill>
      </fill>
    </dxf>
    <dxf>
      <fill>
        <patternFill>
          <bgColor rgb="FF002060"/>
        </patternFill>
      </fill>
    </dxf>
    <dxf>
      <fill>
        <patternFill>
          <bgColor theme="0" tint="-0.14996795556505021"/>
        </patternFill>
      </fill>
    </dxf>
    <dxf>
      <fill>
        <patternFill>
          <bgColor rgb="FFFF5050"/>
        </patternFill>
      </fill>
    </dxf>
    <dxf>
      <fill>
        <patternFill>
          <bgColor rgb="FFFF3300"/>
        </patternFill>
      </fill>
    </dxf>
    <dxf>
      <fill>
        <patternFill>
          <bgColor rgb="FFCC0000"/>
        </patternFill>
      </fill>
    </dxf>
    <dxf>
      <fill>
        <patternFill patternType="solid">
          <bgColor rgb="FFFF9933"/>
        </patternFill>
      </fill>
    </dxf>
    <dxf>
      <fill>
        <patternFill>
          <bgColor rgb="FFFF6600"/>
        </patternFill>
      </fill>
    </dxf>
    <dxf>
      <fill>
        <patternFill>
          <bgColor rgb="FFCC3300"/>
        </patternFill>
      </fill>
    </dxf>
    <dxf>
      <fill>
        <patternFill>
          <bgColor theme="0" tint="-0.14996795556505021"/>
        </patternFill>
      </fill>
    </dxf>
    <dxf>
      <fill>
        <patternFill>
          <bgColor rgb="FFFF5050"/>
        </patternFill>
      </fill>
    </dxf>
    <dxf>
      <fill>
        <patternFill>
          <bgColor rgb="FFFF3300"/>
        </patternFill>
      </fill>
    </dxf>
    <dxf>
      <fill>
        <patternFill>
          <bgColor rgb="FFCC0000"/>
        </patternFill>
      </fill>
    </dxf>
    <dxf>
      <fill>
        <patternFill patternType="solid">
          <bgColor rgb="FFFF5050"/>
        </patternFill>
      </fill>
    </dxf>
    <dxf>
      <fill>
        <patternFill>
          <bgColor rgb="FFFF0000"/>
        </patternFill>
      </fill>
    </dxf>
    <dxf>
      <fill>
        <patternFill>
          <bgColor rgb="FFC00000"/>
        </patternFill>
      </fill>
    </dxf>
    <dxf>
      <fill>
        <patternFill>
          <bgColor theme="0" tint="-0.14996795556505021"/>
        </patternFill>
      </fill>
    </dxf>
    <dxf>
      <fill>
        <patternFill>
          <bgColor rgb="FFFF5050"/>
        </patternFill>
      </fill>
    </dxf>
    <dxf>
      <fill>
        <patternFill>
          <bgColor rgb="FFFF3300"/>
        </patternFill>
      </fill>
    </dxf>
    <dxf>
      <fill>
        <patternFill>
          <bgColor rgb="FFCC0000"/>
        </patternFill>
      </fill>
    </dxf>
    <dxf>
      <fill>
        <patternFill patternType="solid">
          <bgColor rgb="FFCCFF33"/>
        </patternFill>
      </fill>
    </dxf>
    <dxf>
      <fill>
        <patternFill>
          <bgColor rgb="FF33CC33"/>
        </patternFill>
      </fill>
    </dxf>
    <dxf>
      <fill>
        <patternFill>
          <bgColor rgb="FF008000"/>
        </patternFill>
      </fill>
    </dxf>
    <dxf>
      <fill>
        <patternFill>
          <bgColor theme="0" tint="-0.14996795556505021"/>
        </patternFill>
      </fill>
    </dxf>
    <dxf>
      <fill>
        <patternFill>
          <bgColor rgb="FFFF5050"/>
        </patternFill>
      </fill>
    </dxf>
    <dxf>
      <fill>
        <patternFill>
          <bgColor rgb="FFFF3300"/>
        </patternFill>
      </fill>
    </dxf>
    <dxf>
      <fill>
        <patternFill>
          <bgColor rgb="FFCC0000"/>
        </patternFill>
      </fill>
    </dxf>
    <dxf>
      <fill>
        <patternFill patternType="solid">
          <bgColor rgb="FF00B0F0"/>
        </patternFill>
      </fill>
    </dxf>
    <dxf>
      <fill>
        <patternFill>
          <bgColor rgb="FF0070C0"/>
        </patternFill>
      </fill>
    </dxf>
    <dxf>
      <fill>
        <patternFill>
          <bgColor rgb="FF002060"/>
        </patternFill>
      </fill>
    </dxf>
    <dxf>
      <fill>
        <patternFill>
          <bgColor theme="0" tint="-0.14996795556505021"/>
        </patternFill>
      </fill>
    </dxf>
    <dxf>
      <fill>
        <patternFill>
          <bgColor rgb="FFFF5050"/>
        </patternFill>
      </fill>
    </dxf>
    <dxf>
      <fill>
        <patternFill>
          <bgColor rgb="FFFF3300"/>
        </patternFill>
      </fill>
    </dxf>
    <dxf>
      <fill>
        <patternFill>
          <bgColor rgb="FFCC0000"/>
        </patternFill>
      </fill>
    </dxf>
    <dxf>
      <fill>
        <patternFill patternType="solid">
          <bgColor rgb="FFFF9933"/>
        </patternFill>
      </fill>
    </dxf>
    <dxf>
      <fill>
        <patternFill>
          <bgColor rgb="FFFF6600"/>
        </patternFill>
      </fill>
    </dxf>
    <dxf>
      <fill>
        <patternFill>
          <bgColor rgb="FFCC3300"/>
        </patternFill>
      </fill>
    </dxf>
    <dxf>
      <fill>
        <patternFill>
          <bgColor theme="0" tint="-0.14996795556505021"/>
        </patternFill>
      </fill>
    </dxf>
    <dxf>
      <fill>
        <patternFill>
          <bgColor rgb="FFFF5050"/>
        </patternFill>
      </fill>
    </dxf>
    <dxf>
      <fill>
        <patternFill>
          <bgColor rgb="FFFF3300"/>
        </patternFill>
      </fill>
    </dxf>
    <dxf>
      <fill>
        <patternFill>
          <bgColor rgb="FFCC0000"/>
        </patternFill>
      </fill>
    </dxf>
    <dxf>
      <fill>
        <patternFill patternType="solid">
          <bgColor rgb="FFFF5050"/>
        </patternFill>
      </fill>
    </dxf>
    <dxf>
      <fill>
        <patternFill>
          <bgColor rgb="FFFF0000"/>
        </patternFill>
      </fill>
    </dxf>
    <dxf>
      <fill>
        <patternFill>
          <bgColor rgb="FFC00000"/>
        </patternFill>
      </fill>
    </dxf>
    <dxf>
      <fill>
        <patternFill>
          <bgColor theme="0" tint="-0.14996795556505021"/>
        </patternFill>
      </fill>
    </dxf>
    <dxf>
      <fill>
        <patternFill>
          <bgColor rgb="FFFF5050"/>
        </patternFill>
      </fill>
    </dxf>
    <dxf>
      <fill>
        <patternFill>
          <bgColor rgb="FFFF3300"/>
        </patternFill>
      </fill>
    </dxf>
    <dxf>
      <fill>
        <patternFill>
          <bgColor rgb="FFCC0000"/>
        </patternFill>
      </fill>
    </dxf>
    <dxf>
      <fill>
        <patternFill patternType="solid">
          <bgColor rgb="FFCCFF33"/>
        </patternFill>
      </fill>
    </dxf>
    <dxf>
      <fill>
        <patternFill>
          <bgColor rgb="FF33CC33"/>
        </patternFill>
      </fill>
    </dxf>
    <dxf>
      <fill>
        <patternFill>
          <bgColor rgb="FF008000"/>
        </patternFill>
      </fill>
    </dxf>
    <dxf>
      <fill>
        <patternFill>
          <bgColor theme="0" tint="-0.14996795556505021"/>
        </patternFill>
      </fill>
    </dxf>
    <dxf>
      <fill>
        <patternFill>
          <bgColor rgb="FFFF5050"/>
        </patternFill>
      </fill>
    </dxf>
    <dxf>
      <fill>
        <patternFill>
          <bgColor rgb="FFFF3300"/>
        </patternFill>
      </fill>
    </dxf>
    <dxf>
      <fill>
        <patternFill>
          <bgColor rgb="FFCC0000"/>
        </patternFill>
      </fill>
    </dxf>
    <dxf>
      <fill>
        <patternFill patternType="solid">
          <bgColor rgb="FF00B0F0"/>
        </patternFill>
      </fill>
    </dxf>
    <dxf>
      <fill>
        <patternFill>
          <bgColor rgb="FF0070C0"/>
        </patternFill>
      </fill>
    </dxf>
    <dxf>
      <fill>
        <patternFill>
          <bgColor rgb="FF002060"/>
        </patternFill>
      </fill>
    </dxf>
    <dxf>
      <fill>
        <patternFill>
          <bgColor theme="0" tint="-0.14996795556505021"/>
        </patternFill>
      </fill>
    </dxf>
    <dxf>
      <fill>
        <patternFill>
          <bgColor rgb="FFFF5050"/>
        </patternFill>
      </fill>
    </dxf>
    <dxf>
      <fill>
        <patternFill>
          <bgColor rgb="FFFF3300"/>
        </patternFill>
      </fill>
    </dxf>
    <dxf>
      <fill>
        <patternFill>
          <bgColor rgb="FFCC0000"/>
        </patternFill>
      </fill>
    </dxf>
    <dxf>
      <fill>
        <patternFill patternType="solid">
          <bgColor rgb="FFFF9933"/>
        </patternFill>
      </fill>
    </dxf>
    <dxf>
      <fill>
        <patternFill>
          <bgColor rgb="FFFF6600"/>
        </patternFill>
      </fill>
    </dxf>
    <dxf>
      <fill>
        <patternFill>
          <bgColor rgb="FFCC3300"/>
        </patternFill>
      </fill>
    </dxf>
    <dxf>
      <fill>
        <patternFill>
          <bgColor theme="0" tint="-0.14996795556505021"/>
        </patternFill>
      </fill>
    </dxf>
    <dxf>
      <fill>
        <patternFill>
          <bgColor rgb="FFFF5050"/>
        </patternFill>
      </fill>
    </dxf>
    <dxf>
      <fill>
        <patternFill>
          <bgColor rgb="FFFF3300"/>
        </patternFill>
      </fill>
    </dxf>
    <dxf>
      <fill>
        <patternFill>
          <bgColor rgb="FFCC0000"/>
        </patternFill>
      </fill>
    </dxf>
    <dxf>
      <fill>
        <patternFill patternType="solid">
          <bgColor rgb="FFFF5050"/>
        </patternFill>
      </fill>
    </dxf>
    <dxf>
      <fill>
        <patternFill>
          <bgColor rgb="FFFF0000"/>
        </patternFill>
      </fill>
    </dxf>
    <dxf>
      <fill>
        <patternFill>
          <bgColor rgb="FFC00000"/>
        </patternFill>
      </fill>
    </dxf>
    <dxf>
      <fill>
        <patternFill>
          <bgColor theme="0" tint="-0.14996795556505021"/>
        </patternFill>
      </fill>
    </dxf>
    <dxf>
      <fill>
        <patternFill>
          <bgColor rgb="FFFF5050"/>
        </patternFill>
      </fill>
    </dxf>
    <dxf>
      <fill>
        <patternFill>
          <bgColor rgb="FFFF3300"/>
        </patternFill>
      </fill>
    </dxf>
    <dxf>
      <fill>
        <patternFill>
          <bgColor rgb="FFCC0000"/>
        </patternFill>
      </fill>
    </dxf>
    <dxf>
      <fill>
        <patternFill patternType="solid">
          <bgColor rgb="FFCCFF33"/>
        </patternFill>
      </fill>
    </dxf>
    <dxf>
      <fill>
        <patternFill>
          <bgColor rgb="FF33CC33"/>
        </patternFill>
      </fill>
    </dxf>
    <dxf>
      <fill>
        <patternFill>
          <bgColor rgb="FF008000"/>
        </patternFill>
      </fill>
    </dxf>
    <dxf>
      <fill>
        <patternFill>
          <bgColor theme="0" tint="-0.14996795556505021"/>
        </patternFill>
      </fill>
    </dxf>
    <dxf>
      <fill>
        <patternFill>
          <bgColor rgb="FFFF5050"/>
        </patternFill>
      </fill>
    </dxf>
    <dxf>
      <fill>
        <patternFill>
          <bgColor rgb="FFFF3300"/>
        </patternFill>
      </fill>
    </dxf>
    <dxf>
      <fill>
        <patternFill>
          <bgColor rgb="FFCC0000"/>
        </patternFill>
      </fill>
    </dxf>
    <dxf>
      <fill>
        <patternFill patternType="solid">
          <bgColor rgb="FF00B0F0"/>
        </patternFill>
      </fill>
    </dxf>
    <dxf>
      <fill>
        <patternFill>
          <bgColor rgb="FF0070C0"/>
        </patternFill>
      </fill>
    </dxf>
    <dxf>
      <fill>
        <patternFill>
          <bgColor rgb="FF002060"/>
        </patternFill>
      </fill>
    </dxf>
    <dxf>
      <fill>
        <patternFill>
          <bgColor theme="0" tint="-0.14996795556505021"/>
        </patternFill>
      </fill>
    </dxf>
    <dxf>
      <fill>
        <patternFill>
          <bgColor rgb="FFFF5050"/>
        </patternFill>
      </fill>
    </dxf>
    <dxf>
      <fill>
        <patternFill>
          <bgColor rgb="FFFF3300"/>
        </patternFill>
      </fill>
    </dxf>
    <dxf>
      <fill>
        <patternFill>
          <bgColor rgb="FFCC0000"/>
        </patternFill>
      </fill>
    </dxf>
    <dxf>
      <fill>
        <patternFill patternType="solid">
          <bgColor rgb="FFFF9933"/>
        </patternFill>
      </fill>
    </dxf>
    <dxf>
      <fill>
        <patternFill>
          <bgColor rgb="FFFF6600"/>
        </patternFill>
      </fill>
    </dxf>
    <dxf>
      <fill>
        <patternFill>
          <bgColor rgb="FFCC3300"/>
        </patternFill>
      </fill>
    </dxf>
    <dxf>
      <fill>
        <patternFill>
          <bgColor theme="0" tint="-0.14996795556505021"/>
        </patternFill>
      </fill>
    </dxf>
    <dxf>
      <fill>
        <patternFill>
          <bgColor rgb="FFFF5050"/>
        </patternFill>
      </fill>
    </dxf>
    <dxf>
      <fill>
        <patternFill>
          <bgColor rgb="FFFF3300"/>
        </patternFill>
      </fill>
    </dxf>
    <dxf>
      <fill>
        <patternFill>
          <bgColor rgb="FFCC0000"/>
        </patternFill>
      </fill>
    </dxf>
    <dxf>
      <fill>
        <patternFill patternType="solid">
          <bgColor rgb="FFFF5050"/>
        </patternFill>
      </fill>
    </dxf>
    <dxf>
      <fill>
        <patternFill>
          <bgColor rgb="FFFF0000"/>
        </patternFill>
      </fill>
    </dxf>
    <dxf>
      <fill>
        <patternFill>
          <bgColor rgb="FFC00000"/>
        </patternFill>
      </fill>
    </dxf>
    <dxf>
      <fill>
        <patternFill>
          <bgColor theme="0" tint="-0.14996795556505021"/>
        </patternFill>
      </fill>
    </dxf>
    <dxf>
      <fill>
        <patternFill>
          <bgColor rgb="FFFF5050"/>
        </patternFill>
      </fill>
    </dxf>
    <dxf>
      <fill>
        <patternFill>
          <bgColor rgb="FFFF3300"/>
        </patternFill>
      </fill>
    </dxf>
    <dxf>
      <fill>
        <patternFill>
          <bgColor rgb="FFCC0000"/>
        </patternFill>
      </fill>
    </dxf>
    <dxf>
      <fill>
        <patternFill patternType="solid">
          <bgColor rgb="FFCCFF33"/>
        </patternFill>
      </fill>
    </dxf>
    <dxf>
      <fill>
        <patternFill>
          <bgColor rgb="FF33CC33"/>
        </patternFill>
      </fill>
    </dxf>
    <dxf>
      <fill>
        <patternFill>
          <bgColor rgb="FF008000"/>
        </patternFill>
      </fill>
    </dxf>
    <dxf>
      <fill>
        <patternFill>
          <bgColor theme="0" tint="-0.14996795556505021"/>
        </patternFill>
      </fill>
    </dxf>
    <dxf>
      <fill>
        <patternFill>
          <bgColor rgb="FFFF5050"/>
        </patternFill>
      </fill>
    </dxf>
    <dxf>
      <fill>
        <patternFill>
          <bgColor rgb="FFFF3300"/>
        </patternFill>
      </fill>
    </dxf>
    <dxf>
      <fill>
        <patternFill>
          <bgColor rgb="FFCC0000"/>
        </patternFill>
      </fill>
    </dxf>
    <dxf>
      <fill>
        <patternFill patternType="solid">
          <bgColor rgb="FF00B0F0"/>
        </patternFill>
      </fill>
    </dxf>
    <dxf>
      <fill>
        <patternFill>
          <bgColor rgb="FF0070C0"/>
        </patternFill>
      </fill>
    </dxf>
    <dxf>
      <fill>
        <patternFill>
          <bgColor rgb="FF002060"/>
        </patternFill>
      </fill>
    </dxf>
    <dxf>
      <fill>
        <patternFill>
          <bgColor theme="0" tint="-0.14996795556505021"/>
        </patternFill>
      </fill>
    </dxf>
    <dxf>
      <fill>
        <patternFill>
          <bgColor rgb="FFFF5050"/>
        </patternFill>
      </fill>
    </dxf>
    <dxf>
      <fill>
        <patternFill>
          <bgColor rgb="FFFF3300"/>
        </patternFill>
      </fill>
    </dxf>
    <dxf>
      <fill>
        <patternFill>
          <bgColor rgb="FFCC0000"/>
        </patternFill>
      </fill>
    </dxf>
    <dxf>
      <fill>
        <patternFill patternType="solid">
          <bgColor rgb="FFFF9933"/>
        </patternFill>
      </fill>
    </dxf>
    <dxf>
      <fill>
        <patternFill>
          <bgColor rgb="FFFF6600"/>
        </patternFill>
      </fill>
    </dxf>
    <dxf>
      <fill>
        <patternFill>
          <bgColor rgb="FFCC3300"/>
        </patternFill>
      </fill>
    </dxf>
    <dxf>
      <fill>
        <patternFill>
          <bgColor theme="0" tint="-0.14996795556505021"/>
        </patternFill>
      </fill>
    </dxf>
    <dxf>
      <fill>
        <patternFill>
          <bgColor rgb="FFFF5050"/>
        </patternFill>
      </fill>
    </dxf>
    <dxf>
      <fill>
        <patternFill>
          <bgColor rgb="FFFF3300"/>
        </patternFill>
      </fill>
    </dxf>
    <dxf>
      <fill>
        <patternFill>
          <bgColor rgb="FFCC0000"/>
        </patternFill>
      </fill>
    </dxf>
    <dxf>
      <fill>
        <patternFill patternType="solid">
          <bgColor rgb="FFFF5050"/>
        </patternFill>
      </fill>
    </dxf>
    <dxf>
      <fill>
        <patternFill>
          <bgColor rgb="FFFF0000"/>
        </patternFill>
      </fill>
    </dxf>
    <dxf>
      <fill>
        <patternFill>
          <bgColor rgb="FFC00000"/>
        </patternFill>
      </fill>
    </dxf>
    <dxf>
      <fill>
        <patternFill>
          <bgColor theme="0" tint="-0.14996795556505021"/>
        </patternFill>
      </fill>
    </dxf>
    <dxf>
      <fill>
        <patternFill>
          <bgColor rgb="FFFF5050"/>
        </patternFill>
      </fill>
    </dxf>
    <dxf>
      <fill>
        <patternFill>
          <bgColor rgb="FFFF3300"/>
        </patternFill>
      </fill>
    </dxf>
    <dxf>
      <fill>
        <patternFill>
          <bgColor rgb="FFCC0000"/>
        </patternFill>
      </fill>
    </dxf>
    <dxf>
      <fill>
        <patternFill patternType="solid">
          <bgColor rgb="FFCCFF33"/>
        </patternFill>
      </fill>
    </dxf>
    <dxf>
      <fill>
        <patternFill>
          <bgColor rgb="FF33CC33"/>
        </patternFill>
      </fill>
    </dxf>
    <dxf>
      <fill>
        <patternFill>
          <bgColor rgb="FF008000"/>
        </patternFill>
      </fill>
    </dxf>
    <dxf>
      <fill>
        <patternFill>
          <bgColor theme="0" tint="-0.14996795556505021"/>
        </patternFill>
      </fill>
    </dxf>
    <dxf>
      <fill>
        <patternFill>
          <bgColor theme="1"/>
        </patternFill>
      </fill>
    </dxf>
    <dxf>
      <fill>
        <patternFill>
          <bgColor theme="5" tint="-0.24994659260841701"/>
        </patternFill>
      </fill>
    </dxf>
    <dxf>
      <fill>
        <patternFill>
          <bgColor rgb="FF990033"/>
        </patternFill>
      </fill>
    </dxf>
    <dxf>
      <fill>
        <patternFill>
          <bgColor rgb="FFFF0000"/>
        </patternFill>
      </fill>
    </dxf>
    <dxf>
      <fill>
        <patternFill>
          <bgColor rgb="FFFF3300"/>
        </patternFill>
      </fill>
    </dxf>
    <dxf>
      <fill>
        <patternFill>
          <bgColor rgb="FFFFC000"/>
        </patternFill>
      </fill>
    </dxf>
    <dxf>
      <fill>
        <patternFill>
          <bgColor rgb="FFFFFF00"/>
        </patternFill>
      </fill>
    </dxf>
    <dxf>
      <fill>
        <patternFill>
          <bgColor rgb="FF92D050"/>
        </patternFill>
      </fill>
    </dxf>
    <dxf>
      <fill>
        <patternFill>
          <bgColor rgb="FF00B050"/>
        </patternFill>
      </fill>
    </dxf>
    <dxf>
      <fill>
        <patternFill>
          <bgColor rgb="FF00FF99"/>
        </patternFill>
      </fill>
    </dxf>
    <dxf>
      <fill>
        <patternFill>
          <bgColor rgb="FF00CCFF"/>
        </patternFill>
      </fill>
    </dxf>
    <dxf>
      <fill>
        <patternFill>
          <bgColor rgb="FF0070C0"/>
        </patternFill>
      </fill>
    </dxf>
    <dxf>
      <fill>
        <patternFill>
          <bgColor rgb="FF333399"/>
        </patternFill>
      </fill>
    </dxf>
    <dxf>
      <fill>
        <patternFill>
          <bgColor rgb="FF9966FF"/>
        </patternFill>
      </fill>
    </dxf>
    <dxf>
      <fill>
        <patternFill>
          <bgColor rgb="FFFF00FF"/>
        </patternFill>
      </fill>
    </dxf>
    <dxf>
      <fill>
        <patternFill>
          <bgColor theme="1"/>
        </patternFill>
      </fill>
    </dxf>
    <dxf>
      <fill>
        <patternFill>
          <bgColor theme="5" tint="-0.24994659260841701"/>
        </patternFill>
      </fill>
    </dxf>
    <dxf>
      <fill>
        <patternFill>
          <bgColor rgb="FF990033"/>
        </patternFill>
      </fill>
    </dxf>
    <dxf>
      <fill>
        <patternFill>
          <bgColor rgb="FFFF0000"/>
        </patternFill>
      </fill>
    </dxf>
    <dxf>
      <fill>
        <patternFill>
          <bgColor rgb="FFFF3300"/>
        </patternFill>
      </fill>
    </dxf>
    <dxf>
      <fill>
        <patternFill>
          <bgColor rgb="FFFFC000"/>
        </patternFill>
      </fill>
    </dxf>
    <dxf>
      <fill>
        <patternFill>
          <bgColor rgb="FFFFFF00"/>
        </patternFill>
      </fill>
    </dxf>
    <dxf>
      <fill>
        <patternFill>
          <bgColor rgb="FF92D050"/>
        </patternFill>
      </fill>
    </dxf>
    <dxf>
      <fill>
        <patternFill>
          <bgColor rgb="FF00B050"/>
        </patternFill>
      </fill>
    </dxf>
    <dxf>
      <fill>
        <patternFill>
          <bgColor rgb="FF00FF99"/>
        </patternFill>
      </fill>
    </dxf>
    <dxf>
      <fill>
        <patternFill>
          <bgColor rgb="FF00CCFF"/>
        </patternFill>
      </fill>
    </dxf>
    <dxf>
      <fill>
        <patternFill>
          <bgColor rgb="FF0070C0"/>
        </patternFill>
      </fill>
    </dxf>
    <dxf>
      <fill>
        <patternFill>
          <bgColor rgb="FF333399"/>
        </patternFill>
      </fill>
    </dxf>
    <dxf>
      <fill>
        <patternFill>
          <bgColor rgb="FF9966FF"/>
        </patternFill>
      </fill>
    </dxf>
    <dxf>
      <fill>
        <patternFill>
          <bgColor rgb="FFFF00FF"/>
        </patternFill>
      </fill>
    </dxf>
    <dxf>
      <fill>
        <patternFill>
          <bgColor theme="1"/>
        </patternFill>
      </fill>
    </dxf>
    <dxf>
      <fill>
        <patternFill>
          <bgColor theme="5" tint="-0.24994659260841701"/>
        </patternFill>
      </fill>
    </dxf>
    <dxf>
      <fill>
        <patternFill>
          <bgColor rgb="FF990033"/>
        </patternFill>
      </fill>
    </dxf>
    <dxf>
      <fill>
        <patternFill>
          <bgColor rgb="FFFF0000"/>
        </patternFill>
      </fill>
    </dxf>
    <dxf>
      <fill>
        <patternFill>
          <bgColor rgb="FFFF3300"/>
        </patternFill>
      </fill>
    </dxf>
    <dxf>
      <fill>
        <patternFill>
          <bgColor rgb="FFFFC000"/>
        </patternFill>
      </fill>
    </dxf>
    <dxf>
      <fill>
        <patternFill>
          <bgColor rgb="FFFFFF00"/>
        </patternFill>
      </fill>
    </dxf>
    <dxf>
      <fill>
        <patternFill>
          <bgColor rgb="FF92D050"/>
        </patternFill>
      </fill>
    </dxf>
    <dxf>
      <fill>
        <patternFill>
          <bgColor rgb="FF00B050"/>
        </patternFill>
      </fill>
    </dxf>
    <dxf>
      <fill>
        <patternFill>
          <bgColor rgb="FF00FF99"/>
        </patternFill>
      </fill>
    </dxf>
    <dxf>
      <fill>
        <patternFill>
          <bgColor rgb="FF00CCFF"/>
        </patternFill>
      </fill>
    </dxf>
    <dxf>
      <fill>
        <patternFill>
          <bgColor rgb="FF0070C0"/>
        </patternFill>
      </fill>
    </dxf>
    <dxf>
      <fill>
        <patternFill>
          <bgColor rgb="FF333399"/>
        </patternFill>
      </fill>
    </dxf>
    <dxf>
      <fill>
        <patternFill>
          <bgColor rgb="FF9966FF"/>
        </patternFill>
      </fill>
    </dxf>
    <dxf>
      <fill>
        <patternFill>
          <bgColor rgb="FFFF00FF"/>
        </patternFill>
      </fill>
    </dxf>
    <dxf>
      <fill>
        <patternFill>
          <bgColor theme="1"/>
        </patternFill>
      </fill>
    </dxf>
    <dxf>
      <fill>
        <patternFill>
          <bgColor theme="5" tint="-0.24994659260841701"/>
        </patternFill>
      </fill>
    </dxf>
    <dxf>
      <fill>
        <patternFill>
          <bgColor rgb="FF990033"/>
        </patternFill>
      </fill>
    </dxf>
    <dxf>
      <fill>
        <patternFill>
          <bgColor rgb="FFFF0000"/>
        </patternFill>
      </fill>
    </dxf>
    <dxf>
      <fill>
        <patternFill>
          <bgColor rgb="FFFF3300"/>
        </patternFill>
      </fill>
    </dxf>
    <dxf>
      <fill>
        <patternFill>
          <bgColor rgb="FFFFC000"/>
        </patternFill>
      </fill>
    </dxf>
    <dxf>
      <fill>
        <patternFill>
          <bgColor rgb="FFFFFF00"/>
        </patternFill>
      </fill>
    </dxf>
    <dxf>
      <fill>
        <patternFill>
          <bgColor rgb="FF92D050"/>
        </patternFill>
      </fill>
    </dxf>
    <dxf>
      <fill>
        <patternFill>
          <bgColor rgb="FF00B050"/>
        </patternFill>
      </fill>
    </dxf>
    <dxf>
      <fill>
        <patternFill>
          <bgColor rgb="FF00FF99"/>
        </patternFill>
      </fill>
    </dxf>
    <dxf>
      <fill>
        <patternFill>
          <bgColor rgb="FF00CCFF"/>
        </patternFill>
      </fill>
    </dxf>
    <dxf>
      <fill>
        <patternFill>
          <bgColor rgb="FF0070C0"/>
        </patternFill>
      </fill>
    </dxf>
    <dxf>
      <fill>
        <patternFill>
          <bgColor rgb="FF333399"/>
        </patternFill>
      </fill>
    </dxf>
    <dxf>
      <fill>
        <patternFill>
          <bgColor rgb="FF9966FF"/>
        </patternFill>
      </fill>
    </dxf>
    <dxf>
      <fill>
        <patternFill>
          <bgColor rgb="FFFF00FF"/>
        </patternFill>
      </fill>
    </dxf>
    <dxf>
      <fill>
        <patternFill>
          <bgColor theme="1"/>
        </patternFill>
      </fill>
    </dxf>
    <dxf>
      <fill>
        <patternFill>
          <bgColor theme="5" tint="-0.24994659260841701"/>
        </patternFill>
      </fill>
    </dxf>
    <dxf>
      <fill>
        <patternFill>
          <bgColor rgb="FF990033"/>
        </patternFill>
      </fill>
    </dxf>
    <dxf>
      <fill>
        <patternFill>
          <bgColor rgb="FFFF0000"/>
        </patternFill>
      </fill>
    </dxf>
    <dxf>
      <fill>
        <patternFill>
          <bgColor rgb="FFFF3300"/>
        </patternFill>
      </fill>
    </dxf>
    <dxf>
      <fill>
        <patternFill>
          <bgColor rgb="FFFFC000"/>
        </patternFill>
      </fill>
    </dxf>
    <dxf>
      <fill>
        <patternFill>
          <bgColor rgb="FFFFFF00"/>
        </patternFill>
      </fill>
    </dxf>
    <dxf>
      <fill>
        <patternFill>
          <bgColor rgb="FF92D050"/>
        </patternFill>
      </fill>
    </dxf>
    <dxf>
      <fill>
        <patternFill>
          <bgColor rgb="FF00B050"/>
        </patternFill>
      </fill>
    </dxf>
    <dxf>
      <fill>
        <patternFill>
          <bgColor rgb="FF00FF99"/>
        </patternFill>
      </fill>
    </dxf>
    <dxf>
      <fill>
        <patternFill>
          <bgColor rgb="FF00CCFF"/>
        </patternFill>
      </fill>
    </dxf>
    <dxf>
      <fill>
        <patternFill>
          <bgColor rgb="FF0070C0"/>
        </patternFill>
      </fill>
    </dxf>
    <dxf>
      <fill>
        <patternFill>
          <bgColor rgb="FF333399"/>
        </patternFill>
      </fill>
    </dxf>
    <dxf>
      <fill>
        <patternFill>
          <bgColor rgb="FF9966FF"/>
        </patternFill>
      </fill>
    </dxf>
    <dxf>
      <fill>
        <patternFill>
          <bgColor rgb="FFFF00FF"/>
        </patternFill>
      </fill>
    </dxf>
    <dxf>
      <fill>
        <patternFill>
          <bgColor theme="1"/>
        </patternFill>
      </fill>
    </dxf>
    <dxf>
      <fill>
        <patternFill>
          <bgColor theme="5" tint="-0.24994659260841701"/>
        </patternFill>
      </fill>
    </dxf>
    <dxf>
      <fill>
        <patternFill>
          <bgColor rgb="FF990033"/>
        </patternFill>
      </fill>
    </dxf>
    <dxf>
      <fill>
        <patternFill>
          <bgColor rgb="FFFF0000"/>
        </patternFill>
      </fill>
    </dxf>
    <dxf>
      <fill>
        <patternFill>
          <bgColor rgb="FFFF3300"/>
        </patternFill>
      </fill>
    </dxf>
    <dxf>
      <fill>
        <patternFill>
          <bgColor rgb="FFFFC000"/>
        </patternFill>
      </fill>
    </dxf>
    <dxf>
      <fill>
        <patternFill>
          <bgColor rgb="FFFFFF00"/>
        </patternFill>
      </fill>
    </dxf>
    <dxf>
      <fill>
        <patternFill>
          <bgColor rgb="FF92D050"/>
        </patternFill>
      </fill>
    </dxf>
    <dxf>
      <fill>
        <patternFill>
          <bgColor rgb="FF00B050"/>
        </patternFill>
      </fill>
    </dxf>
    <dxf>
      <fill>
        <patternFill>
          <bgColor rgb="FF00FF99"/>
        </patternFill>
      </fill>
    </dxf>
    <dxf>
      <fill>
        <patternFill>
          <bgColor rgb="FF00CCFF"/>
        </patternFill>
      </fill>
    </dxf>
    <dxf>
      <fill>
        <patternFill>
          <bgColor rgb="FF0070C0"/>
        </patternFill>
      </fill>
    </dxf>
    <dxf>
      <fill>
        <patternFill>
          <bgColor rgb="FF333399"/>
        </patternFill>
      </fill>
    </dxf>
    <dxf>
      <fill>
        <patternFill>
          <bgColor rgb="FF9966FF"/>
        </patternFill>
      </fill>
    </dxf>
    <dxf>
      <fill>
        <patternFill>
          <bgColor rgb="FFFF00FF"/>
        </patternFill>
      </fill>
    </dxf>
    <dxf>
      <fill>
        <patternFill>
          <bgColor theme="1"/>
        </patternFill>
      </fill>
    </dxf>
    <dxf>
      <fill>
        <patternFill>
          <bgColor theme="5" tint="-0.24994659260841701"/>
        </patternFill>
      </fill>
    </dxf>
    <dxf>
      <fill>
        <patternFill>
          <bgColor rgb="FF990033"/>
        </patternFill>
      </fill>
    </dxf>
    <dxf>
      <fill>
        <patternFill>
          <bgColor rgb="FFFF0000"/>
        </patternFill>
      </fill>
    </dxf>
    <dxf>
      <fill>
        <patternFill>
          <bgColor rgb="FFFF3300"/>
        </patternFill>
      </fill>
    </dxf>
    <dxf>
      <fill>
        <patternFill>
          <bgColor rgb="FFFFC000"/>
        </patternFill>
      </fill>
    </dxf>
    <dxf>
      <fill>
        <patternFill>
          <bgColor rgb="FFFFFF00"/>
        </patternFill>
      </fill>
    </dxf>
    <dxf>
      <fill>
        <patternFill>
          <bgColor rgb="FF92D050"/>
        </patternFill>
      </fill>
    </dxf>
    <dxf>
      <fill>
        <patternFill>
          <bgColor rgb="FF00B050"/>
        </patternFill>
      </fill>
    </dxf>
    <dxf>
      <fill>
        <patternFill>
          <bgColor rgb="FF00FF99"/>
        </patternFill>
      </fill>
    </dxf>
    <dxf>
      <fill>
        <patternFill>
          <bgColor rgb="FF00CCFF"/>
        </patternFill>
      </fill>
    </dxf>
    <dxf>
      <fill>
        <patternFill>
          <bgColor rgb="FF0070C0"/>
        </patternFill>
      </fill>
    </dxf>
    <dxf>
      <fill>
        <patternFill>
          <bgColor rgb="FF333399"/>
        </patternFill>
      </fill>
    </dxf>
    <dxf>
      <fill>
        <patternFill>
          <bgColor rgb="FF9966FF"/>
        </patternFill>
      </fill>
    </dxf>
    <dxf>
      <fill>
        <patternFill>
          <bgColor rgb="FFFF00FF"/>
        </patternFill>
      </fill>
    </dxf>
    <dxf>
      <fill>
        <patternFill>
          <bgColor theme="1"/>
        </patternFill>
      </fill>
    </dxf>
    <dxf>
      <fill>
        <patternFill>
          <bgColor theme="5" tint="-0.24994659260841701"/>
        </patternFill>
      </fill>
    </dxf>
    <dxf>
      <fill>
        <patternFill>
          <bgColor rgb="FF990033"/>
        </patternFill>
      </fill>
    </dxf>
    <dxf>
      <fill>
        <patternFill>
          <bgColor rgb="FFFF0000"/>
        </patternFill>
      </fill>
    </dxf>
    <dxf>
      <fill>
        <patternFill>
          <bgColor rgb="FFFF3300"/>
        </patternFill>
      </fill>
    </dxf>
    <dxf>
      <fill>
        <patternFill>
          <bgColor rgb="FFFFC000"/>
        </patternFill>
      </fill>
    </dxf>
    <dxf>
      <fill>
        <patternFill>
          <bgColor rgb="FFFFFF00"/>
        </patternFill>
      </fill>
    </dxf>
    <dxf>
      <fill>
        <patternFill>
          <bgColor rgb="FF92D050"/>
        </patternFill>
      </fill>
    </dxf>
    <dxf>
      <fill>
        <patternFill>
          <bgColor rgb="FF00B050"/>
        </patternFill>
      </fill>
    </dxf>
    <dxf>
      <fill>
        <patternFill>
          <bgColor rgb="FF00FF99"/>
        </patternFill>
      </fill>
    </dxf>
    <dxf>
      <fill>
        <patternFill>
          <bgColor rgb="FF00CCFF"/>
        </patternFill>
      </fill>
    </dxf>
    <dxf>
      <fill>
        <patternFill>
          <bgColor rgb="FF0070C0"/>
        </patternFill>
      </fill>
    </dxf>
    <dxf>
      <fill>
        <patternFill>
          <bgColor rgb="FF333399"/>
        </patternFill>
      </fill>
    </dxf>
    <dxf>
      <fill>
        <patternFill>
          <bgColor rgb="FF9966FF"/>
        </patternFill>
      </fill>
    </dxf>
    <dxf>
      <fill>
        <patternFill>
          <bgColor rgb="FFFF00FF"/>
        </patternFill>
      </fill>
    </dxf>
    <dxf>
      <fill>
        <patternFill>
          <bgColor theme="1"/>
        </patternFill>
      </fill>
    </dxf>
    <dxf>
      <fill>
        <patternFill>
          <bgColor theme="5" tint="-0.24994659260841701"/>
        </patternFill>
      </fill>
    </dxf>
    <dxf>
      <fill>
        <patternFill>
          <bgColor rgb="FF990033"/>
        </patternFill>
      </fill>
    </dxf>
    <dxf>
      <fill>
        <patternFill>
          <bgColor rgb="FFFF0000"/>
        </patternFill>
      </fill>
    </dxf>
    <dxf>
      <fill>
        <patternFill>
          <bgColor rgb="FFFF3300"/>
        </patternFill>
      </fill>
    </dxf>
    <dxf>
      <fill>
        <patternFill>
          <bgColor rgb="FFFFC000"/>
        </patternFill>
      </fill>
    </dxf>
    <dxf>
      <fill>
        <patternFill>
          <bgColor rgb="FFFFFF00"/>
        </patternFill>
      </fill>
    </dxf>
    <dxf>
      <fill>
        <patternFill>
          <bgColor rgb="FF92D050"/>
        </patternFill>
      </fill>
    </dxf>
    <dxf>
      <fill>
        <patternFill>
          <bgColor rgb="FF00B050"/>
        </patternFill>
      </fill>
    </dxf>
    <dxf>
      <fill>
        <patternFill>
          <bgColor rgb="FF00FF99"/>
        </patternFill>
      </fill>
    </dxf>
    <dxf>
      <fill>
        <patternFill>
          <bgColor rgb="FF00CCFF"/>
        </patternFill>
      </fill>
    </dxf>
    <dxf>
      <fill>
        <patternFill>
          <bgColor rgb="FF0070C0"/>
        </patternFill>
      </fill>
    </dxf>
    <dxf>
      <fill>
        <patternFill>
          <bgColor rgb="FF333399"/>
        </patternFill>
      </fill>
    </dxf>
    <dxf>
      <fill>
        <patternFill>
          <bgColor rgb="FF9966FF"/>
        </patternFill>
      </fill>
    </dxf>
    <dxf>
      <fill>
        <patternFill>
          <bgColor rgb="FFFF00FF"/>
        </patternFill>
      </fill>
    </dxf>
    <dxf>
      <fill>
        <patternFill>
          <bgColor theme="1"/>
        </patternFill>
      </fill>
    </dxf>
    <dxf>
      <fill>
        <patternFill>
          <bgColor theme="5" tint="-0.24994659260841701"/>
        </patternFill>
      </fill>
    </dxf>
    <dxf>
      <fill>
        <patternFill>
          <bgColor rgb="FF990033"/>
        </patternFill>
      </fill>
    </dxf>
    <dxf>
      <fill>
        <patternFill>
          <bgColor rgb="FFFF0000"/>
        </patternFill>
      </fill>
    </dxf>
    <dxf>
      <fill>
        <patternFill>
          <bgColor rgb="FFFF3300"/>
        </patternFill>
      </fill>
    </dxf>
    <dxf>
      <fill>
        <patternFill>
          <bgColor rgb="FFFFC000"/>
        </patternFill>
      </fill>
    </dxf>
    <dxf>
      <fill>
        <patternFill>
          <bgColor rgb="FFFFFF00"/>
        </patternFill>
      </fill>
    </dxf>
    <dxf>
      <fill>
        <patternFill>
          <bgColor rgb="FF92D050"/>
        </patternFill>
      </fill>
    </dxf>
    <dxf>
      <fill>
        <patternFill>
          <bgColor rgb="FF00B050"/>
        </patternFill>
      </fill>
    </dxf>
    <dxf>
      <fill>
        <patternFill>
          <bgColor rgb="FF00FF99"/>
        </patternFill>
      </fill>
    </dxf>
    <dxf>
      <fill>
        <patternFill>
          <bgColor rgb="FF00CCFF"/>
        </patternFill>
      </fill>
    </dxf>
    <dxf>
      <fill>
        <patternFill>
          <bgColor rgb="FF0070C0"/>
        </patternFill>
      </fill>
    </dxf>
    <dxf>
      <fill>
        <patternFill>
          <bgColor rgb="FF333399"/>
        </patternFill>
      </fill>
    </dxf>
    <dxf>
      <fill>
        <patternFill>
          <bgColor rgb="FF9966FF"/>
        </patternFill>
      </fill>
    </dxf>
    <dxf>
      <fill>
        <patternFill>
          <bgColor rgb="FFFF00FF"/>
        </patternFill>
      </fill>
    </dxf>
    <dxf>
      <fill>
        <patternFill>
          <bgColor theme="1"/>
        </patternFill>
      </fill>
    </dxf>
    <dxf>
      <fill>
        <patternFill>
          <bgColor theme="5" tint="-0.24994659260841701"/>
        </patternFill>
      </fill>
    </dxf>
    <dxf>
      <fill>
        <patternFill>
          <bgColor rgb="FF990033"/>
        </patternFill>
      </fill>
    </dxf>
    <dxf>
      <fill>
        <patternFill>
          <bgColor rgb="FFFF0000"/>
        </patternFill>
      </fill>
    </dxf>
    <dxf>
      <fill>
        <patternFill>
          <bgColor rgb="FFFF3300"/>
        </patternFill>
      </fill>
    </dxf>
    <dxf>
      <fill>
        <patternFill>
          <bgColor rgb="FFFFC000"/>
        </patternFill>
      </fill>
    </dxf>
    <dxf>
      <fill>
        <patternFill>
          <bgColor rgb="FFFFFF00"/>
        </patternFill>
      </fill>
    </dxf>
    <dxf>
      <fill>
        <patternFill>
          <bgColor rgb="FF92D050"/>
        </patternFill>
      </fill>
    </dxf>
    <dxf>
      <fill>
        <patternFill>
          <bgColor rgb="FF00B050"/>
        </patternFill>
      </fill>
    </dxf>
    <dxf>
      <fill>
        <patternFill>
          <bgColor rgb="FF00FF99"/>
        </patternFill>
      </fill>
    </dxf>
    <dxf>
      <fill>
        <patternFill>
          <bgColor rgb="FF00CCFF"/>
        </patternFill>
      </fill>
    </dxf>
    <dxf>
      <fill>
        <patternFill>
          <bgColor rgb="FF0070C0"/>
        </patternFill>
      </fill>
    </dxf>
    <dxf>
      <fill>
        <patternFill>
          <bgColor rgb="FF333399"/>
        </patternFill>
      </fill>
    </dxf>
    <dxf>
      <fill>
        <patternFill>
          <bgColor rgb="FF9966FF"/>
        </patternFill>
      </fill>
    </dxf>
    <dxf>
      <fill>
        <patternFill>
          <bgColor rgb="FFFF00FF"/>
        </patternFill>
      </fill>
    </dxf>
    <dxf>
      <fill>
        <patternFill>
          <bgColor theme="1"/>
        </patternFill>
      </fill>
    </dxf>
    <dxf>
      <fill>
        <patternFill>
          <bgColor theme="5" tint="-0.24994659260841701"/>
        </patternFill>
      </fill>
    </dxf>
    <dxf>
      <fill>
        <patternFill>
          <bgColor rgb="FF990033"/>
        </patternFill>
      </fill>
    </dxf>
    <dxf>
      <fill>
        <patternFill>
          <bgColor rgb="FFFF0000"/>
        </patternFill>
      </fill>
    </dxf>
    <dxf>
      <fill>
        <patternFill>
          <bgColor rgb="FFFF3300"/>
        </patternFill>
      </fill>
    </dxf>
    <dxf>
      <fill>
        <patternFill>
          <bgColor rgb="FFFFC000"/>
        </patternFill>
      </fill>
    </dxf>
    <dxf>
      <fill>
        <patternFill>
          <bgColor rgb="FFFFFF00"/>
        </patternFill>
      </fill>
    </dxf>
    <dxf>
      <fill>
        <patternFill>
          <bgColor rgb="FF92D050"/>
        </patternFill>
      </fill>
    </dxf>
    <dxf>
      <fill>
        <patternFill>
          <bgColor rgb="FF00B050"/>
        </patternFill>
      </fill>
    </dxf>
    <dxf>
      <fill>
        <patternFill>
          <bgColor rgb="FF00FF99"/>
        </patternFill>
      </fill>
    </dxf>
    <dxf>
      <fill>
        <patternFill>
          <bgColor rgb="FF00CCFF"/>
        </patternFill>
      </fill>
    </dxf>
    <dxf>
      <fill>
        <patternFill>
          <bgColor rgb="FF0070C0"/>
        </patternFill>
      </fill>
    </dxf>
    <dxf>
      <fill>
        <patternFill>
          <bgColor rgb="FF333399"/>
        </patternFill>
      </fill>
    </dxf>
    <dxf>
      <fill>
        <patternFill>
          <bgColor rgb="FF9966FF"/>
        </patternFill>
      </fill>
    </dxf>
    <dxf>
      <fill>
        <patternFill>
          <bgColor rgb="FFFF00FF"/>
        </patternFill>
      </fill>
    </dxf>
    <dxf>
      <fill>
        <patternFill>
          <bgColor theme="1"/>
        </patternFill>
      </fill>
    </dxf>
    <dxf>
      <fill>
        <patternFill>
          <bgColor theme="5" tint="-0.24994659260841701"/>
        </patternFill>
      </fill>
    </dxf>
    <dxf>
      <fill>
        <patternFill>
          <bgColor rgb="FF990033"/>
        </patternFill>
      </fill>
    </dxf>
    <dxf>
      <fill>
        <patternFill>
          <bgColor rgb="FFFF0000"/>
        </patternFill>
      </fill>
    </dxf>
    <dxf>
      <fill>
        <patternFill>
          <bgColor rgb="FFFF3300"/>
        </patternFill>
      </fill>
    </dxf>
    <dxf>
      <fill>
        <patternFill>
          <bgColor rgb="FFFFC000"/>
        </patternFill>
      </fill>
    </dxf>
    <dxf>
      <fill>
        <patternFill>
          <bgColor rgb="FFFFFF00"/>
        </patternFill>
      </fill>
    </dxf>
    <dxf>
      <fill>
        <patternFill>
          <bgColor rgb="FF92D050"/>
        </patternFill>
      </fill>
    </dxf>
    <dxf>
      <fill>
        <patternFill>
          <bgColor rgb="FF00B050"/>
        </patternFill>
      </fill>
    </dxf>
    <dxf>
      <fill>
        <patternFill>
          <bgColor rgb="FF00FF99"/>
        </patternFill>
      </fill>
    </dxf>
    <dxf>
      <fill>
        <patternFill>
          <bgColor rgb="FF00CCFF"/>
        </patternFill>
      </fill>
    </dxf>
    <dxf>
      <fill>
        <patternFill>
          <bgColor rgb="FF0070C0"/>
        </patternFill>
      </fill>
    </dxf>
    <dxf>
      <fill>
        <patternFill>
          <bgColor rgb="FF333399"/>
        </patternFill>
      </fill>
    </dxf>
    <dxf>
      <fill>
        <patternFill>
          <bgColor rgb="FF9966FF"/>
        </patternFill>
      </fill>
    </dxf>
    <dxf>
      <fill>
        <patternFill>
          <bgColor rgb="FFFF00FF"/>
        </patternFill>
      </fill>
    </dxf>
    <dxf>
      <fill>
        <patternFill>
          <bgColor theme="1"/>
        </patternFill>
      </fill>
    </dxf>
    <dxf>
      <fill>
        <patternFill>
          <bgColor theme="5" tint="-0.24994659260841701"/>
        </patternFill>
      </fill>
    </dxf>
    <dxf>
      <fill>
        <patternFill>
          <bgColor rgb="FF990033"/>
        </patternFill>
      </fill>
    </dxf>
    <dxf>
      <fill>
        <patternFill>
          <bgColor rgb="FFFF0000"/>
        </patternFill>
      </fill>
    </dxf>
    <dxf>
      <fill>
        <patternFill>
          <bgColor rgb="FFFF3300"/>
        </patternFill>
      </fill>
    </dxf>
    <dxf>
      <fill>
        <patternFill>
          <bgColor rgb="FFFFC000"/>
        </patternFill>
      </fill>
    </dxf>
    <dxf>
      <fill>
        <patternFill>
          <bgColor rgb="FFFFFF00"/>
        </patternFill>
      </fill>
    </dxf>
    <dxf>
      <fill>
        <patternFill>
          <bgColor rgb="FF92D050"/>
        </patternFill>
      </fill>
    </dxf>
    <dxf>
      <fill>
        <patternFill>
          <bgColor rgb="FF00B050"/>
        </patternFill>
      </fill>
    </dxf>
    <dxf>
      <fill>
        <patternFill>
          <bgColor rgb="FF00FF99"/>
        </patternFill>
      </fill>
    </dxf>
    <dxf>
      <fill>
        <patternFill>
          <bgColor rgb="FF00CCFF"/>
        </patternFill>
      </fill>
    </dxf>
    <dxf>
      <fill>
        <patternFill>
          <bgColor rgb="FF0070C0"/>
        </patternFill>
      </fill>
    </dxf>
    <dxf>
      <fill>
        <patternFill>
          <bgColor rgb="FF333399"/>
        </patternFill>
      </fill>
    </dxf>
    <dxf>
      <fill>
        <patternFill>
          <bgColor rgb="FF9966FF"/>
        </patternFill>
      </fill>
    </dxf>
    <dxf>
      <fill>
        <patternFill>
          <bgColor rgb="FFFF00FF"/>
        </patternFill>
      </fill>
    </dxf>
    <dxf>
      <fill>
        <patternFill>
          <bgColor theme="1"/>
        </patternFill>
      </fill>
    </dxf>
    <dxf>
      <fill>
        <patternFill>
          <bgColor theme="5" tint="-0.24994659260841701"/>
        </patternFill>
      </fill>
    </dxf>
    <dxf>
      <fill>
        <patternFill>
          <bgColor rgb="FF990033"/>
        </patternFill>
      </fill>
    </dxf>
    <dxf>
      <fill>
        <patternFill>
          <bgColor rgb="FFFF0000"/>
        </patternFill>
      </fill>
    </dxf>
    <dxf>
      <fill>
        <patternFill>
          <bgColor rgb="FFFF3300"/>
        </patternFill>
      </fill>
    </dxf>
    <dxf>
      <fill>
        <patternFill>
          <bgColor rgb="FFFFC000"/>
        </patternFill>
      </fill>
    </dxf>
    <dxf>
      <fill>
        <patternFill>
          <bgColor rgb="FFFFFF00"/>
        </patternFill>
      </fill>
    </dxf>
    <dxf>
      <fill>
        <patternFill>
          <bgColor rgb="FF92D050"/>
        </patternFill>
      </fill>
    </dxf>
    <dxf>
      <fill>
        <patternFill>
          <bgColor rgb="FF00B050"/>
        </patternFill>
      </fill>
    </dxf>
    <dxf>
      <fill>
        <patternFill>
          <bgColor rgb="FF00FF99"/>
        </patternFill>
      </fill>
    </dxf>
    <dxf>
      <fill>
        <patternFill>
          <bgColor rgb="FF00CCFF"/>
        </patternFill>
      </fill>
    </dxf>
    <dxf>
      <fill>
        <patternFill>
          <bgColor rgb="FF0070C0"/>
        </patternFill>
      </fill>
    </dxf>
    <dxf>
      <fill>
        <patternFill>
          <bgColor rgb="FF333399"/>
        </patternFill>
      </fill>
    </dxf>
    <dxf>
      <fill>
        <patternFill>
          <bgColor rgb="FF9966FF"/>
        </patternFill>
      </fill>
    </dxf>
    <dxf>
      <fill>
        <patternFill>
          <bgColor rgb="FFFF00FF"/>
        </patternFill>
      </fill>
    </dxf>
    <dxf>
      <fill>
        <patternFill>
          <bgColor theme="1"/>
        </patternFill>
      </fill>
    </dxf>
    <dxf>
      <fill>
        <patternFill>
          <bgColor theme="5" tint="-0.24994659260841701"/>
        </patternFill>
      </fill>
    </dxf>
    <dxf>
      <fill>
        <patternFill>
          <bgColor rgb="FF990033"/>
        </patternFill>
      </fill>
    </dxf>
    <dxf>
      <fill>
        <patternFill>
          <bgColor rgb="FFFF0000"/>
        </patternFill>
      </fill>
    </dxf>
    <dxf>
      <fill>
        <patternFill>
          <bgColor rgb="FFFF3300"/>
        </patternFill>
      </fill>
    </dxf>
    <dxf>
      <fill>
        <patternFill>
          <bgColor rgb="FFFFC000"/>
        </patternFill>
      </fill>
    </dxf>
    <dxf>
      <fill>
        <patternFill>
          <bgColor rgb="FFFFFF00"/>
        </patternFill>
      </fill>
    </dxf>
    <dxf>
      <fill>
        <patternFill>
          <bgColor rgb="FF92D050"/>
        </patternFill>
      </fill>
    </dxf>
    <dxf>
      <fill>
        <patternFill>
          <bgColor rgb="FF00B050"/>
        </patternFill>
      </fill>
    </dxf>
    <dxf>
      <fill>
        <patternFill>
          <bgColor rgb="FF00FF99"/>
        </patternFill>
      </fill>
    </dxf>
    <dxf>
      <fill>
        <patternFill>
          <bgColor rgb="FF00CCFF"/>
        </patternFill>
      </fill>
    </dxf>
    <dxf>
      <fill>
        <patternFill>
          <bgColor rgb="FF0070C0"/>
        </patternFill>
      </fill>
    </dxf>
    <dxf>
      <fill>
        <patternFill>
          <bgColor rgb="FF333399"/>
        </patternFill>
      </fill>
    </dxf>
    <dxf>
      <fill>
        <patternFill>
          <bgColor rgb="FF9966FF"/>
        </patternFill>
      </fill>
    </dxf>
    <dxf>
      <fill>
        <patternFill>
          <bgColor rgb="FFFF00FF"/>
        </patternFill>
      </fill>
    </dxf>
    <dxf>
      <fill>
        <patternFill>
          <bgColor theme="1"/>
        </patternFill>
      </fill>
    </dxf>
    <dxf>
      <fill>
        <patternFill>
          <bgColor theme="5" tint="-0.24994659260841701"/>
        </patternFill>
      </fill>
    </dxf>
    <dxf>
      <fill>
        <patternFill>
          <bgColor rgb="FF990033"/>
        </patternFill>
      </fill>
    </dxf>
    <dxf>
      <fill>
        <patternFill>
          <bgColor rgb="FFFF0000"/>
        </patternFill>
      </fill>
    </dxf>
    <dxf>
      <fill>
        <patternFill>
          <bgColor rgb="FFFF3300"/>
        </patternFill>
      </fill>
    </dxf>
    <dxf>
      <fill>
        <patternFill>
          <bgColor rgb="FFFFC000"/>
        </patternFill>
      </fill>
    </dxf>
    <dxf>
      <fill>
        <patternFill>
          <bgColor rgb="FFFFFF00"/>
        </patternFill>
      </fill>
    </dxf>
    <dxf>
      <fill>
        <patternFill>
          <bgColor rgb="FF92D050"/>
        </patternFill>
      </fill>
    </dxf>
    <dxf>
      <fill>
        <patternFill>
          <bgColor rgb="FF00B050"/>
        </patternFill>
      </fill>
    </dxf>
    <dxf>
      <fill>
        <patternFill>
          <bgColor rgb="FF00FF99"/>
        </patternFill>
      </fill>
    </dxf>
    <dxf>
      <fill>
        <patternFill>
          <bgColor rgb="FF00CCFF"/>
        </patternFill>
      </fill>
    </dxf>
    <dxf>
      <fill>
        <patternFill>
          <bgColor rgb="FF0070C0"/>
        </patternFill>
      </fill>
    </dxf>
    <dxf>
      <fill>
        <patternFill>
          <bgColor rgb="FF333399"/>
        </patternFill>
      </fill>
    </dxf>
    <dxf>
      <fill>
        <patternFill>
          <bgColor rgb="FF9966FF"/>
        </patternFill>
      </fill>
    </dxf>
    <dxf>
      <fill>
        <patternFill>
          <bgColor rgb="FFFF00FF"/>
        </patternFill>
      </fill>
    </dxf>
    <dxf>
      <fill>
        <patternFill>
          <bgColor theme="1"/>
        </patternFill>
      </fill>
    </dxf>
    <dxf>
      <fill>
        <patternFill>
          <bgColor theme="5" tint="-0.24994659260841701"/>
        </patternFill>
      </fill>
    </dxf>
    <dxf>
      <fill>
        <patternFill>
          <bgColor rgb="FF990033"/>
        </patternFill>
      </fill>
    </dxf>
    <dxf>
      <fill>
        <patternFill>
          <bgColor rgb="FFFF0000"/>
        </patternFill>
      </fill>
    </dxf>
    <dxf>
      <fill>
        <patternFill>
          <bgColor rgb="FFFF3300"/>
        </patternFill>
      </fill>
    </dxf>
    <dxf>
      <fill>
        <patternFill>
          <bgColor rgb="FFFFC000"/>
        </patternFill>
      </fill>
    </dxf>
    <dxf>
      <fill>
        <patternFill>
          <bgColor rgb="FFFFFF00"/>
        </patternFill>
      </fill>
    </dxf>
    <dxf>
      <fill>
        <patternFill>
          <bgColor rgb="FF92D050"/>
        </patternFill>
      </fill>
    </dxf>
    <dxf>
      <fill>
        <patternFill>
          <bgColor rgb="FF00B050"/>
        </patternFill>
      </fill>
    </dxf>
    <dxf>
      <fill>
        <patternFill>
          <bgColor rgb="FF00FF99"/>
        </patternFill>
      </fill>
    </dxf>
    <dxf>
      <fill>
        <patternFill>
          <bgColor rgb="FF00CCFF"/>
        </patternFill>
      </fill>
    </dxf>
    <dxf>
      <fill>
        <patternFill>
          <bgColor rgb="FF0070C0"/>
        </patternFill>
      </fill>
    </dxf>
    <dxf>
      <fill>
        <patternFill>
          <bgColor rgb="FF333399"/>
        </patternFill>
      </fill>
    </dxf>
    <dxf>
      <fill>
        <patternFill>
          <bgColor rgb="FF9966FF"/>
        </patternFill>
      </fill>
    </dxf>
    <dxf>
      <fill>
        <patternFill>
          <bgColor rgb="FFFF00FF"/>
        </patternFill>
      </fill>
    </dxf>
    <dxf>
      <fill>
        <patternFill>
          <bgColor theme="1"/>
        </patternFill>
      </fill>
    </dxf>
    <dxf>
      <fill>
        <patternFill>
          <bgColor theme="5" tint="-0.24994659260841701"/>
        </patternFill>
      </fill>
    </dxf>
    <dxf>
      <fill>
        <patternFill>
          <bgColor rgb="FF990033"/>
        </patternFill>
      </fill>
    </dxf>
    <dxf>
      <fill>
        <patternFill>
          <bgColor rgb="FFFF0000"/>
        </patternFill>
      </fill>
    </dxf>
    <dxf>
      <fill>
        <patternFill>
          <bgColor rgb="FFFF3300"/>
        </patternFill>
      </fill>
    </dxf>
    <dxf>
      <fill>
        <patternFill>
          <bgColor rgb="FFFFC000"/>
        </patternFill>
      </fill>
    </dxf>
    <dxf>
      <fill>
        <patternFill>
          <bgColor rgb="FFFFFF00"/>
        </patternFill>
      </fill>
    </dxf>
    <dxf>
      <fill>
        <patternFill>
          <bgColor rgb="FF92D050"/>
        </patternFill>
      </fill>
    </dxf>
    <dxf>
      <fill>
        <patternFill>
          <bgColor rgb="FF00B050"/>
        </patternFill>
      </fill>
    </dxf>
    <dxf>
      <fill>
        <patternFill>
          <bgColor rgb="FF00FF99"/>
        </patternFill>
      </fill>
    </dxf>
    <dxf>
      <fill>
        <patternFill>
          <bgColor rgb="FF00CCFF"/>
        </patternFill>
      </fill>
    </dxf>
    <dxf>
      <fill>
        <patternFill>
          <bgColor rgb="FF0070C0"/>
        </patternFill>
      </fill>
    </dxf>
    <dxf>
      <fill>
        <patternFill>
          <bgColor rgb="FF333399"/>
        </patternFill>
      </fill>
    </dxf>
    <dxf>
      <fill>
        <patternFill>
          <bgColor rgb="FF9966FF"/>
        </patternFill>
      </fill>
    </dxf>
    <dxf>
      <fill>
        <patternFill>
          <bgColor rgb="FFFF00FF"/>
        </patternFill>
      </fill>
    </dxf>
    <dxf>
      <fill>
        <patternFill>
          <bgColor theme="1"/>
        </patternFill>
      </fill>
    </dxf>
    <dxf>
      <fill>
        <patternFill>
          <bgColor theme="5" tint="-0.24994659260841701"/>
        </patternFill>
      </fill>
    </dxf>
    <dxf>
      <fill>
        <patternFill>
          <bgColor rgb="FF990033"/>
        </patternFill>
      </fill>
    </dxf>
    <dxf>
      <fill>
        <patternFill>
          <bgColor rgb="FFFF0000"/>
        </patternFill>
      </fill>
    </dxf>
    <dxf>
      <fill>
        <patternFill>
          <bgColor rgb="FFFF3300"/>
        </patternFill>
      </fill>
    </dxf>
    <dxf>
      <fill>
        <patternFill>
          <bgColor rgb="FFFFC000"/>
        </patternFill>
      </fill>
    </dxf>
    <dxf>
      <fill>
        <patternFill>
          <bgColor rgb="FFFFFF00"/>
        </patternFill>
      </fill>
    </dxf>
    <dxf>
      <fill>
        <patternFill>
          <bgColor rgb="FF92D050"/>
        </patternFill>
      </fill>
    </dxf>
    <dxf>
      <fill>
        <patternFill>
          <bgColor rgb="FF00B050"/>
        </patternFill>
      </fill>
    </dxf>
    <dxf>
      <fill>
        <patternFill>
          <bgColor rgb="FF00FF99"/>
        </patternFill>
      </fill>
    </dxf>
    <dxf>
      <fill>
        <patternFill>
          <bgColor rgb="FF00CCFF"/>
        </patternFill>
      </fill>
    </dxf>
    <dxf>
      <fill>
        <patternFill>
          <bgColor rgb="FF0070C0"/>
        </patternFill>
      </fill>
    </dxf>
    <dxf>
      <fill>
        <patternFill>
          <bgColor rgb="FF333399"/>
        </patternFill>
      </fill>
    </dxf>
    <dxf>
      <fill>
        <patternFill>
          <bgColor rgb="FF9966FF"/>
        </patternFill>
      </fill>
    </dxf>
    <dxf>
      <fill>
        <patternFill>
          <bgColor rgb="FFFF00FF"/>
        </patternFill>
      </fill>
    </dxf>
    <dxf>
      <fill>
        <patternFill>
          <bgColor theme="1"/>
        </patternFill>
      </fill>
    </dxf>
    <dxf>
      <fill>
        <patternFill>
          <bgColor theme="5" tint="-0.24994659260841701"/>
        </patternFill>
      </fill>
    </dxf>
    <dxf>
      <fill>
        <patternFill>
          <bgColor rgb="FF990033"/>
        </patternFill>
      </fill>
    </dxf>
    <dxf>
      <fill>
        <patternFill>
          <bgColor rgb="FFFF0000"/>
        </patternFill>
      </fill>
    </dxf>
    <dxf>
      <fill>
        <patternFill>
          <bgColor rgb="FFFF3300"/>
        </patternFill>
      </fill>
    </dxf>
    <dxf>
      <fill>
        <patternFill>
          <bgColor rgb="FFFFC000"/>
        </patternFill>
      </fill>
    </dxf>
    <dxf>
      <fill>
        <patternFill>
          <bgColor rgb="FFFFFF00"/>
        </patternFill>
      </fill>
    </dxf>
    <dxf>
      <fill>
        <patternFill>
          <bgColor rgb="FF92D050"/>
        </patternFill>
      </fill>
    </dxf>
    <dxf>
      <fill>
        <patternFill>
          <bgColor rgb="FF00B050"/>
        </patternFill>
      </fill>
    </dxf>
    <dxf>
      <fill>
        <patternFill>
          <bgColor rgb="FF00FF99"/>
        </patternFill>
      </fill>
    </dxf>
    <dxf>
      <fill>
        <patternFill>
          <bgColor rgb="FF00CCFF"/>
        </patternFill>
      </fill>
    </dxf>
    <dxf>
      <fill>
        <patternFill>
          <bgColor rgb="FF0070C0"/>
        </patternFill>
      </fill>
    </dxf>
    <dxf>
      <fill>
        <patternFill>
          <bgColor rgb="FF333399"/>
        </patternFill>
      </fill>
    </dxf>
    <dxf>
      <fill>
        <patternFill>
          <bgColor rgb="FF9966FF"/>
        </patternFill>
      </fill>
    </dxf>
    <dxf>
      <fill>
        <patternFill>
          <bgColor rgb="FFFF00FF"/>
        </patternFill>
      </fill>
    </dxf>
    <dxf>
      <fill>
        <patternFill>
          <bgColor theme="1"/>
        </patternFill>
      </fill>
    </dxf>
    <dxf>
      <fill>
        <patternFill>
          <bgColor theme="5" tint="-0.24994659260841701"/>
        </patternFill>
      </fill>
    </dxf>
    <dxf>
      <fill>
        <patternFill>
          <bgColor rgb="FF990033"/>
        </patternFill>
      </fill>
    </dxf>
    <dxf>
      <fill>
        <patternFill>
          <bgColor rgb="FFFF0000"/>
        </patternFill>
      </fill>
    </dxf>
    <dxf>
      <fill>
        <patternFill>
          <bgColor rgb="FFFF3300"/>
        </patternFill>
      </fill>
    </dxf>
    <dxf>
      <fill>
        <patternFill>
          <bgColor rgb="FFFFC000"/>
        </patternFill>
      </fill>
    </dxf>
    <dxf>
      <fill>
        <patternFill>
          <bgColor rgb="FFFFFF00"/>
        </patternFill>
      </fill>
    </dxf>
    <dxf>
      <fill>
        <patternFill>
          <bgColor rgb="FF92D050"/>
        </patternFill>
      </fill>
    </dxf>
    <dxf>
      <fill>
        <patternFill>
          <bgColor rgb="FF00B050"/>
        </patternFill>
      </fill>
    </dxf>
    <dxf>
      <fill>
        <patternFill>
          <bgColor rgb="FF00FF99"/>
        </patternFill>
      </fill>
    </dxf>
    <dxf>
      <fill>
        <patternFill>
          <bgColor rgb="FF00CCFF"/>
        </patternFill>
      </fill>
    </dxf>
    <dxf>
      <fill>
        <patternFill>
          <bgColor rgb="FF0070C0"/>
        </patternFill>
      </fill>
    </dxf>
    <dxf>
      <fill>
        <patternFill>
          <bgColor rgb="FF333399"/>
        </patternFill>
      </fill>
    </dxf>
    <dxf>
      <fill>
        <patternFill>
          <bgColor rgb="FF9966FF"/>
        </patternFill>
      </fill>
    </dxf>
    <dxf>
      <fill>
        <patternFill>
          <bgColor rgb="FFFF00FF"/>
        </patternFill>
      </fill>
    </dxf>
    <dxf>
      <fill>
        <patternFill>
          <bgColor rgb="FFFFC000"/>
        </patternFill>
      </fill>
    </dxf>
    <dxf>
      <fill>
        <patternFill>
          <bgColor rgb="FF00B0F0"/>
        </patternFill>
      </fill>
    </dxf>
    <dxf>
      <fill>
        <patternFill>
          <bgColor rgb="FFFFC000"/>
        </patternFill>
      </fill>
    </dxf>
    <dxf>
      <fill>
        <patternFill>
          <bgColor rgb="FF00B0F0"/>
        </patternFill>
      </fill>
    </dxf>
    <dxf>
      <fill>
        <patternFill>
          <bgColor rgb="FFFFC000"/>
        </patternFill>
      </fill>
    </dxf>
    <dxf>
      <fill>
        <patternFill>
          <bgColor rgb="FF00B0F0"/>
        </patternFill>
      </fill>
    </dxf>
    <dxf>
      <fill>
        <patternFill>
          <bgColor rgb="FFFFC000"/>
        </patternFill>
      </fill>
    </dxf>
    <dxf>
      <fill>
        <patternFill>
          <bgColor rgb="FF00B0F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CC66"/>
        </patternFill>
      </fill>
    </dxf>
    <dxf>
      <fill>
        <patternFill>
          <bgColor rgb="FFFFCC00"/>
        </patternFill>
      </fill>
    </dxf>
    <dxf>
      <fill>
        <patternFill>
          <bgColor rgb="FFFF9900"/>
        </patternFill>
      </fill>
    </dxf>
    <dxf>
      <fill>
        <patternFill patternType="solid">
          <bgColor theme="8" tint="0.39994506668294322"/>
        </patternFill>
      </fill>
    </dxf>
    <dxf>
      <fill>
        <patternFill>
          <bgColor theme="8" tint="-0.24994659260841701"/>
        </patternFill>
      </fill>
    </dxf>
    <dxf>
      <fill>
        <patternFill>
          <bgColor theme="8" tint="-0.499984740745262"/>
        </patternFill>
      </fill>
    </dxf>
    <dxf>
      <fill>
        <patternFill>
          <bgColor theme="8" tint="0.39994506668294322"/>
        </patternFill>
      </fill>
    </dxf>
    <dxf>
      <fill>
        <patternFill>
          <bgColor theme="4" tint="0.39994506668294322"/>
        </patternFill>
      </fill>
    </dxf>
    <dxf>
      <fill>
        <patternFill>
          <bgColor rgb="FF0070C0"/>
        </patternFill>
      </fill>
    </dxf>
    <dxf>
      <fill>
        <patternFill patternType="solid">
          <bgColor rgb="FFFFCC99"/>
        </patternFill>
      </fill>
    </dxf>
    <dxf>
      <fill>
        <patternFill>
          <bgColor rgb="FFFFC000"/>
        </patternFill>
      </fill>
    </dxf>
    <dxf>
      <fill>
        <patternFill>
          <bgColor rgb="FFFF9900"/>
        </patternFill>
      </fill>
    </dxf>
    <dxf>
      <fill>
        <patternFill>
          <bgColor theme="0" tint="-0.14996795556505021"/>
        </patternFill>
      </fill>
    </dxf>
    <dxf>
      <fill>
        <patternFill>
          <bgColor rgb="FF0070C0"/>
        </patternFill>
      </fill>
    </dxf>
    <dxf>
      <fill>
        <patternFill>
          <bgColor theme="0" tint="-0.14996795556505021"/>
        </patternFill>
      </fill>
    </dxf>
    <dxf>
      <fill>
        <patternFill>
          <bgColor rgb="FFFFCC66"/>
        </patternFill>
      </fill>
    </dxf>
    <dxf>
      <fill>
        <patternFill>
          <bgColor rgb="FFFFCC00"/>
        </patternFill>
      </fill>
    </dxf>
    <dxf>
      <fill>
        <patternFill>
          <bgColor rgb="FFFF9900"/>
        </patternFill>
      </fill>
    </dxf>
    <dxf>
      <fill>
        <patternFill patternType="solid">
          <bgColor theme="8" tint="0.39994506668294322"/>
        </patternFill>
      </fill>
    </dxf>
    <dxf>
      <fill>
        <patternFill>
          <bgColor theme="8" tint="-0.24994659260841701"/>
        </patternFill>
      </fill>
    </dxf>
    <dxf>
      <fill>
        <patternFill>
          <bgColor theme="8" tint="-0.499984740745262"/>
        </patternFill>
      </fill>
    </dxf>
    <dxf>
      <fill>
        <patternFill>
          <bgColor theme="0" tint="-0.14996795556505021"/>
        </patternFill>
      </fill>
    </dxf>
    <dxf>
      <fill>
        <patternFill>
          <bgColor rgb="FF0070C0"/>
        </patternFill>
      </fill>
    </dxf>
    <dxf>
      <fill>
        <patternFill>
          <bgColor theme="0" tint="-0.14996795556505021"/>
        </patternFill>
      </fill>
    </dxf>
    <dxf>
      <fill>
        <patternFill>
          <bgColor rgb="FFFFCC66"/>
        </patternFill>
      </fill>
    </dxf>
    <dxf>
      <fill>
        <patternFill>
          <bgColor rgb="FFFFCC00"/>
        </patternFill>
      </fill>
    </dxf>
    <dxf>
      <fill>
        <patternFill>
          <bgColor rgb="FFFF9900"/>
        </patternFill>
      </fill>
    </dxf>
    <dxf>
      <fill>
        <patternFill patternType="solid">
          <bgColor theme="8" tint="0.39994506668294322"/>
        </patternFill>
      </fill>
    </dxf>
    <dxf>
      <fill>
        <patternFill>
          <bgColor theme="8" tint="-0.24994659260841701"/>
        </patternFill>
      </fill>
    </dxf>
    <dxf>
      <fill>
        <patternFill>
          <bgColor theme="8" tint="-0.499984740745262"/>
        </patternFill>
      </fill>
    </dxf>
    <dxf>
      <fill>
        <patternFill>
          <bgColor theme="0" tint="-0.14996795556505021"/>
        </patternFill>
      </fill>
    </dxf>
    <dxf>
      <fill>
        <patternFill>
          <bgColor rgb="FF0070C0"/>
        </patternFill>
      </fill>
    </dxf>
    <dxf>
      <fill>
        <patternFill>
          <bgColor theme="0" tint="-0.14996795556505021"/>
        </patternFill>
      </fill>
    </dxf>
    <dxf>
      <fill>
        <patternFill>
          <bgColor rgb="FFFFCC66"/>
        </patternFill>
      </fill>
    </dxf>
    <dxf>
      <fill>
        <patternFill>
          <bgColor rgb="FFFFCC00"/>
        </patternFill>
      </fill>
    </dxf>
    <dxf>
      <fill>
        <patternFill>
          <bgColor rgb="FFFF9900"/>
        </patternFill>
      </fill>
    </dxf>
    <dxf>
      <fill>
        <patternFill patternType="solid">
          <bgColor theme="8" tint="0.39994506668294322"/>
        </patternFill>
      </fill>
    </dxf>
    <dxf>
      <fill>
        <patternFill>
          <bgColor theme="8" tint="-0.24994659260841701"/>
        </patternFill>
      </fill>
    </dxf>
    <dxf>
      <fill>
        <patternFill>
          <bgColor theme="8" tint="-0.499984740745262"/>
        </patternFill>
      </fill>
    </dxf>
    <dxf>
      <fill>
        <patternFill>
          <bgColor theme="0" tint="-0.14996795556505021"/>
        </patternFill>
      </fill>
    </dxf>
    <dxf>
      <fill>
        <patternFill>
          <bgColor rgb="FF0070C0"/>
        </patternFill>
      </fill>
    </dxf>
    <dxf>
      <fill>
        <patternFill>
          <bgColor theme="0" tint="-0.14996795556505021"/>
        </patternFill>
      </fill>
    </dxf>
    <dxf>
      <fill>
        <patternFill>
          <bgColor rgb="FFFFCC66"/>
        </patternFill>
      </fill>
    </dxf>
    <dxf>
      <fill>
        <patternFill>
          <bgColor rgb="FFFFCC00"/>
        </patternFill>
      </fill>
    </dxf>
    <dxf>
      <fill>
        <patternFill>
          <bgColor rgb="FFFF9900"/>
        </patternFill>
      </fill>
    </dxf>
    <dxf>
      <fill>
        <patternFill patternType="solid">
          <bgColor theme="8" tint="0.39994506668294322"/>
        </patternFill>
      </fill>
    </dxf>
    <dxf>
      <fill>
        <patternFill>
          <bgColor theme="8" tint="-0.24994659260841701"/>
        </patternFill>
      </fill>
    </dxf>
    <dxf>
      <fill>
        <patternFill>
          <bgColor theme="8" tint="-0.499984740745262"/>
        </patternFill>
      </fill>
    </dxf>
    <dxf>
      <fill>
        <patternFill>
          <bgColor theme="0" tint="-0.14996795556505021"/>
        </patternFill>
      </fill>
    </dxf>
    <dxf>
      <fill>
        <patternFill>
          <bgColor theme="8" tint="0.39994506668294322"/>
        </patternFill>
      </fill>
    </dxf>
    <dxf>
      <fill>
        <patternFill>
          <bgColor theme="4" tint="0.39994506668294322"/>
        </patternFill>
      </fill>
    </dxf>
    <dxf>
      <fill>
        <patternFill>
          <bgColor rgb="FF0070C0"/>
        </patternFill>
      </fill>
    </dxf>
    <dxf>
      <fill>
        <patternFill patternType="solid">
          <bgColor rgb="FFFFCC99"/>
        </patternFill>
      </fill>
    </dxf>
    <dxf>
      <fill>
        <patternFill>
          <bgColor rgb="FFFFC000"/>
        </patternFill>
      </fill>
    </dxf>
    <dxf>
      <fill>
        <patternFill>
          <bgColor rgb="FFFF9900"/>
        </patternFill>
      </fill>
    </dxf>
    <dxf>
      <fill>
        <patternFill>
          <bgColor theme="0" tint="-0.14996795556505021"/>
        </patternFill>
      </fill>
    </dxf>
    <dxf>
      <fill>
        <patternFill>
          <bgColor theme="8" tint="0.39994506668294322"/>
        </patternFill>
      </fill>
    </dxf>
    <dxf>
      <fill>
        <patternFill>
          <bgColor theme="4" tint="0.39994506668294322"/>
        </patternFill>
      </fill>
    </dxf>
    <dxf>
      <fill>
        <patternFill>
          <bgColor rgb="FF0070C0"/>
        </patternFill>
      </fill>
    </dxf>
    <dxf>
      <fill>
        <patternFill patternType="solid">
          <bgColor rgb="FFFFCC99"/>
        </patternFill>
      </fill>
    </dxf>
    <dxf>
      <fill>
        <patternFill>
          <bgColor rgb="FFFFC000"/>
        </patternFill>
      </fill>
    </dxf>
    <dxf>
      <fill>
        <patternFill>
          <bgColor rgb="FFFF9900"/>
        </patternFill>
      </fill>
    </dxf>
    <dxf>
      <fill>
        <patternFill>
          <bgColor theme="0" tint="-0.14996795556505021"/>
        </patternFill>
      </fill>
    </dxf>
    <dxf>
      <fill>
        <patternFill>
          <bgColor theme="8" tint="0.39994506668294322"/>
        </patternFill>
      </fill>
    </dxf>
    <dxf>
      <fill>
        <patternFill>
          <bgColor theme="4" tint="0.39994506668294322"/>
        </patternFill>
      </fill>
    </dxf>
    <dxf>
      <fill>
        <patternFill>
          <bgColor rgb="FF0070C0"/>
        </patternFill>
      </fill>
    </dxf>
    <dxf>
      <fill>
        <patternFill patternType="solid">
          <bgColor rgb="FFFFCC99"/>
        </patternFill>
      </fill>
    </dxf>
    <dxf>
      <fill>
        <patternFill>
          <bgColor rgb="FFFFC000"/>
        </patternFill>
      </fill>
    </dxf>
    <dxf>
      <fill>
        <patternFill>
          <bgColor rgb="FFFF9900"/>
        </patternFill>
      </fill>
    </dxf>
    <dxf>
      <fill>
        <patternFill>
          <bgColor theme="0" tint="-0.14996795556505021"/>
        </patternFill>
      </fill>
    </dxf>
    <dxf>
      <fill>
        <patternFill>
          <bgColor rgb="FF0070C0"/>
        </patternFill>
      </fill>
    </dxf>
    <dxf>
      <fill>
        <patternFill>
          <bgColor theme="0" tint="-0.14996795556505021"/>
        </patternFill>
      </fill>
    </dxf>
    <dxf>
      <fill>
        <patternFill>
          <bgColor rgb="FFFFCC66"/>
        </patternFill>
      </fill>
    </dxf>
    <dxf>
      <fill>
        <patternFill>
          <bgColor rgb="FFFFCC00"/>
        </patternFill>
      </fill>
    </dxf>
    <dxf>
      <fill>
        <patternFill>
          <bgColor rgb="FFFF9900"/>
        </patternFill>
      </fill>
    </dxf>
    <dxf>
      <fill>
        <patternFill patternType="solid">
          <bgColor theme="8" tint="0.39994506668294322"/>
        </patternFill>
      </fill>
    </dxf>
    <dxf>
      <fill>
        <patternFill>
          <bgColor theme="8" tint="-0.24994659260841701"/>
        </patternFill>
      </fill>
    </dxf>
    <dxf>
      <fill>
        <patternFill>
          <bgColor theme="8" tint="-0.499984740745262"/>
        </patternFill>
      </fill>
    </dxf>
    <dxf>
      <fill>
        <patternFill>
          <bgColor theme="0" tint="-0.14996795556505021"/>
        </patternFill>
      </fill>
    </dxf>
    <dxf>
      <fill>
        <patternFill>
          <bgColor rgb="FF0070C0"/>
        </patternFill>
      </fill>
    </dxf>
    <dxf>
      <fill>
        <patternFill>
          <bgColor theme="0" tint="-0.14996795556505021"/>
        </patternFill>
      </fill>
    </dxf>
    <dxf>
      <fill>
        <patternFill>
          <bgColor rgb="FFFFCC66"/>
        </patternFill>
      </fill>
    </dxf>
    <dxf>
      <fill>
        <patternFill>
          <bgColor rgb="FFFFCC00"/>
        </patternFill>
      </fill>
    </dxf>
    <dxf>
      <fill>
        <patternFill>
          <bgColor rgb="FFFF9900"/>
        </patternFill>
      </fill>
    </dxf>
    <dxf>
      <fill>
        <patternFill patternType="solid">
          <bgColor theme="8" tint="0.39994506668294322"/>
        </patternFill>
      </fill>
    </dxf>
    <dxf>
      <fill>
        <patternFill>
          <bgColor theme="8" tint="-0.24994659260841701"/>
        </patternFill>
      </fill>
    </dxf>
    <dxf>
      <fill>
        <patternFill>
          <bgColor theme="8" tint="-0.499984740745262"/>
        </patternFill>
      </fill>
    </dxf>
    <dxf>
      <fill>
        <patternFill>
          <bgColor theme="0" tint="-0.14996795556505021"/>
        </patternFill>
      </fill>
    </dxf>
    <dxf>
      <fill>
        <patternFill>
          <bgColor rgb="FF0070C0"/>
        </patternFill>
      </fill>
    </dxf>
    <dxf>
      <fill>
        <patternFill>
          <bgColor theme="0" tint="-0.14996795556505021"/>
        </patternFill>
      </fill>
    </dxf>
    <dxf>
      <fill>
        <patternFill>
          <bgColor rgb="FFFFCC66"/>
        </patternFill>
      </fill>
    </dxf>
    <dxf>
      <fill>
        <patternFill>
          <bgColor rgb="FFFFCC00"/>
        </patternFill>
      </fill>
    </dxf>
    <dxf>
      <fill>
        <patternFill>
          <bgColor rgb="FFFF9900"/>
        </patternFill>
      </fill>
    </dxf>
    <dxf>
      <fill>
        <patternFill patternType="solid">
          <bgColor theme="8" tint="0.39994506668294322"/>
        </patternFill>
      </fill>
    </dxf>
    <dxf>
      <fill>
        <patternFill>
          <bgColor theme="8" tint="-0.24994659260841701"/>
        </patternFill>
      </fill>
    </dxf>
    <dxf>
      <fill>
        <patternFill>
          <bgColor theme="8" tint="-0.499984740745262"/>
        </patternFill>
      </fill>
    </dxf>
    <dxf>
      <fill>
        <patternFill>
          <bgColor theme="0" tint="-0.14996795556505021"/>
        </patternFill>
      </fill>
    </dxf>
    <dxf>
      <fill>
        <patternFill>
          <bgColor rgb="FF0070C0"/>
        </patternFill>
      </fill>
    </dxf>
    <dxf>
      <fill>
        <patternFill>
          <bgColor theme="0" tint="-0.14996795556505021"/>
        </patternFill>
      </fill>
    </dxf>
    <dxf>
      <fill>
        <patternFill>
          <bgColor rgb="FFFFCC66"/>
        </patternFill>
      </fill>
    </dxf>
    <dxf>
      <fill>
        <patternFill>
          <bgColor rgb="FFFFCC00"/>
        </patternFill>
      </fill>
    </dxf>
    <dxf>
      <fill>
        <patternFill>
          <bgColor rgb="FFFF9900"/>
        </patternFill>
      </fill>
    </dxf>
    <dxf>
      <fill>
        <patternFill patternType="solid">
          <bgColor theme="8" tint="0.39994506668294322"/>
        </patternFill>
      </fill>
    </dxf>
    <dxf>
      <fill>
        <patternFill>
          <bgColor theme="8" tint="-0.24994659260841701"/>
        </patternFill>
      </fill>
    </dxf>
    <dxf>
      <fill>
        <patternFill>
          <bgColor theme="8" tint="-0.499984740745262"/>
        </patternFill>
      </fill>
    </dxf>
    <dxf>
      <fill>
        <patternFill>
          <bgColor theme="0" tint="-0.14996795556505021"/>
        </patternFill>
      </fill>
    </dxf>
    <dxf>
      <fill>
        <patternFill>
          <bgColor rgb="FF0070C0"/>
        </patternFill>
      </fill>
    </dxf>
    <dxf>
      <fill>
        <patternFill>
          <bgColor theme="0" tint="-0.14996795556505021"/>
        </patternFill>
      </fill>
    </dxf>
    <dxf>
      <fill>
        <patternFill>
          <bgColor rgb="FFFFCC66"/>
        </patternFill>
      </fill>
    </dxf>
    <dxf>
      <fill>
        <patternFill>
          <bgColor rgb="FFFFCC00"/>
        </patternFill>
      </fill>
    </dxf>
    <dxf>
      <fill>
        <patternFill>
          <bgColor rgb="FFFF9900"/>
        </patternFill>
      </fill>
    </dxf>
    <dxf>
      <fill>
        <patternFill patternType="solid">
          <bgColor theme="8" tint="0.39994506668294322"/>
        </patternFill>
      </fill>
    </dxf>
    <dxf>
      <fill>
        <patternFill>
          <bgColor theme="8" tint="-0.24994659260841701"/>
        </patternFill>
      </fill>
    </dxf>
    <dxf>
      <fill>
        <patternFill>
          <bgColor theme="8" tint="-0.499984740745262"/>
        </patternFill>
      </fill>
    </dxf>
    <dxf>
      <fill>
        <patternFill>
          <bgColor theme="0" tint="-0.14996795556505021"/>
        </patternFill>
      </fill>
    </dxf>
    <dxf>
      <fill>
        <patternFill>
          <bgColor rgb="FF0070C0"/>
        </patternFill>
      </fill>
    </dxf>
    <dxf>
      <fill>
        <patternFill>
          <bgColor theme="0" tint="-0.14996795556505021"/>
        </patternFill>
      </fill>
    </dxf>
    <dxf>
      <fill>
        <patternFill>
          <bgColor rgb="FFFFCC66"/>
        </patternFill>
      </fill>
    </dxf>
    <dxf>
      <fill>
        <patternFill>
          <bgColor rgb="FFFFCC00"/>
        </patternFill>
      </fill>
    </dxf>
    <dxf>
      <fill>
        <patternFill>
          <bgColor rgb="FFFF9900"/>
        </patternFill>
      </fill>
    </dxf>
    <dxf>
      <fill>
        <patternFill patternType="solid">
          <bgColor theme="8" tint="0.39994506668294322"/>
        </patternFill>
      </fill>
    </dxf>
    <dxf>
      <fill>
        <patternFill>
          <bgColor theme="8" tint="-0.24994659260841701"/>
        </patternFill>
      </fill>
    </dxf>
    <dxf>
      <fill>
        <patternFill>
          <bgColor theme="8" tint="-0.499984740745262"/>
        </patternFill>
      </fill>
    </dxf>
    <dxf>
      <fill>
        <patternFill>
          <bgColor theme="0" tint="-0.14996795556505021"/>
        </patternFill>
      </fill>
    </dxf>
    <dxf>
      <fill>
        <patternFill>
          <bgColor rgb="FF0070C0"/>
        </patternFill>
      </fill>
    </dxf>
    <dxf>
      <fill>
        <patternFill>
          <bgColor theme="0" tint="-0.14996795556505021"/>
        </patternFill>
      </fill>
    </dxf>
    <dxf>
      <fill>
        <patternFill>
          <bgColor rgb="FFFFCC66"/>
        </patternFill>
      </fill>
    </dxf>
    <dxf>
      <fill>
        <patternFill>
          <bgColor rgb="FFFFCC00"/>
        </patternFill>
      </fill>
    </dxf>
    <dxf>
      <fill>
        <patternFill>
          <bgColor rgb="FFFF9900"/>
        </patternFill>
      </fill>
    </dxf>
    <dxf>
      <fill>
        <patternFill patternType="solid">
          <bgColor theme="8" tint="0.39994506668294322"/>
        </patternFill>
      </fill>
    </dxf>
    <dxf>
      <fill>
        <patternFill>
          <bgColor theme="8" tint="-0.24994659260841701"/>
        </patternFill>
      </fill>
    </dxf>
    <dxf>
      <fill>
        <patternFill>
          <bgColor theme="8" tint="-0.499984740745262"/>
        </patternFill>
      </fill>
    </dxf>
    <dxf>
      <fill>
        <patternFill>
          <bgColor theme="0" tint="-0.14996795556505021"/>
        </patternFill>
      </fill>
    </dxf>
    <dxf>
      <fill>
        <patternFill>
          <bgColor rgb="FF0070C0"/>
        </patternFill>
      </fill>
    </dxf>
    <dxf>
      <fill>
        <patternFill>
          <bgColor theme="0" tint="-0.14996795556505021"/>
        </patternFill>
      </fill>
    </dxf>
    <dxf>
      <fill>
        <patternFill>
          <bgColor rgb="FFFFCC66"/>
        </patternFill>
      </fill>
    </dxf>
    <dxf>
      <fill>
        <patternFill>
          <bgColor rgb="FFFFCC00"/>
        </patternFill>
      </fill>
    </dxf>
    <dxf>
      <fill>
        <patternFill>
          <bgColor rgb="FFFF9900"/>
        </patternFill>
      </fill>
    </dxf>
    <dxf>
      <fill>
        <patternFill patternType="solid">
          <bgColor theme="8" tint="0.39994506668294322"/>
        </patternFill>
      </fill>
    </dxf>
    <dxf>
      <fill>
        <patternFill>
          <bgColor theme="8" tint="-0.24994659260841701"/>
        </patternFill>
      </fill>
    </dxf>
    <dxf>
      <fill>
        <patternFill>
          <bgColor theme="8" tint="-0.499984740745262"/>
        </patternFill>
      </fill>
    </dxf>
    <dxf>
      <fill>
        <patternFill>
          <bgColor theme="0" tint="-0.14996795556505021"/>
        </patternFill>
      </fill>
    </dxf>
    <dxf>
      <fill>
        <patternFill>
          <bgColor rgb="FF0070C0"/>
        </patternFill>
      </fill>
    </dxf>
    <dxf>
      <fill>
        <patternFill>
          <bgColor theme="0" tint="-0.14996795556505021"/>
        </patternFill>
      </fill>
    </dxf>
    <dxf>
      <fill>
        <patternFill>
          <bgColor rgb="FFFFCC66"/>
        </patternFill>
      </fill>
    </dxf>
    <dxf>
      <fill>
        <patternFill>
          <bgColor rgb="FFFFCC00"/>
        </patternFill>
      </fill>
    </dxf>
    <dxf>
      <fill>
        <patternFill>
          <bgColor rgb="FFFF9900"/>
        </patternFill>
      </fill>
    </dxf>
    <dxf>
      <fill>
        <patternFill patternType="solid">
          <bgColor theme="8" tint="0.39994506668294322"/>
        </patternFill>
      </fill>
    </dxf>
    <dxf>
      <fill>
        <patternFill>
          <bgColor theme="8" tint="-0.24994659260841701"/>
        </patternFill>
      </fill>
    </dxf>
    <dxf>
      <fill>
        <patternFill>
          <bgColor theme="8" tint="-0.499984740745262"/>
        </patternFill>
      </fill>
    </dxf>
    <dxf>
      <fill>
        <patternFill>
          <bgColor theme="0" tint="-0.14996795556505021"/>
        </patternFill>
      </fill>
    </dxf>
    <dxf>
      <fill>
        <patternFill>
          <bgColor rgb="FF0070C0"/>
        </patternFill>
      </fill>
    </dxf>
    <dxf>
      <fill>
        <patternFill>
          <bgColor theme="0" tint="-0.14996795556505021"/>
        </patternFill>
      </fill>
    </dxf>
    <dxf>
      <fill>
        <patternFill>
          <bgColor rgb="FFFFCC66"/>
        </patternFill>
      </fill>
    </dxf>
    <dxf>
      <fill>
        <patternFill>
          <bgColor rgb="FFFFCC00"/>
        </patternFill>
      </fill>
    </dxf>
    <dxf>
      <fill>
        <patternFill>
          <bgColor rgb="FFFF9900"/>
        </patternFill>
      </fill>
    </dxf>
    <dxf>
      <fill>
        <patternFill patternType="solid">
          <bgColor theme="8" tint="0.39994506668294322"/>
        </patternFill>
      </fill>
    </dxf>
    <dxf>
      <fill>
        <patternFill>
          <bgColor theme="8" tint="-0.24994659260841701"/>
        </patternFill>
      </fill>
    </dxf>
    <dxf>
      <fill>
        <patternFill>
          <bgColor theme="8" tint="-0.499984740745262"/>
        </patternFill>
      </fill>
    </dxf>
    <dxf>
      <fill>
        <patternFill>
          <bgColor theme="0" tint="-0.14996795556505021"/>
        </patternFill>
      </fill>
    </dxf>
    <dxf>
      <fill>
        <patternFill>
          <bgColor rgb="FF0070C0"/>
        </patternFill>
      </fill>
    </dxf>
    <dxf>
      <fill>
        <patternFill>
          <bgColor theme="0" tint="-0.14996795556505021"/>
        </patternFill>
      </fill>
    </dxf>
    <dxf>
      <fill>
        <patternFill>
          <bgColor rgb="FFFFCC66"/>
        </patternFill>
      </fill>
    </dxf>
    <dxf>
      <fill>
        <patternFill>
          <bgColor rgb="FFFFCC00"/>
        </patternFill>
      </fill>
    </dxf>
    <dxf>
      <fill>
        <patternFill>
          <bgColor rgb="FFFF9900"/>
        </patternFill>
      </fill>
    </dxf>
    <dxf>
      <fill>
        <patternFill patternType="solid">
          <bgColor theme="8" tint="0.39994506668294322"/>
        </patternFill>
      </fill>
    </dxf>
    <dxf>
      <fill>
        <patternFill>
          <bgColor theme="8" tint="-0.24994659260841701"/>
        </patternFill>
      </fill>
    </dxf>
    <dxf>
      <fill>
        <patternFill>
          <bgColor theme="8" tint="-0.499984740745262"/>
        </patternFill>
      </fill>
    </dxf>
    <dxf>
      <fill>
        <patternFill>
          <bgColor theme="0" tint="-0.14996795556505021"/>
        </patternFill>
      </fill>
    </dxf>
    <dxf>
      <fill>
        <patternFill>
          <bgColor rgb="FF0070C0"/>
        </patternFill>
      </fill>
    </dxf>
    <dxf>
      <fill>
        <patternFill>
          <bgColor theme="0" tint="-0.14996795556505021"/>
        </patternFill>
      </fill>
    </dxf>
    <dxf>
      <fill>
        <patternFill>
          <bgColor rgb="FFFFCC66"/>
        </patternFill>
      </fill>
    </dxf>
    <dxf>
      <fill>
        <patternFill>
          <bgColor rgb="FFFFCC00"/>
        </patternFill>
      </fill>
    </dxf>
    <dxf>
      <fill>
        <patternFill>
          <bgColor rgb="FFFF9900"/>
        </patternFill>
      </fill>
    </dxf>
    <dxf>
      <fill>
        <patternFill patternType="solid">
          <bgColor theme="8" tint="0.39994506668294322"/>
        </patternFill>
      </fill>
    </dxf>
    <dxf>
      <fill>
        <patternFill>
          <bgColor theme="8" tint="-0.24994659260841701"/>
        </patternFill>
      </fill>
    </dxf>
    <dxf>
      <fill>
        <patternFill>
          <bgColor theme="8" tint="-0.499984740745262"/>
        </patternFill>
      </fill>
    </dxf>
    <dxf>
      <fill>
        <patternFill>
          <bgColor theme="0" tint="-0.14996795556505021"/>
        </patternFill>
      </fill>
    </dxf>
    <dxf>
      <fill>
        <patternFill>
          <bgColor rgb="FF0070C0"/>
        </patternFill>
      </fill>
    </dxf>
    <dxf>
      <fill>
        <patternFill>
          <bgColor theme="0" tint="-0.14996795556505021"/>
        </patternFill>
      </fill>
    </dxf>
    <dxf>
      <fill>
        <patternFill>
          <bgColor rgb="FFFFCC66"/>
        </patternFill>
      </fill>
    </dxf>
    <dxf>
      <fill>
        <patternFill>
          <bgColor rgb="FFFFCC00"/>
        </patternFill>
      </fill>
    </dxf>
    <dxf>
      <fill>
        <patternFill>
          <bgColor rgb="FFFF9900"/>
        </patternFill>
      </fill>
    </dxf>
    <dxf>
      <fill>
        <patternFill patternType="solid">
          <bgColor theme="8" tint="0.39994506668294322"/>
        </patternFill>
      </fill>
    </dxf>
    <dxf>
      <fill>
        <patternFill>
          <bgColor theme="8" tint="-0.24994659260841701"/>
        </patternFill>
      </fill>
    </dxf>
    <dxf>
      <fill>
        <patternFill>
          <bgColor theme="8" tint="-0.499984740745262"/>
        </patternFill>
      </fill>
    </dxf>
    <dxf>
      <fill>
        <patternFill>
          <bgColor theme="0" tint="-0.14996795556505021"/>
        </patternFill>
      </fill>
    </dxf>
    <dxf>
      <fill>
        <patternFill>
          <bgColor rgb="FF0070C0"/>
        </patternFill>
      </fill>
    </dxf>
    <dxf>
      <fill>
        <patternFill>
          <bgColor theme="0" tint="-0.14996795556505021"/>
        </patternFill>
      </fill>
    </dxf>
    <dxf>
      <fill>
        <patternFill>
          <bgColor rgb="FFFFCC66"/>
        </patternFill>
      </fill>
    </dxf>
    <dxf>
      <fill>
        <patternFill>
          <bgColor rgb="FFFFCC00"/>
        </patternFill>
      </fill>
    </dxf>
    <dxf>
      <fill>
        <patternFill>
          <bgColor rgb="FFFF9900"/>
        </patternFill>
      </fill>
    </dxf>
    <dxf>
      <fill>
        <patternFill patternType="solid">
          <bgColor theme="8" tint="0.39994506668294322"/>
        </patternFill>
      </fill>
    </dxf>
    <dxf>
      <fill>
        <patternFill>
          <bgColor theme="8" tint="-0.24994659260841701"/>
        </patternFill>
      </fill>
    </dxf>
    <dxf>
      <fill>
        <patternFill>
          <bgColor theme="8" tint="-0.499984740745262"/>
        </patternFill>
      </fill>
    </dxf>
    <dxf>
      <fill>
        <patternFill>
          <bgColor theme="0" tint="-0.14996795556505021"/>
        </patternFill>
      </fill>
    </dxf>
    <dxf>
      <fill>
        <patternFill>
          <bgColor rgb="FF0070C0"/>
        </patternFill>
      </fill>
    </dxf>
    <dxf>
      <fill>
        <patternFill>
          <bgColor theme="0" tint="-0.14996795556505021"/>
        </patternFill>
      </fill>
    </dxf>
    <dxf>
      <fill>
        <patternFill>
          <bgColor rgb="FFFFCC66"/>
        </patternFill>
      </fill>
    </dxf>
    <dxf>
      <fill>
        <patternFill>
          <bgColor rgb="FFFFCC00"/>
        </patternFill>
      </fill>
    </dxf>
    <dxf>
      <fill>
        <patternFill>
          <bgColor rgb="FFFF9900"/>
        </patternFill>
      </fill>
    </dxf>
    <dxf>
      <fill>
        <patternFill patternType="solid">
          <bgColor theme="8" tint="0.39994506668294322"/>
        </patternFill>
      </fill>
    </dxf>
    <dxf>
      <fill>
        <patternFill>
          <bgColor theme="8" tint="-0.24994659260841701"/>
        </patternFill>
      </fill>
    </dxf>
    <dxf>
      <fill>
        <patternFill>
          <bgColor theme="8" tint="-0.499984740745262"/>
        </patternFill>
      </fill>
    </dxf>
    <dxf>
      <fill>
        <patternFill>
          <bgColor theme="8" tint="0.39994506668294322"/>
        </patternFill>
      </fill>
    </dxf>
    <dxf>
      <fill>
        <patternFill>
          <bgColor theme="4" tint="0.39994506668294322"/>
        </patternFill>
      </fill>
    </dxf>
    <dxf>
      <fill>
        <patternFill>
          <bgColor rgb="FF0070C0"/>
        </patternFill>
      </fill>
    </dxf>
    <dxf>
      <fill>
        <patternFill patternType="solid">
          <bgColor rgb="FFFFCC99"/>
        </patternFill>
      </fill>
    </dxf>
    <dxf>
      <fill>
        <patternFill>
          <bgColor rgb="FFFFC000"/>
        </patternFill>
      </fill>
    </dxf>
    <dxf>
      <fill>
        <patternFill>
          <bgColor rgb="FFFF9900"/>
        </patternFill>
      </fill>
    </dxf>
    <dxf>
      <fill>
        <patternFill>
          <bgColor theme="0" tint="-0.14996795556505021"/>
        </patternFill>
      </fill>
    </dxf>
    <dxf>
      <fill>
        <patternFill>
          <bgColor rgb="FFFFCC66"/>
        </patternFill>
      </fill>
    </dxf>
    <dxf>
      <fill>
        <patternFill>
          <bgColor rgb="FFFFCC00"/>
        </patternFill>
      </fill>
    </dxf>
    <dxf>
      <fill>
        <patternFill>
          <bgColor rgb="FFFF9900"/>
        </patternFill>
      </fill>
    </dxf>
    <dxf>
      <fill>
        <patternFill patternType="solid">
          <bgColor theme="8" tint="0.39994506668294322"/>
        </patternFill>
      </fill>
    </dxf>
    <dxf>
      <fill>
        <patternFill>
          <bgColor theme="8" tint="-0.24994659260841701"/>
        </patternFill>
      </fill>
    </dxf>
    <dxf>
      <fill>
        <patternFill>
          <bgColor theme="8" tint="-0.499984740745262"/>
        </patternFill>
      </fill>
    </dxf>
    <dxf>
      <fill>
        <patternFill>
          <bgColor theme="0" tint="-0.14996795556505021"/>
        </patternFill>
      </fill>
    </dxf>
    <dxf>
      <fill>
        <patternFill>
          <bgColor theme="8" tint="0.39994506668294322"/>
        </patternFill>
      </fill>
    </dxf>
    <dxf>
      <fill>
        <patternFill>
          <bgColor theme="4" tint="0.39994506668294322"/>
        </patternFill>
      </fill>
    </dxf>
    <dxf>
      <fill>
        <patternFill>
          <bgColor rgb="FF0070C0"/>
        </patternFill>
      </fill>
    </dxf>
    <dxf>
      <fill>
        <patternFill patternType="solid">
          <bgColor rgb="FFFFCC99"/>
        </patternFill>
      </fill>
    </dxf>
    <dxf>
      <fill>
        <patternFill>
          <bgColor rgb="FFFFC000"/>
        </patternFill>
      </fill>
    </dxf>
    <dxf>
      <fill>
        <patternFill>
          <bgColor rgb="FFFF9900"/>
        </patternFill>
      </fill>
    </dxf>
    <dxf>
      <fill>
        <patternFill>
          <bgColor theme="0" tint="-0.14996795556505021"/>
        </patternFill>
      </fill>
    </dxf>
    <dxf>
      <fill>
        <patternFill>
          <bgColor theme="8" tint="0.39994506668294322"/>
        </patternFill>
      </fill>
    </dxf>
    <dxf>
      <fill>
        <patternFill>
          <bgColor theme="4" tint="0.39994506668294322"/>
        </patternFill>
      </fill>
    </dxf>
    <dxf>
      <fill>
        <patternFill>
          <bgColor rgb="FF0070C0"/>
        </patternFill>
      </fill>
    </dxf>
    <dxf>
      <fill>
        <patternFill patternType="solid">
          <bgColor rgb="FFFFCC99"/>
        </patternFill>
      </fill>
    </dxf>
    <dxf>
      <fill>
        <patternFill>
          <bgColor rgb="FFFFC000"/>
        </patternFill>
      </fill>
    </dxf>
    <dxf>
      <fill>
        <patternFill>
          <bgColor rgb="FFFF9900"/>
        </patternFill>
      </fill>
    </dxf>
    <dxf>
      <fill>
        <patternFill>
          <bgColor theme="0" tint="-0.14996795556505021"/>
        </patternFill>
      </fill>
    </dxf>
    <dxf>
      <fill>
        <patternFill>
          <bgColor rgb="FF0070C0"/>
        </patternFill>
      </fill>
    </dxf>
    <dxf>
      <fill>
        <patternFill>
          <bgColor theme="0" tint="-0.14996795556505021"/>
        </patternFill>
      </fill>
    </dxf>
    <dxf>
      <fill>
        <patternFill>
          <bgColor rgb="FFFFCC66"/>
        </patternFill>
      </fill>
    </dxf>
    <dxf>
      <fill>
        <patternFill>
          <bgColor rgb="FFFFCC00"/>
        </patternFill>
      </fill>
    </dxf>
    <dxf>
      <fill>
        <patternFill>
          <bgColor rgb="FFFF9900"/>
        </patternFill>
      </fill>
    </dxf>
    <dxf>
      <fill>
        <patternFill patternType="solid">
          <bgColor theme="8" tint="0.39994506668294322"/>
        </patternFill>
      </fill>
    </dxf>
    <dxf>
      <fill>
        <patternFill>
          <bgColor theme="8" tint="-0.24994659260841701"/>
        </patternFill>
      </fill>
    </dxf>
    <dxf>
      <fill>
        <patternFill>
          <bgColor theme="8" tint="-0.499984740745262"/>
        </patternFill>
      </fill>
    </dxf>
    <dxf>
      <fill>
        <patternFill>
          <bgColor theme="0" tint="-0.14996795556505021"/>
        </patternFill>
      </fill>
    </dxf>
    <dxf>
      <fill>
        <patternFill>
          <bgColor rgb="FF0070C0"/>
        </patternFill>
      </fill>
    </dxf>
    <dxf>
      <fill>
        <patternFill>
          <bgColor theme="0" tint="-0.14996795556505021"/>
        </patternFill>
      </fill>
    </dxf>
    <dxf>
      <fill>
        <patternFill>
          <bgColor rgb="FFFFCC66"/>
        </patternFill>
      </fill>
    </dxf>
    <dxf>
      <fill>
        <patternFill>
          <bgColor rgb="FFFFCC00"/>
        </patternFill>
      </fill>
    </dxf>
    <dxf>
      <fill>
        <patternFill>
          <bgColor rgb="FFFF9900"/>
        </patternFill>
      </fill>
    </dxf>
    <dxf>
      <fill>
        <patternFill patternType="solid">
          <bgColor theme="8" tint="0.39994506668294322"/>
        </patternFill>
      </fill>
    </dxf>
    <dxf>
      <fill>
        <patternFill>
          <bgColor theme="8" tint="-0.24994659260841701"/>
        </patternFill>
      </fill>
    </dxf>
    <dxf>
      <fill>
        <patternFill>
          <bgColor theme="8" tint="-0.499984740745262"/>
        </patternFill>
      </fill>
    </dxf>
    <dxf>
      <fill>
        <patternFill>
          <bgColor theme="0" tint="-0.14996795556505021"/>
        </patternFill>
      </fill>
    </dxf>
    <dxf>
      <fill>
        <patternFill>
          <bgColor rgb="FF0070C0"/>
        </patternFill>
      </fill>
    </dxf>
    <dxf>
      <fill>
        <patternFill>
          <bgColor theme="0" tint="-0.14996795556505021"/>
        </patternFill>
      </fill>
    </dxf>
    <dxf>
      <fill>
        <patternFill>
          <bgColor rgb="FFFFCC66"/>
        </patternFill>
      </fill>
    </dxf>
    <dxf>
      <fill>
        <patternFill>
          <bgColor rgb="FFFFCC00"/>
        </patternFill>
      </fill>
    </dxf>
    <dxf>
      <fill>
        <patternFill>
          <bgColor rgb="FFFF9900"/>
        </patternFill>
      </fill>
    </dxf>
    <dxf>
      <fill>
        <patternFill patternType="solid">
          <bgColor theme="8" tint="0.39994506668294322"/>
        </patternFill>
      </fill>
    </dxf>
    <dxf>
      <fill>
        <patternFill>
          <bgColor theme="8" tint="-0.24994659260841701"/>
        </patternFill>
      </fill>
    </dxf>
    <dxf>
      <fill>
        <patternFill>
          <bgColor theme="8" tint="-0.499984740745262"/>
        </patternFill>
      </fill>
    </dxf>
    <dxf>
      <fill>
        <patternFill>
          <bgColor theme="0" tint="-0.14996795556505021"/>
        </patternFill>
      </fill>
    </dxf>
    <dxf>
      <fill>
        <patternFill>
          <bgColor rgb="FF0070C0"/>
        </patternFill>
      </fill>
    </dxf>
    <dxf>
      <fill>
        <patternFill>
          <bgColor theme="0" tint="-0.14996795556505021"/>
        </patternFill>
      </fill>
    </dxf>
    <dxf>
      <fill>
        <patternFill>
          <bgColor rgb="FFFFCC66"/>
        </patternFill>
      </fill>
    </dxf>
    <dxf>
      <fill>
        <patternFill>
          <bgColor rgb="FFFFCC00"/>
        </patternFill>
      </fill>
    </dxf>
    <dxf>
      <fill>
        <patternFill>
          <bgColor rgb="FFFF9900"/>
        </patternFill>
      </fill>
    </dxf>
    <dxf>
      <fill>
        <patternFill patternType="solid">
          <bgColor theme="8" tint="0.39994506668294322"/>
        </patternFill>
      </fill>
    </dxf>
    <dxf>
      <fill>
        <patternFill>
          <bgColor theme="8" tint="-0.24994659260841701"/>
        </patternFill>
      </fill>
    </dxf>
    <dxf>
      <fill>
        <patternFill>
          <bgColor theme="8" tint="-0.499984740745262"/>
        </patternFill>
      </fill>
    </dxf>
    <dxf>
      <fill>
        <patternFill>
          <bgColor theme="0" tint="-0.14996795556505021"/>
        </patternFill>
      </fill>
    </dxf>
    <dxf>
      <fill>
        <patternFill>
          <bgColor rgb="FF0070C0"/>
        </patternFill>
      </fill>
    </dxf>
    <dxf>
      <fill>
        <patternFill>
          <bgColor theme="0" tint="-0.14996795556505021"/>
        </patternFill>
      </fill>
    </dxf>
    <dxf>
      <fill>
        <patternFill>
          <bgColor rgb="FFFFCC66"/>
        </patternFill>
      </fill>
    </dxf>
    <dxf>
      <fill>
        <patternFill>
          <bgColor rgb="FFFFCC00"/>
        </patternFill>
      </fill>
    </dxf>
    <dxf>
      <fill>
        <patternFill>
          <bgColor rgb="FFFF9900"/>
        </patternFill>
      </fill>
    </dxf>
    <dxf>
      <fill>
        <patternFill patternType="solid">
          <bgColor theme="8" tint="0.39994506668294322"/>
        </patternFill>
      </fill>
    </dxf>
    <dxf>
      <fill>
        <patternFill>
          <bgColor theme="8" tint="-0.24994659260841701"/>
        </patternFill>
      </fill>
    </dxf>
    <dxf>
      <fill>
        <patternFill>
          <bgColor theme="8" tint="-0.499984740745262"/>
        </patternFill>
      </fill>
    </dxf>
    <dxf>
      <fill>
        <patternFill>
          <bgColor theme="0" tint="-0.14996795556505021"/>
        </patternFill>
      </fill>
    </dxf>
    <dxf>
      <fill>
        <patternFill>
          <bgColor rgb="FF0070C0"/>
        </patternFill>
      </fill>
    </dxf>
    <dxf>
      <fill>
        <patternFill>
          <bgColor theme="0" tint="-0.14996795556505021"/>
        </patternFill>
      </fill>
    </dxf>
    <dxf>
      <fill>
        <patternFill>
          <bgColor rgb="FFFFCC66"/>
        </patternFill>
      </fill>
    </dxf>
    <dxf>
      <fill>
        <patternFill>
          <bgColor rgb="FFFFCC00"/>
        </patternFill>
      </fill>
    </dxf>
    <dxf>
      <fill>
        <patternFill>
          <bgColor rgb="FFFF9900"/>
        </patternFill>
      </fill>
    </dxf>
    <dxf>
      <fill>
        <patternFill patternType="solid">
          <bgColor theme="8" tint="0.39994506668294322"/>
        </patternFill>
      </fill>
    </dxf>
    <dxf>
      <fill>
        <patternFill>
          <bgColor theme="8" tint="-0.24994659260841701"/>
        </patternFill>
      </fill>
    </dxf>
    <dxf>
      <fill>
        <patternFill>
          <bgColor theme="8" tint="-0.499984740745262"/>
        </patternFill>
      </fill>
    </dxf>
    <dxf>
      <fill>
        <patternFill>
          <bgColor theme="0" tint="-0.14996795556505021"/>
        </patternFill>
      </fill>
    </dxf>
    <dxf>
      <fill>
        <patternFill>
          <bgColor rgb="FF0070C0"/>
        </patternFill>
      </fill>
    </dxf>
    <dxf>
      <fill>
        <patternFill>
          <bgColor theme="0" tint="-0.14996795556505021"/>
        </patternFill>
      </fill>
    </dxf>
    <dxf>
      <fill>
        <patternFill>
          <bgColor rgb="FFFFCC66"/>
        </patternFill>
      </fill>
    </dxf>
    <dxf>
      <fill>
        <patternFill>
          <bgColor rgb="FFFFCC00"/>
        </patternFill>
      </fill>
    </dxf>
    <dxf>
      <fill>
        <patternFill>
          <bgColor rgb="FFFF9900"/>
        </patternFill>
      </fill>
    </dxf>
    <dxf>
      <fill>
        <patternFill patternType="solid">
          <bgColor theme="8" tint="0.39994506668294322"/>
        </patternFill>
      </fill>
    </dxf>
    <dxf>
      <fill>
        <patternFill>
          <bgColor theme="8" tint="-0.24994659260841701"/>
        </patternFill>
      </fill>
    </dxf>
    <dxf>
      <fill>
        <patternFill>
          <bgColor theme="8" tint="-0.499984740745262"/>
        </patternFill>
      </fill>
    </dxf>
    <dxf>
      <fill>
        <patternFill>
          <bgColor theme="0" tint="-0.14996795556505021"/>
        </patternFill>
      </fill>
    </dxf>
    <dxf>
      <fill>
        <patternFill>
          <bgColor rgb="FF0070C0"/>
        </patternFill>
      </fill>
    </dxf>
    <dxf>
      <fill>
        <patternFill>
          <bgColor theme="0" tint="-0.14996795556505021"/>
        </patternFill>
      </fill>
    </dxf>
    <dxf>
      <fill>
        <patternFill>
          <bgColor rgb="FFFFCC66"/>
        </patternFill>
      </fill>
    </dxf>
    <dxf>
      <fill>
        <patternFill>
          <bgColor rgb="FFFFCC00"/>
        </patternFill>
      </fill>
    </dxf>
    <dxf>
      <fill>
        <patternFill>
          <bgColor rgb="FFFF9900"/>
        </patternFill>
      </fill>
    </dxf>
    <dxf>
      <fill>
        <patternFill patternType="solid">
          <bgColor theme="8" tint="0.39994506668294322"/>
        </patternFill>
      </fill>
    </dxf>
    <dxf>
      <fill>
        <patternFill>
          <bgColor theme="8" tint="-0.24994659260841701"/>
        </patternFill>
      </fill>
    </dxf>
    <dxf>
      <fill>
        <patternFill>
          <bgColor theme="8" tint="-0.499984740745262"/>
        </patternFill>
      </fill>
    </dxf>
    <dxf>
      <fill>
        <patternFill>
          <bgColor theme="0" tint="-0.14996795556505021"/>
        </patternFill>
      </fill>
    </dxf>
    <dxf>
      <fill>
        <patternFill>
          <bgColor rgb="FF0070C0"/>
        </patternFill>
      </fill>
    </dxf>
    <dxf>
      <fill>
        <patternFill>
          <bgColor theme="0" tint="-0.14996795556505021"/>
        </patternFill>
      </fill>
    </dxf>
    <dxf>
      <fill>
        <patternFill>
          <bgColor rgb="FFFFCC66"/>
        </patternFill>
      </fill>
    </dxf>
    <dxf>
      <fill>
        <patternFill>
          <bgColor rgb="FFFFCC00"/>
        </patternFill>
      </fill>
    </dxf>
    <dxf>
      <fill>
        <patternFill>
          <bgColor rgb="FFFF9900"/>
        </patternFill>
      </fill>
    </dxf>
    <dxf>
      <fill>
        <patternFill patternType="solid">
          <bgColor theme="8" tint="0.39994506668294322"/>
        </patternFill>
      </fill>
    </dxf>
    <dxf>
      <fill>
        <patternFill>
          <bgColor theme="8" tint="-0.24994659260841701"/>
        </patternFill>
      </fill>
    </dxf>
    <dxf>
      <fill>
        <patternFill>
          <bgColor theme="8" tint="-0.499984740745262"/>
        </patternFill>
      </fill>
    </dxf>
    <dxf>
      <fill>
        <patternFill>
          <bgColor theme="0" tint="-0.14996795556505021"/>
        </patternFill>
      </fill>
    </dxf>
    <dxf>
      <fill>
        <patternFill>
          <bgColor rgb="FF0070C0"/>
        </patternFill>
      </fill>
    </dxf>
    <dxf>
      <fill>
        <patternFill>
          <bgColor theme="0" tint="-0.14996795556505021"/>
        </patternFill>
      </fill>
    </dxf>
    <dxf>
      <fill>
        <patternFill>
          <bgColor rgb="FFFFCC66"/>
        </patternFill>
      </fill>
    </dxf>
    <dxf>
      <fill>
        <patternFill>
          <bgColor rgb="FFFFCC00"/>
        </patternFill>
      </fill>
    </dxf>
    <dxf>
      <fill>
        <patternFill>
          <bgColor rgb="FFFF9900"/>
        </patternFill>
      </fill>
    </dxf>
    <dxf>
      <fill>
        <patternFill patternType="solid">
          <bgColor theme="8" tint="0.39994506668294322"/>
        </patternFill>
      </fill>
    </dxf>
    <dxf>
      <fill>
        <patternFill>
          <bgColor theme="8" tint="-0.24994659260841701"/>
        </patternFill>
      </fill>
    </dxf>
    <dxf>
      <fill>
        <patternFill>
          <bgColor theme="8" tint="-0.499984740745262"/>
        </patternFill>
      </fill>
    </dxf>
    <dxf>
      <fill>
        <patternFill>
          <bgColor theme="0" tint="-0.14996795556505021"/>
        </patternFill>
      </fill>
    </dxf>
    <dxf>
      <fill>
        <patternFill>
          <bgColor rgb="FF0070C0"/>
        </patternFill>
      </fill>
    </dxf>
    <dxf>
      <fill>
        <patternFill>
          <bgColor theme="0" tint="-0.14996795556505021"/>
        </patternFill>
      </fill>
    </dxf>
    <dxf>
      <fill>
        <patternFill>
          <bgColor rgb="FFFFCC66"/>
        </patternFill>
      </fill>
    </dxf>
    <dxf>
      <fill>
        <patternFill>
          <bgColor rgb="FFFFCC00"/>
        </patternFill>
      </fill>
    </dxf>
    <dxf>
      <fill>
        <patternFill>
          <bgColor rgb="FFFF9900"/>
        </patternFill>
      </fill>
    </dxf>
    <dxf>
      <fill>
        <patternFill patternType="solid">
          <bgColor theme="8" tint="0.39994506668294322"/>
        </patternFill>
      </fill>
    </dxf>
    <dxf>
      <fill>
        <patternFill>
          <bgColor theme="8" tint="-0.24994659260841701"/>
        </patternFill>
      </fill>
    </dxf>
    <dxf>
      <fill>
        <patternFill>
          <bgColor theme="8" tint="-0.499984740745262"/>
        </patternFill>
      </fill>
    </dxf>
    <dxf>
      <fill>
        <patternFill>
          <bgColor theme="0" tint="-0.14996795556505021"/>
        </patternFill>
      </fill>
    </dxf>
    <dxf>
      <fill>
        <patternFill>
          <bgColor rgb="FF0070C0"/>
        </patternFill>
      </fill>
    </dxf>
    <dxf>
      <fill>
        <patternFill>
          <bgColor theme="0" tint="-0.14996795556505021"/>
        </patternFill>
      </fill>
    </dxf>
    <dxf>
      <fill>
        <patternFill>
          <bgColor rgb="FFFFCC66"/>
        </patternFill>
      </fill>
    </dxf>
    <dxf>
      <fill>
        <patternFill>
          <bgColor rgb="FFFFCC00"/>
        </patternFill>
      </fill>
    </dxf>
    <dxf>
      <fill>
        <patternFill>
          <bgColor rgb="FFFF9900"/>
        </patternFill>
      </fill>
    </dxf>
    <dxf>
      <fill>
        <patternFill patternType="solid">
          <bgColor theme="8" tint="0.39994506668294322"/>
        </patternFill>
      </fill>
    </dxf>
    <dxf>
      <fill>
        <patternFill>
          <bgColor theme="8" tint="-0.24994659260841701"/>
        </patternFill>
      </fill>
    </dxf>
    <dxf>
      <fill>
        <patternFill>
          <bgColor theme="8" tint="-0.499984740745262"/>
        </patternFill>
      </fill>
    </dxf>
    <dxf>
      <fill>
        <patternFill>
          <bgColor theme="0" tint="-0.14996795556505021"/>
        </patternFill>
      </fill>
    </dxf>
    <dxf>
      <fill>
        <patternFill>
          <bgColor rgb="FF0070C0"/>
        </patternFill>
      </fill>
    </dxf>
    <dxf>
      <fill>
        <patternFill>
          <bgColor theme="0" tint="-0.14996795556505021"/>
        </patternFill>
      </fill>
    </dxf>
    <dxf>
      <fill>
        <patternFill>
          <bgColor rgb="FFFFCC66"/>
        </patternFill>
      </fill>
    </dxf>
    <dxf>
      <fill>
        <patternFill>
          <bgColor rgb="FFFFCC00"/>
        </patternFill>
      </fill>
    </dxf>
    <dxf>
      <fill>
        <patternFill>
          <bgColor rgb="FFFF9900"/>
        </patternFill>
      </fill>
    </dxf>
    <dxf>
      <fill>
        <patternFill patternType="solid">
          <bgColor theme="8" tint="0.39994506668294322"/>
        </patternFill>
      </fill>
    </dxf>
    <dxf>
      <fill>
        <patternFill>
          <bgColor theme="8" tint="-0.24994659260841701"/>
        </patternFill>
      </fill>
    </dxf>
    <dxf>
      <fill>
        <patternFill>
          <bgColor theme="8" tint="-0.499984740745262"/>
        </patternFill>
      </fill>
    </dxf>
    <dxf>
      <fill>
        <patternFill>
          <bgColor theme="0" tint="-0.14996795556505021"/>
        </patternFill>
      </fill>
    </dxf>
    <dxf>
      <fill>
        <patternFill>
          <bgColor rgb="FF0070C0"/>
        </patternFill>
      </fill>
    </dxf>
    <dxf>
      <fill>
        <patternFill>
          <bgColor theme="0" tint="-0.14996795556505021"/>
        </patternFill>
      </fill>
    </dxf>
    <dxf>
      <fill>
        <patternFill>
          <bgColor theme="1"/>
        </patternFill>
      </fill>
    </dxf>
    <dxf>
      <fill>
        <patternFill>
          <bgColor theme="5" tint="-0.24994659260841701"/>
        </patternFill>
      </fill>
    </dxf>
    <dxf>
      <fill>
        <patternFill>
          <bgColor rgb="FF990033"/>
        </patternFill>
      </fill>
    </dxf>
    <dxf>
      <fill>
        <patternFill>
          <bgColor rgb="FFFF0000"/>
        </patternFill>
      </fill>
    </dxf>
    <dxf>
      <fill>
        <patternFill>
          <bgColor rgb="FFFF3300"/>
        </patternFill>
      </fill>
    </dxf>
    <dxf>
      <fill>
        <patternFill>
          <bgColor rgb="FFFFC000"/>
        </patternFill>
      </fill>
    </dxf>
    <dxf>
      <fill>
        <patternFill>
          <bgColor rgb="FFFFFF00"/>
        </patternFill>
      </fill>
    </dxf>
    <dxf>
      <fill>
        <patternFill>
          <bgColor rgb="FF92D050"/>
        </patternFill>
      </fill>
    </dxf>
    <dxf>
      <fill>
        <patternFill>
          <bgColor rgb="FF00B050"/>
        </patternFill>
      </fill>
    </dxf>
    <dxf>
      <fill>
        <patternFill>
          <bgColor rgb="FF00FF99"/>
        </patternFill>
      </fill>
    </dxf>
    <dxf>
      <fill>
        <patternFill>
          <bgColor rgb="FF00CCFF"/>
        </patternFill>
      </fill>
    </dxf>
    <dxf>
      <fill>
        <patternFill>
          <bgColor rgb="FF0070C0"/>
        </patternFill>
      </fill>
    </dxf>
    <dxf>
      <fill>
        <patternFill>
          <bgColor rgb="FF333399"/>
        </patternFill>
      </fill>
    </dxf>
    <dxf>
      <fill>
        <patternFill>
          <bgColor rgb="FF9966FF"/>
        </patternFill>
      </fill>
    </dxf>
    <dxf>
      <fill>
        <patternFill>
          <bgColor rgb="FFFF00FF"/>
        </patternFill>
      </fill>
    </dxf>
    <dxf>
      <fill>
        <patternFill>
          <bgColor theme="1"/>
        </patternFill>
      </fill>
    </dxf>
    <dxf>
      <fill>
        <patternFill>
          <bgColor theme="5" tint="-0.24994659260841701"/>
        </patternFill>
      </fill>
    </dxf>
    <dxf>
      <fill>
        <patternFill>
          <bgColor rgb="FF990033"/>
        </patternFill>
      </fill>
    </dxf>
    <dxf>
      <fill>
        <patternFill>
          <bgColor rgb="FFFF0000"/>
        </patternFill>
      </fill>
    </dxf>
    <dxf>
      <fill>
        <patternFill>
          <bgColor rgb="FFFF3300"/>
        </patternFill>
      </fill>
    </dxf>
    <dxf>
      <fill>
        <patternFill>
          <bgColor rgb="FFFFC000"/>
        </patternFill>
      </fill>
    </dxf>
    <dxf>
      <fill>
        <patternFill>
          <bgColor rgb="FFFFFF00"/>
        </patternFill>
      </fill>
    </dxf>
    <dxf>
      <fill>
        <patternFill>
          <bgColor rgb="FF92D050"/>
        </patternFill>
      </fill>
    </dxf>
    <dxf>
      <fill>
        <patternFill>
          <bgColor rgb="FF00B050"/>
        </patternFill>
      </fill>
    </dxf>
    <dxf>
      <fill>
        <patternFill>
          <bgColor rgb="FF00FF99"/>
        </patternFill>
      </fill>
    </dxf>
    <dxf>
      <fill>
        <patternFill>
          <bgColor rgb="FF00CCFF"/>
        </patternFill>
      </fill>
    </dxf>
    <dxf>
      <fill>
        <patternFill>
          <bgColor rgb="FF0070C0"/>
        </patternFill>
      </fill>
    </dxf>
    <dxf>
      <fill>
        <patternFill>
          <bgColor rgb="FF333399"/>
        </patternFill>
      </fill>
    </dxf>
    <dxf>
      <fill>
        <patternFill>
          <bgColor rgb="FF9966FF"/>
        </patternFill>
      </fill>
    </dxf>
    <dxf>
      <fill>
        <patternFill>
          <bgColor rgb="FFFF00FF"/>
        </patternFill>
      </fill>
    </dxf>
    <dxf>
      <fill>
        <patternFill>
          <bgColor theme="1"/>
        </patternFill>
      </fill>
    </dxf>
    <dxf>
      <fill>
        <patternFill>
          <bgColor theme="5" tint="-0.24994659260841701"/>
        </patternFill>
      </fill>
    </dxf>
    <dxf>
      <fill>
        <patternFill>
          <bgColor rgb="FF990033"/>
        </patternFill>
      </fill>
    </dxf>
    <dxf>
      <fill>
        <patternFill>
          <bgColor rgb="FFFF0000"/>
        </patternFill>
      </fill>
    </dxf>
    <dxf>
      <fill>
        <patternFill>
          <bgColor rgb="FFFF3300"/>
        </patternFill>
      </fill>
    </dxf>
    <dxf>
      <fill>
        <patternFill>
          <bgColor rgb="FFFFC000"/>
        </patternFill>
      </fill>
    </dxf>
    <dxf>
      <fill>
        <patternFill>
          <bgColor rgb="FFFFFF00"/>
        </patternFill>
      </fill>
    </dxf>
    <dxf>
      <fill>
        <patternFill>
          <bgColor rgb="FF92D050"/>
        </patternFill>
      </fill>
    </dxf>
    <dxf>
      <fill>
        <patternFill>
          <bgColor rgb="FF00B050"/>
        </patternFill>
      </fill>
    </dxf>
    <dxf>
      <fill>
        <patternFill>
          <bgColor rgb="FF00FF99"/>
        </patternFill>
      </fill>
    </dxf>
    <dxf>
      <fill>
        <patternFill>
          <bgColor rgb="FF00CCFF"/>
        </patternFill>
      </fill>
    </dxf>
    <dxf>
      <fill>
        <patternFill>
          <bgColor rgb="FF0070C0"/>
        </patternFill>
      </fill>
    </dxf>
    <dxf>
      <fill>
        <patternFill>
          <bgColor rgb="FF333399"/>
        </patternFill>
      </fill>
    </dxf>
    <dxf>
      <fill>
        <patternFill>
          <bgColor rgb="FF9966FF"/>
        </patternFill>
      </fill>
    </dxf>
    <dxf>
      <fill>
        <patternFill>
          <bgColor rgb="FFFF00FF"/>
        </patternFill>
      </fill>
    </dxf>
    <dxf>
      <fill>
        <patternFill>
          <bgColor theme="1"/>
        </patternFill>
      </fill>
    </dxf>
    <dxf>
      <fill>
        <patternFill>
          <bgColor theme="5" tint="-0.24994659260841701"/>
        </patternFill>
      </fill>
    </dxf>
    <dxf>
      <fill>
        <patternFill>
          <bgColor rgb="FF990033"/>
        </patternFill>
      </fill>
    </dxf>
    <dxf>
      <fill>
        <patternFill>
          <bgColor rgb="FFFF0000"/>
        </patternFill>
      </fill>
    </dxf>
    <dxf>
      <fill>
        <patternFill>
          <bgColor rgb="FFFF3300"/>
        </patternFill>
      </fill>
    </dxf>
    <dxf>
      <fill>
        <patternFill>
          <bgColor rgb="FFFFC000"/>
        </patternFill>
      </fill>
    </dxf>
    <dxf>
      <fill>
        <patternFill>
          <bgColor rgb="FFFFFF00"/>
        </patternFill>
      </fill>
    </dxf>
    <dxf>
      <fill>
        <patternFill>
          <bgColor rgb="FF92D050"/>
        </patternFill>
      </fill>
    </dxf>
    <dxf>
      <fill>
        <patternFill>
          <bgColor rgb="FF00B050"/>
        </patternFill>
      </fill>
    </dxf>
    <dxf>
      <fill>
        <patternFill>
          <bgColor rgb="FF00FF99"/>
        </patternFill>
      </fill>
    </dxf>
    <dxf>
      <fill>
        <patternFill>
          <bgColor rgb="FF00CCFF"/>
        </patternFill>
      </fill>
    </dxf>
    <dxf>
      <fill>
        <patternFill>
          <bgColor rgb="FF0070C0"/>
        </patternFill>
      </fill>
    </dxf>
    <dxf>
      <fill>
        <patternFill>
          <bgColor rgb="FF333399"/>
        </patternFill>
      </fill>
    </dxf>
    <dxf>
      <fill>
        <patternFill>
          <bgColor rgb="FF9966FF"/>
        </patternFill>
      </fill>
    </dxf>
    <dxf>
      <fill>
        <patternFill>
          <bgColor rgb="FFFF00FF"/>
        </patternFill>
      </fill>
    </dxf>
    <dxf>
      <fill>
        <patternFill>
          <bgColor rgb="FFFFCC66"/>
        </patternFill>
      </fill>
    </dxf>
    <dxf>
      <fill>
        <patternFill>
          <bgColor rgb="FFFFCC00"/>
        </patternFill>
      </fill>
    </dxf>
    <dxf>
      <fill>
        <patternFill>
          <bgColor rgb="FFFF9900"/>
        </patternFill>
      </fill>
    </dxf>
    <dxf>
      <fill>
        <patternFill patternType="solid">
          <bgColor theme="8" tint="0.39994506668294322"/>
        </patternFill>
      </fill>
    </dxf>
    <dxf>
      <fill>
        <patternFill>
          <bgColor theme="8" tint="-0.24994659260841701"/>
        </patternFill>
      </fill>
    </dxf>
    <dxf>
      <fill>
        <patternFill>
          <bgColor theme="8" tint="-0.499984740745262"/>
        </patternFill>
      </fill>
    </dxf>
    <dxf>
      <fill>
        <patternFill>
          <bgColor theme="0" tint="-0.14996795556505021"/>
        </patternFill>
      </fill>
    </dxf>
    <dxf>
      <fill>
        <patternFill>
          <bgColor theme="8" tint="0.39994506668294322"/>
        </patternFill>
      </fill>
    </dxf>
    <dxf>
      <fill>
        <patternFill>
          <bgColor theme="4" tint="0.39994506668294322"/>
        </patternFill>
      </fill>
    </dxf>
    <dxf>
      <fill>
        <patternFill>
          <bgColor rgb="FF0070C0"/>
        </patternFill>
      </fill>
    </dxf>
    <dxf>
      <fill>
        <patternFill patternType="solid">
          <bgColor rgb="FFFFCC99"/>
        </patternFill>
      </fill>
    </dxf>
    <dxf>
      <fill>
        <patternFill>
          <bgColor rgb="FFFFC000"/>
        </patternFill>
      </fill>
    </dxf>
    <dxf>
      <fill>
        <patternFill>
          <bgColor rgb="FFFF9900"/>
        </patternFill>
      </fill>
    </dxf>
    <dxf>
      <fill>
        <patternFill>
          <bgColor theme="0" tint="-0.14996795556505021"/>
        </patternFill>
      </fill>
    </dxf>
    <dxf>
      <fill>
        <patternFill>
          <bgColor theme="8" tint="0.39994506668294322"/>
        </patternFill>
      </fill>
    </dxf>
    <dxf>
      <fill>
        <patternFill>
          <bgColor theme="4" tint="0.39994506668294322"/>
        </patternFill>
      </fill>
    </dxf>
    <dxf>
      <fill>
        <patternFill>
          <bgColor rgb="FF0070C0"/>
        </patternFill>
      </fill>
    </dxf>
    <dxf>
      <fill>
        <patternFill patternType="solid">
          <bgColor rgb="FFFFCC99"/>
        </patternFill>
      </fill>
    </dxf>
    <dxf>
      <fill>
        <patternFill>
          <bgColor rgb="FFFFC000"/>
        </patternFill>
      </fill>
    </dxf>
    <dxf>
      <fill>
        <patternFill>
          <bgColor rgb="FFFF9900"/>
        </patternFill>
      </fill>
    </dxf>
    <dxf>
      <fill>
        <patternFill>
          <bgColor theme="0" tint="-0.14996795556505021"/>
        </patternFill>
      </fill>
    </dxf>
    <dxf>
      <fill>
        <patternFill>
          <bgColor theme="8" tint="0.39994506668294322"/>
        </patternFill>
      </fill>
    </dxf>
    <dxf>
      <fill>
        <patternFill>
          <bgColor theme="4" tint="0.39994506668294322"/>
        </patternFill>
      </fill>
    </dxf>
    <dxf>
      <fill>
        <patternFill>
          <bgColor rgb="FF0070C0"/>
        </patternFill>
      </fill>
    </dxf>
    <dxf>
      <fill>
        <patternFill patternType="solid">
          <bgColor rgb="FFFFCC99"/>
        </patternFill>
      </fill>
    </dxf>
    <dxf>
      <fill>
        <patternFill>
          <bgColor rgb="FFFFC000"/>
        </patternFill>
      </fill>
    </dxf>
    <dxf>
      <fill>
        <patternFill>
          <bgColor rgb="FFFF9900"/>
        </patternFill>
      </fill>
    </dxf>
    <dxf>
      <fill>
        <patternFill>
          <bgColor theme="0" tint="-0.14996795556505021"/>
        </patternFill>
      </fill>
    </dxf>
    <dxf>
      <fill>
        <patternFill>
          <bgColor rgb="FF0070C0"/>
        </patternFill>
      </fill>
    </dxf>
    <dxf>
      <fill>
        <patternFill>
          <bgColor theme="0" tint="-0.14996795556505021"/>
        </patternFill>
      </fill>
    </dxf>
    <dxf>
      <fill>
        <patternFill>
          <bgColor rgb="FFFFCC66"/>
        </patternFill>
      </fill>
    </dxf>
    <dxf>
      <fill>
        <patternFill>
          <bgColor rgb="FFFFCC00"/>
        </patternFill>
      </fill>
    </dxf>
    <dxf>
      <fill>
        <patternFill>
          <bgColor rgb="FFFF9900"/>
        </patternFill>
      </fill>
    </dxf>
    <dxf>
      <fill>
        <patternFill patternType="solid">
          <bgColor theme="8" tint="0.39994506668294322"/>
        </patternFill>
      </fill>
    </dxf>
    <dxf>
      <fill>
        <patternFill>
          <bgColor theme="8" tint="-0.24994659260841701"/>
        </patternFill>
      </fill>
    </dxf>
    <dxf>
      <fill>
        <patternFill>
          <bgColor theme="8" tint="-0.499984740745262"/>
        </patternFill>
      </fill>
    </dxf>
    <dxf>
      <fill>
        <patternFill>
          <bgColor theme="0" tint="-0.14996795556505021"/>
        </patternFill>
      </fill>
    </dxf>
    <dxf>
      <fill>
        <patternFill>
          <bgColor theme="8" tint="0.39994506668294322"/>
        </patternFill>
      </fill>
    </dxf>
    <dxf>
      <fill>
        <patternFill>
          <bgColor theme="4" tint="0.39994506668294322"/>
        </patternFill>
      </fill>
    </dxf>
    <dxf>
      <fill>
        <patternFill>
          <bgColor rgb="FF0070C0"/>
        </patternFill>
      </fill>
    </dxf>
    <dxf>
      <fill>
        <patternFill patternType="solid">
          <bgColor rgb="FFFFCC99"/>
        </patternFill>
      </fill>
    </dxf>
    <dxf>
      <fill>
        <patternFill>
          <bgColor rgb="FFFFC000"/>
        </patternFill>
      </fill>
    </dxf>
    <dxf>
      <fill>
        <patternFill>
          <bgColor rgb="FFFF9900"/>
        </patternFill>
      </fill>
    </dxf>
    <dxf>
      <fill>
        <patternFill>
          <bgColor theme="0" tint="-0.14996795556505021"/>
        </patternFill>
      </fill>
    </dxf>
    <dxf>
      <fill>
        <patternFill>
          <bgColor theme="8" tint="0.39994506668294322"/>
        </patternFill>
      </fill>
    </dxf>
    <dxf>
      <fill>
        <patternFill>
          <bgColor theme="4" tint="0.39994506668294322"/>
        </patternFill>
      </fill>
    </dxf>
    <dxf>
      <fill>
        <patternFill>
          <bgColor rgb="FF0070C0"/>
        </patternFill>
      </fill>
    </dxf>
    <dxf>
      <fill>
        <patternFill patternType="solid">
          <bgColor rgb="FFFFCC99"/>
        </patternFill>
      </fill>
    </dxf>
    <dxf>
      <fill>
        <patternFill>
          <bgColor rgb="FFFFC000"/>
        </patternFill>
      </fill>
    </dxf>
    <dxf>
      <fill>
        <patternFill>
          <bgColor rgb="FFFF9900"/>
        </patternFill>
      </fill>
    </dxf>
    <dxf>
      <fill>
        <patternFill>
          <bgColor theme="0" tint="-0.14996795556505021"/>
        </patternFill>
      </fill>
    </dxf>
    <dxf>
      <fill>
        <patternFill>
          <bgColor theme="8" tint="0.39994506668294322"/>
        </patternFill>
      </fill>
    </dxf>
    <dxf>
      <fill>
        <patternFill>
          <bgColor theme="4" tint="0.39994506668294322"/>
        </patternFill>
      </fill>
    </dxf>
    <dxf>
      <fill>
        <patternFill>
          <bgColor rgb="FF0070C0"/>
        </patternFill>
      </fill>
    </dxf>
    <dxf>
      <fill>
        <patternFill patternType="solid">
          <bgColor rgb="FFFFCC99"/>
        </patternFill>
      </fill>
    </dxf>
    <dxf>
      <fill>
        <patternFill>
          <bgColor rgb="FFFFC000"/>
        </patternFill>
      </fill>
    </dxf>
    <dxf>
      <fill>
        <patternFill>
          <bgColor rgb="FFFF9900"/>
        </patternFill>
      </fill>
    </dxf>
    <dxf>
      <fill>
        <patternFill>
          <bgColor theme="0" tint="-0.14996795556505021"/>
        </patternFill>
      </fill>
    </dxf>
    <dxf>
      <fill>
        <patternFill>
          <bgColor rgb="FF0070C0"/>
        </patternFill>
      </fill>
    </dxf>
    <dxf>
      <fill>
        <patternFill>
          <bgColor theme="0" tint="-0.14996795556505021"/>
        </patternFill>
      </fill>
    </dxf>
    <dxf>
      <fill>
        <patternFill>
          <bgColor rgb="FFFFCC66"/>
        </patternFill>
      </fill>
    </dxf>
    <dxf>
      <fill>
        <patternFill>
          <bgColor rgb="FFFFCC00"/>
        </patternFill>
      </fill>
    </dxf>
    <dxf>
      <fill>
        <patternFill>
          <bgColor rgb="FFFF9900"/>
        </patternFill>
      </fill>
    </dxf>
    <dxf>
      <fill>
        <patternFill patternType="solid">
          <bgColor theme="8" tint="0.39994506668294322"/>
        </patternFill>
      </fill>
    </dxf>
    <dxf>
      <fill>
        <patternFill>
          <bgColor theme="8" tint="-0.24994659260841701"/>
        </patternFill>
      </fill>
    </dxf>
    <dxf>
      <fill>
        <patternFill>
          <bgColor theme="8" tint="-0.499984740745262"/>
        </patternFill>
      </fill>
    </dxf>
    <dxf>
      <fill>
        <patternFill>
          <bgColor theme="0" tint="-0.14996795556505021"/>
        </patternFill>
      </fill>
    </dxf>
    <dxf>
      <fill>
        <patternFill>
          <bgColor theme="8" tint="0.39994506668294322"/>
        </patternFill>
      </fill>
    </dxf>
    <dxf>
      <fill>
        <patternFill>
          <bgColor theme="4" tint="0.39994506668294322"/>
        </patternFill>
      </fill>
    </dxf>
    <dxf>
      <fill>
        <patternFill>
          <bgColor rgb="FF0070C0"/>
        </patternFill>
      </fill>
    </dxf>
    <dxf>
      <fill>
        <patternFill patternType="solid">
          <bgColor rgb="FFFFCC99"/>
        </patternFill>
      </fill>
    </dxf>
    <dxf>
      <fill>
        <patternFill>
          <bgColor rgb="FFFFC000"/>
        </patternFill>
      </fill>
    </dxf>
    <dxf>
      <fill>
        <patternFill>
          <bgColor rgb="FFFF9900"/>
        </patternFill>
      </fill>
    </dxf>
    <dxf>
      <fill>
        <patternFill>
          <bgColor theme="0" tint="-0.14996795556505021"/>
        </patternFill>
      </fill>
    </dxf>
    <dxf>
      <fill>
        <patternFill>
          <bgColor theme="8" tint="0.39994506668294322"/>
        </patternFill>
      </fill>
    </dxf>
    <dxf>
      <fill>
        <patternFill>
          <bgColor theme="4" tint="0.39994506668294322"/>
        </patternFill>
      </fill>
    </dxf>
    <dxf>
      <fill>
        <patternFill>
          <bgColor rgb="FF0070C0"/>
        </patternFill>
      </fill>
    </dxf>
    <dxf>
      <fill>
        <patternFill patternType="solid">
          <bgColor rgb="FFFFCC99"/>
        </patternFill>
      </fill>
    </dxf>
    <dxf>
      <fill>
        <patternFill>
          <bgColor rgb="FFFFC000"/>
        </patternFill>
      </fill>
    </dxf>
    <dxf>
      <fill>
        <patternFill>
          <bgColor rgb="FFFF9900"/>
        </patternFill>
      </fill>
    </dxf>
    <dxf>
      <fill>
        <patternFill>
          <bgColor theme="0" tint="-0.14996795556505021"/>
        </patternFill>
      </fill>
    </dxf>
    <dxf>
      <fill>
        <patternFill>
          <bgColor theme="8" tint="0.39994506668294322"/>
        </patternFill>
      </fill>
    </dxf>
    <dxf>
      <fill>
        <patternFill>
          <bgColor theme="4" tint="0.39994506668294322"/>
        </patternFill>
      </fill>
    </dxf>
    <dxf>
      <fill>
        <patternFill>
          <bgColor rgb="FF0070C0"/>
        </patternFill>
      </fill>
    </dxf>
    <dxf>
      <fill>
        <patternFill patternType="solid">
          <bgColor rgb="FFFFCC99"/>
        </patternFill>
      </fill>
    </dxf>
    <dxf>
      <fill>
        <patternFill>
          <bgColor rgb="FFFFC000"/>
        </patternFill>
      </fill>
    </dxf>
    <dxf>
      <fill>
        <patternFill>
          <bgColor rgb="FFFF9900"/>
        </patternFill>
      </fill>
    </dxf>
    <dxf>
      <fill>
        <patternFill>
          <bgColor theme="0" tint="-0.14996795556505021"/>
        </patternFill>
      </fill>
    </dxf>
    <dxf>
      <fill>
        <patternFill>
          <bgColor theme="8" tint="0.39994506668294322"/>
        </patternFill>
      </fill>
    </dxf>
    <dxf>
      <fill>
        <patternFill>
          <bgColor theme="4" tint="0.39994506668294322"/>
        </patternFill>
      </fill>
    </dxf>
    <dxf>
      <fill>
        <patternFill>
          <bgColor rgb="FF0070C0"/>
        </patternFill>
      </fill>
    </dxf>
    <dxf>
      <fill>
        <patternFill patternType="solid">
          <bgColor rgb="FFFFCC99"/>
        </patternFill>
      </fill>
    </dxf>
    <dxf>
      <fill>
        <patternFill>
          <bgColor rgb="FFFFC000"/>
        </patternFill>
      </fill>
    </dxf>
    <dxf>
      <fill>
        <patternFill>
          <bgColor rgb="FFFF9900"/>
        </patternFill>
      </fill>
    </dxf>
    <dxf>
      <fill>
        <patternFill>
          <bgColor theme="0" tint="-0.14996795556505021"/>
        </patternFill>
      </fill>
    </dxf>
    <dxf>
      <fill>
        <patternFill>
          <bgColor theme="8" tint="0.39994506668294322"/>
        </patternFill>
      </fill>
    </dxf>
    <dxf>
      <fill>
        <patternFill>
          <bgColor theme="4" tint="0.39994506668294322"/>
        </patternFill>
      </fill>
    </dxf>
    <dxf>
      <fill>
        <patternFill>
          <bgColor rgb="FF0070C0"/>
        </patternFill>
      </fill>
    </dxf>
    <dxf>
      <fill>
        <patternFill patternType="solid">
          <bgColor rgb="FFFFCC99"/>
        </patternFill>
      </fill>
    </dxf>
    <dxf>
      <fill>
        <patternFill>
          <bgColor rgb="FFFFC000"/>
        </patternFill>
      </fill>
    </dxf>
    <dxf>
      <fill>
        <patternFill>
          <bgColor rgb="FFFF9900"/>
        </patternFill>
      </fill>
    </dxf>
    <dxf>
      <fill>
        <patternFill>
          <bgColor theme="0" tint="-0.14996795556505021"/>
        </patternFill>
      </fill>
    </dxf>
    <dxf>
      <fill>
        <patternFill>
          <bgColor rgb="FF0070C0"/>
        </patternFill>
      </fill>
    </dxf>
    <dxf>
      <fill>
        <patternFill>
          <bgColor theme="0" tint="-0.14996795556505021"/>
        </patternFill>
      </fill>
    </dxf>
    <dxf>
      <fill>
        <patternFill>
          <bgColor theme="1"/>
        </patternFill>
      </fill>
    </dxf>
    <dxf>
      <fill>
        <patternFill>
          <bgColor theme="5" tint="-0.24994659260841701"/>
        </patternFill>
      </fill>
    </dxf>
    <dxf>
      <fill>
        <patternFill>
          <bgColor rgb="FF990033"/>
        </patternFill>
      </fill>
    </dxf>
    <dxf>
      <fill>
        <patternFill>
          <bgColor rgb="FFFF0000"/>
        </patternFill>
      </fill>
    </dxf>
    <dxf>
      <fill>
        <patternFill>
          <bgColor rgb="FFFF3300"/>
        </patternFill>
      </fill>
    </dxf>
    <dxf>
      <fill>
        <patternFill>
          <bgColor rgb="FFFFC000"/>
        </patternFill>
      </fill>
    </dxf>
    <dxf>
      <fill>
        <patternFill>
          <bgColor rgb="FFFFFF00"/>
        </patternFill>
      </fill>
    </dxf>
    <dxf>
      <fill>
        <patternFill>
          <bgColor rgb="FF92D050"/>
        </patternFill>
      </fill>
    </dxf>
    <dxf>
      <fill>
        <patternFill>
          <bgColor rgb="FF00B050"/>
        </patternFill>
      </fill>
    </dxf>
    <dxf>
      <fill>
        <patternFill>
          <bgColor rgb="FF00FF99"/>
        </patternFill>
      </fill>
    </dxf>
    <dxf>
      <fill>
        <patternFill>
          <bgColor rgb="FF00CCFF"/>
        </patternFill>
      </fill>
    </dxf>
    <dxf>
      <fill>
        <patternFill>
          <bgColor rgb="FF0070C0"/>
        </patternFill>
      </fill>
    </dxf>
    <dxf>
      <fill>
        <patternFill>
          <bgColor rgb="FF333399"/>
        </patternFill>
      </fill>
    </dxf>
    <dxf>
      <fill>
        <patternFill>
          <bgColor rgb="FF9966FF"/>
        </patternFill>
      </fill>
    </dxf>
    <dxf>
      <fill>
        <patternFill>
          <bgColor rgb="FFFF00FF"/>
        </patternFill>
      </fill>
    </dxf>
    <dxf>
      <fill>
        <patternFill>
          <bgColor theme="1"/>
        </patternFill>
      </fill>
    </dxf>
    <dxf>
      <fill>
        <patternFill>
          <bgColor theme="5" tint="-0.24994659260841701"/>
        </patternFill>
      </fill>
    </dxf>
    <dxf>
      <fill>
        <patternFill>
          <bgColor rgb="FF990033"/>
        </patternFill>
      </fill>
    </dxf>
    <dxf>
      <fill>
        <patternFill>
          <bgColor rgb="FFFF0000"/>
        </patternFill>
      </fill>
    </dxf>
    <dxf>
      <fill>
        <patternFill>
          <bgColor rgb="FFFF3300"/>
        </patternFill>
      </fill>
    </dxf>
    <dxf>
      <fill>
        <patternFill>
          <bgColor rgb="FFFFC000"/>
        </patternFill>
      </fill>
    </dxf>
    <dxf>
      <fill>
        <patternFill>
          <bgColor rgb="FFFFFF00"/>
        </patternFill>
      </fill>
    </dxf>
    <dxf>
      <fill>
        <patternFill>
          <bgColor rgb="FF92D050"/>
        </patternFill>
      </fill>
    </dxf>
    <dxf>
      <fill>
        <patternFill>
          <bgColor rgb="FF00B050"/>
        </patternFill>
      </fill>
    </dxf>
    <dxf>
      <fill>
        <patternFill>
          <bgColor rgb="FF00FF99"/>
        </patternFill>
      </fill>
    </dxf>
    <dxf>
      <fill>
        <patternFill>
          <bgColor rgb="FF00CCFF"/>
        </patternFill>
      </fill>
    </dxf>
    <dxf>
      <fill>
        <patternFill>
          <bgColor rgb="FF0070C0"/>
        </patternFill>
      </fill>
    </dxf>
    <dxf>
      <fill>
        <patternFill>
          <bgColor rgb="FF333399"/>
        </patternFill>
      </fill>
    </dxf>
    <dxf>
      <fill>
        <patternFill>
          <bgColor rgb="FF9966FF"/>
        </patternFill>
      </fill>
    </dxf>
    <dxf>
      <fill>
        <patternFill>
          <bgColor rgb="FFFF00FF"/>
        </patternFill>
      </fill>
    </dxf>
    <dxf>
      <fill>
        <patternFill>
          <bgColor theme="1"/>
        </patternFill>
      </fill>
    </dxf>
    <dxf>
      <fill>
        <patternFill>
          <bgColor theme="5" tint="-0.24994659260841701"/>
        </patternFill>
      </fill>
    </dxf>
    <dxf>
      <fill>
        <patternFill>
          <bgColor rgb="FF990033"/>
        </patternFill>
      </fill>
    </dxf>
    <dxf>
      <fill>
        <patternFill>
          <bgColor rgb="FFFF0000"/>
        </patternFill>
      </fill>
    </dxf>
    <dxf>
      <fill>
        <patternFill>
          <bgColor rgb="FFFF3300"/>
        </patternFill>
      </fill>
    </dxf>
    <dxf>
      <fill>
        <patternFill>
          <bgColor rgb="FFFFC000"/>
        </patternFill>
      </fill>
    </dxf>
    <dxf>
      <fill>
        <patternFill>
          <bgColor rgb="FFFFFF00"/>
        </patternFill>
      </fill>
    </dxf>
    <dxf>
      <fill>
        <patternFill>
          <bgColor rgb="FF92D050"/>
        </patternFill>
      </fill>
    </dxf>
    <dxf>
      <fill>
        <patternFill>
          <bgColor rgb="FF00B050"/>
        </patternFill>
      </fill>
    </dxf>
    <dxf>
      <fill>
        <patternFill>
          <bgColor rgb="FF00FF99"/>
        </patternFill>
      </fill>
    </dxf>
    <dxf>
      <fill>
        <patternFill>
          <bgColor rgb="FF00CCFF"/>
        </patternFill>
      </fill>
    </dxf>
    <dxf>
      <fill>
        <patternFill>
          <bgColor rgb="FF0070C0"/>
        </patternFill>
      </fill>
    </dxf>
    <dxf>
      <fill>
        <patternFill>
          <bgColor rgb="FF333399"/>
        </patternFill>
      </fill>
    </dxf>
    <dxf>
      <fill>
        <patternFill>
          <bgColor rgb="FF9966FF"/>
        </patternFill>
      </fill>
    </dxf>
    <dxf>
      <fill>
        <patternFill>
          <bgColor rgb="FFFF00FF"/>
        </patternFill>
      </fill>
    </dxf>
    <dxf>
      <fill>
        <patternFill>
          <bgColor theme="1"/>
        </patternFill>
      </fill>
    </dxf>
    <dxf>
      <fill>
        <patternFill>
          <bgColor theme="5" tint="-0.24994659260841701"/>
        </patternFill>
      </fill>
    </dxf>
    <dxf>
      <fill>
        <patternFill>
          <bgColor rgb="FF990033"/>
        </patternFill>
      </fill>
    </dxf>
    <dxf>
      <fill>
        <patternFill>
          <bgColor rgb="FFFF0000"/>
        </patternFill>
      </fill>
    </dxf>
    <dxf>
      <fill>
        <patternFill>
          <bgColor rgb="FFFF3300"/>
        </patternFill>
      </fill>
    </dxf>
    <dxf>
      <fill>
        <patternFill>
          <bgColor rgb="FFFFC000"/>
        </patternFill>
      </fill>
    </dxf>
    <dxf>
      <fill>
        <patternFill>
          <bgColor rgb="FFFFFF00"/>
        </patternFill>
      </fill>
    </dxf>
    <dxf>
      <fill>
        <patternFill>
          <bgColor rgb="FF92D050"/>
        </patternFill>
      </fill>
    </dxf>
    <dxf>
      <fill>
        <patternFill>
          <bgColor rgb="FF00B050"/>
        </patternFill>
      </fill>
    </dxf>
    <dxf>
      <fill>
        <patternFill>
          <bgColor rgb="FF00FF99"/>
        </patternFill>
      </fill>
    </dxf>
    <dxf>
      <fill>
        <patternFill>
          <bgColor rgb="FF00CCFF"/>
        </patternFill>
      </fill>
    </dxf>
    <dxf>
      <fill>
        <patternFill>
          <bgColor rgb="FF0070C0"/>
        </patternFill>
      </fill>
    </dxf>
    <dxf>
      <fill>
        <patternFill>
          <bgColor rgb="FF333399"/>
        </patternFill>
      </fill>
    </dxf>
    <dxf>
      <fill>
        <patternFill>
          <bgColor rgb="FF9966FF"/>
        </patternFill>
      </fill>
    </dxf>
    <dxf>
      <fill>
        <patternFill>
          <bgColor rgb="FFFF00FF"/>
        </patternFill>
      </fill>
    </dxf>
    <dxf>
      <fill>
        <patternFill>
          <bgColor rgb="FFFF5050"/>
        </patternFill>
      </fill>
    </dxf>
    <dxf>
      <fill>
        <patternFill>
          <bgColor rgb="FFFF3300"/>
        </patternFill>
      </fill>
    </dxf>
    <dxf>
      <fill>
        <patternFill>
          <bgColor rgb="FFCC0000"/>
        </patternFill>
      </fill>
    </dxf>
    <dxf>
      <fill>
        <patternFill patternType="solid">
          <bgColor rgb="FFCCFF33"/>
        </patternFill>
      </fill>
    </dxf>
    <dxf>
      <fill>
        <patternFill>
          <bgColor rgb="FF33CC33"/>
        </patternFill>
      </fill>
    </dxf>
    <dxf>
      <fill>
        <patternFill>
          <bgColor rgb="FF008000"/>
        </patternFill>
      </fill>
    </dxf>
    <dxf>
      <fill>
        <patternFill>
          <bgColor theme="0" tint="-0.14996795556505021"/>
        </patternFill>
      </fill>
    </dxf>
    <dxf>
      <fill>
        <patternFill>
          <bgColor rgb="FFFF5050"/>
        </patternFill>
      </fill>
    </dxf>
    <dxf>
      <fill>
        <patternFill>
          <bgColor rgb="FFFF3300"/>
        </patternFill>
      </fill>
    </dxf>
    <dxf>
      <fill>
        <patternFill>
          <bgColor rgb="FFCC0000"/>
        </patternFill>
      </fill>
    </dxf>
    <dxf>
      <fill>
        <patternFill patternType="solid">
          <bgColor rgb="FFCCFF33"/>
        </patternFill>
      </fill>
    </dxf>
    <dxf>
      <fill>
        <patternFill>
          <bgColor rgb="FF33CC33"/>
        </patternFill>
      </fill>
    </dxf>
    <dxf>
      <fill>
        <patternFill>
          <bgColor rgb="FF008000"/>
        </patternFill>
      </fill>
    </dxf>
    <dxf>
      <fill>
        <patternFill>
          <bgColor theme="0" tint="-0.14996795556505021"/>
        </patternFill>
      </fill>
    </dxf>
    <dxf>
      <fill>
        <patternFill>
          <bgColor rgb="FFFF5050"/>
        </patternFill>
      </fill>
    </dxf>
    <dxf>
      <fill>
        <patternFill>
          <bgColor rgb="FFFF3300"/>
        </patternFill>
      </fill>
    </dxf>
    <dxf>
      <fill>
        <patternFill>
          <bgColor rgb="FFCC0000"/>
        </patternFill>
      </fill>
    </dxf>
    <dxf>
      <fill>
        <patternFill patternType="solid">
          <bgColor rgb="FFCCFF33"/>
        </patternFill>
      </fill>
    </dxf>
    <dxf>
      <fill>
        <patternFill>
          <bgColor rgb="FF33CC33"/>
        </patternFill>
      </fill>
    </dxf>
    <dxf>
      <fill>
        <patternFill>
          <bgColor rgb="FF008000"/>
        </patternFill>
      </fill>
    </dxf>
    <dxf>
      <fill>
        <patternFill>
          <bgColor theme="0" tint="-0.14996795556505021"/>
        </patternFill>
      </fill>
    </dxf>
    <dxf>
      <fill>
        <patternFill>
          <bgColor rgb="FFFF5050"/>
        </patternFill>
      </fill>
    </dxf>
    <dxf>
      <fill>
        <patternFill>
          <bgColor rgb="FFFF3300"/>
        </patternFill>
      </fill>
    </dxf>
    <dxf>
      <fill>
        <patternFill>
          <bgColor rgb="FFCC0000"/>
        </patternFill>
      </fill>
    </dxf>
    <dxf>
      <fill>
        <patternFill patternType="solid">
          <bgColor rgb="FFCCFF33"/>
        </patternFill>
      </fill>
    </dxf>
    <dxf>
      <fill>
        <patternFill>
          <bgColor rgb="FF33CC33"/>
        </patternFill>
      </fill>
    </dxf>
    <dxf>
      <fill>
        <patternFill>
          <bgColor rgb="FF008000"/>
        </patternFill>
      </fill>
    </dxf>
    <dxf>
      <fill>
        <patternFill>
          <bgColor theme="0" tint="-0.14996795556505021"/>
        </patternFill>
      </fill>
    </dxf>
    <dxf>
      <fill>
        <patternFill>
          <bgColor rgb="FFFF5050"/>
        </patternFill>
      </fill>
    </dxf>
    <dxf>
      <fill>
        <patternFill>
          <bgColor rgb="FFFF3300"/>
        </patternFill>
      </fill>
    </dxf>
    <dxf>
      <fill>
        <patternFill>
          <bgColor rgb="FFCC0000"/>
        </patternFill>
      </fill>
    </dxf>
    <dxf>
      <fill>
        <patternFill patternType="solid">
          <bgColor rgb="FFCCFF33"/>
        </patternFill>
      </fill>
    </dxf>
    <dxf>
      <fill>
        <patternFill>
          <bgColor rgb="FF33CC33"/>
        </patternFill>
      </fill>
    </dxf>
    <dxf>
      <fill>
        <patternFill>
          <bgColor rgb="FF008000"/>
        </patternFill>
      </fill>
    </dxf>
    <dxf>
      <fill>
        <patternFill>
          <bgColor theme="0" tint="-0.14996795556505021"/>
        </patternFill>
      </fill>
    </dxf>
    <dxf>
      <fill>
        <patternFill>
          <bgColor theme="1"/>
        </patternFill>
      </fill>
    </dxf>
    <dxf>
      <fill>
        <patternFill>
          <bgColor theme="5" tint="-0.24994659260841701"/>
        </patternFill>
      </fill>
    </dxf>
    <dxf>
      <fill>
        <patternFill>
          <bgColor rgb="FF990033"/>
        </patternFill>
      </fill>
    </dxf>
    <dxf>
      <fill>
        <patternFill>
          <bgColor rgb="FFFF0000"/>
        </patternFill>
      </fill>
    </dxf>
    <dxf>
      <fill>
        <patternFill>
          <bgColor rgb="FFFF3300"/>
        </patternFill>
      </fill>
    </dxf>
    <dxf>
      <fill>
        <patternFill>
          <bgColor rgb="FFFFC000"/>
        </patternFill>
      </fill>
    </dxf>
    <dxf>
      <fill>
        <patternFill>
          <bgColor rgb="FFFFFF00"/>
        </patternFill>
      </fill>
    </dxf>
    <dxf>
      <fill>
        <patternFill>
          <bgColor rgb="FF92D050"/>
        </patternFill>
      </fill>
    </dxf>
    <dxf>
      <fill>
        <patternFill>
          <bgColor rgb="FF00B050"/>
        </patternFill>
      </fill>
    </dxf>
    <dxf>
      <fill>
        <patternFill>
          <bgColor rgb="FF00FF99"/>
        </patternFill>
      </fill>
    </dxf>
    <dxf>
      <fill>
        <patternFill>
          <bgColor rgb="FF00CCFF"/>
        </patternFill>
      </fill>
    </dxf>
    <dxf>
      <fill>
        <patternFill>
          <bgColor rgb="FF0070C0"/>
        </patternFill>
      </fill>
    </dxf>
    <dxf>
      <fill>
        <patternFill>
          <bgColor rgb="FF333399"/>
        </patternFill>
      </fill>
    </dxf>
    <dxf>
      <fill>
        <patternFill>
          <bgColor rgb="FF9966FF"/>
        </patternFill>
      </fill>
    </dxf>
    <dxf>
      <fill>
        <patternFill>
          <bgColor rgb="FFFF00FF"/>
        </patternFill>
      </fill>
    </dxf>
    <dxf>
      <fill>
        <patternFill>
          <bgColor rgb="FFFF00FF"/>
        </patternFill>
      </fill>
    </dxf>
    <dxf>
      <fill>
        <patternFill>
          <bgColor theme="1"/>
        </patternFill>
      </fill>
    </dxf>
    <dxf>
      <fill>
        <patternFill>
          <bgColor theme="5" tint="-0.24994659260841701"/>
        </patternFill>
      </fill>
    </dxf>
    <dxf>
      <fill>
        <patternFill>
          <bgColor rgb="FF990033"/>
        </patternFill>
      </fill>
    </dxf>
    <dxf>
      <fill>
        <patternFill>
          <bgColor rgb="FFFF0000"/>
        </patternFill>
      </fill>
    </dxf>
    <dxf>
      <fill>
        <patternFill>
          <bgColor rgb="FFFF3300"/>
        </patternFill>
      </fill>
    </dxf>
    <dxf>
      <fill>
        <patternFill>
          <bgColor rgb="FFFFC000"/>
        </patternFill>
      </fill>
    </dxf>
    <dxf>
      <fill>
        <patternFill>
          <bgColor rgb="FFFFFF00"/>
        </patternFill>
      </fill>
    </dxf>
    <dxf>
      <fill>
        <patternFill>
          <bgColor rgb="FF92D050"/>
        </patternFill>
      </fill>
    </dxf>
    <dxf>
      <fill>
        <patternFill>
          <bgColor rgb="FF00B050"/>
        </patternFill>
      </fill>
    </dxf>
    <dxf>
      <fill>
        <patternFill>
          <bgColor rgb="FF00FF99"/>
        </patternFill>
      </fill>
    </dxf>
    <dxf>
      <fill>
        <patternFill>
          <bgColor rgb="FF00CCFF"/>
        </patternFill>
      </fill>
    </dxf>
    <dxf>
      <fill>
        <patternFill>
          <bgColor rgb="FF0070C0"/>
        </patternFill>
      </fill>
    </dxf>
    <dxf>
      <fill>
        <patternFill>
          <bgColor rgb="FF333399"/>
        </patternFill>
      </fill>
    </dxf>
    <dxf>
      <fill>
        <patternFill>
          <bgColor rgb="FF9966FF"/>
        </patternFill>
      </fill>
    </dxf>
    <dxf>
      <fill>
        <patternFill>
          <bgColor rgb="FFFF00FF"/>
        </patternFill>
      </fill>
    </dxf>
    <dxf>
      <fill>
        <patternFill>
          <bgColor rgb="FFFF00FF"/>
        </patternFill>
      </fill>
    </dxf>
    <dxf>
      <fill>
        <patternFill>
          <bgColor theme="1"/>
        </patternFill>
      </fill>
    </dxf>
    <dxf>
      <fill>
        <patternFill>
          <bgColor theme="5" tint="-0.24994659260841701"/>
        </patternFill>
      </fill>
    </dxf>
    <dxf>
      <fill>
        <patternFill>
          <bgColor rgb="FF990033"/>
        </patternFill>
      </fill>
    </dxf>
    <dxf>
      <fill>
        <patternFill>
          <bgColor rgb="FFFF0000"/>
        </patternFill>
      </fill>
    </dxf>
    <dxf>
      <fill>
        <patternFill>
          <bgColor rgb="FFFF3300"/>
        </patternFill>
      </fill>
    </dxf>
    <dxf>
      <fill>
        <patternFill>
          <bgColor rgb="FFFFC000"/>
        </patternFill>
      </fill>
    </dxf>
    <dxf>
      <fill>
        <patternFill>
          <bgColor rgb="FFFFFF00"/>
        </patternFill>
      </fill>
    </dxf>
    <dxf>
      <fill>
        <patternFill>
          <bgColor rgb="FF92D050"/>
        </patternFill>
      </fill>
    </dxf>
    <dxf>
      <fill>
        <patternFill>
          <bgColor rgb="FF00B050"/>
        </patternFill>
      </fill>
    </dxf>
    <dxf>
      <fill>
        <patternFill>
          <bgColor rgb="FF00FF99"/>
        </patternFill>
      </fill>
    </dxf>
    <dxf>
      <fill>
        <patternFill>
          <bgColor rgb="FF00CCFF"/>
        </patternFill>
      </fill>
    </dxf>
    <dxf>
      <fill>
        <patternFill>
          <bgColor rgb="FF0070C0"/>
        </patternFill>
      </fill>
    </dxf>
    <dxf>
      <fill>
        <patternFill>
          <bgColor rgb="FF333399"/>
        </patternFill>
      </fill>
    </dxf>
    <dxf>
      <fill>
        <patternFill>
          <bgColor rgb="FF9966FF"/>
        </patternFill>
      </fill>
    </dxf>
    <dxf>
      <fill>
        <patternFill>
          <bgColor rgb="FFFF00FF"/>
        </patternFill>
      </fill>
    </dxf>
    <dxf>
      <fill>
        <patternFill>
          <bgColor rgb="FFFF00FF"/>
        </patternFill>
      </fill>
    </dxf>
    <dxf>
      <fill>
        <patternFill>
          <bgColor rgb="FFFFC000"/>
        </patternFill>
      </fill>
    </dxf>
    <dxf>
      <fill>
        <patternFill>
          <bgColor rgb="FF00B0F0"/>
        </patternFill>
      </fill>
    </dxf>
    <dxf>
      <fill>
        <patternFill>
          <bgColor rgb="FF00B050"/>
        </patternFill>
      </fill>
    </dxf>
    <dxf>
      <fill>
        <patternFill>
          <bgColor rgb="FFFF0000"/>
        </patternFill>
      </fill>
    </dxf>
    <dxf>
      <fill>
        <patternFill>
          <bgColor rgb="FFFFC000"/>
        </patternFill>
      </fill>
    </dxf>
    <dxf>
      <fill>
        <patternFill>
          <bgColor rgb="FF00B0F0"/>
        </patternFill>
      </fill>
    </dxf>
    <dxf>
      <fill>
        <patternFill>
          <bgColor rgb="FF00B050"/>
        </patternFill>
      </fill>
    </dxf>
    <dxf>
      <fill>
        <patternFill>
          <bgColor rgb="FFFF0000"/>
        </patternFill>
      </fill>
    </dxf>
    <dxf>
      <fill>
        <patternFill>
          <bgColor theme="1"/>
        </patternFill>
      </fill>
    </dxf>
    <dxf>
      <fill>
        <patternFill>
          <bgColor theme="5" tint="-0.24994659260841701"/>
        </patternFill>
      </fill>
    </dxf>
    <dxf>
      <fill>
        <patternFill>
          <bgColor rgb="FF990033"/>
        </patternFill>
      </fill>
    </dxf>
    <dxf>
      <fill>
        <patternFill>
          <bgColor rgb="FFFF0000"/>
        </patternFill>
      </fill>
    </dxf>
    <dxf>
      <fill>
        <patternFill>
          <bgColor rgb="FFFF3300"/>
        </patternFill>
      </fill>
    </dxf>
    <dxf>
      <fill>
        <patternFill>
          <bgColor rgb="FFFFC000"/>
        </patternFill>
      </fill>
    </dxf>
    <dxf>
      <fill>
        <patternFill>
          <bgColor rgb="FFFFFF00"/>
        </patternFill>
      </fill>
    </dxf>
    <dxf>
      <fill>
        <patternFill>
          <bgColor rgb="FF92D050"/>
        </patternFill>
      </fill>
    </dxf>
    <dxf>
      <fill>
        <patternFill>
          <bgColor rgb="FF00B050"/>
        </patternFill>
      </fill>
    </dxf>
    <dxf>
      <fill>
        <patternFill>
          <bgColor rgb="FF00FF99"/>
        </patternFill>
      </fill>
    </dxf>
    <dxf>
      <fill>
        <patternFill>
          <bgColor rgb="FF00CCFF"/>
        </patternFill>
      </fill>
    </dxf>
    <dxf>
      <fill>
        <patternFill>
          <bgColor rgb="FF0070C0"/>
        </patternFill>
      </fill>
    </dxf>
    <dxf>
      <fill>
        <patternFill>
          <bgColor rgb="FF333399"/>
        </patternFill>
      </fill>
    </dxf>
    <dxf>
      <fill>
        <patternFill>
          <bgColor rgb="FF9966FF"/>
        </patternFill>
      </fill>
    </dxf>
    <dxf>
      <fill>
        <patternFill>
          <bgColor rgb="FFFF00FF"/>
        </patternFill>
      </fill>
    </dxf>
    <dxf>
      <fill>
        <patternFill>
          <bgColor theme="1"/>
        </patternFill>
      </fill>
    </dxf>
    <dxf>
      <fill>
        <patternFill>
          <bgColor theme="5" tint="-0.24994659260841701"/>
        </patternFill>
      </fill>
    </dxf>
    <dxf>
      <fill>
        <patternFill>
          <bgColor rgb="FF990033"/>
        </patternFill>
      </fill>
    </dxf>
    <dxf>
      <fill>
        <patternFill>
          <bgColor rgb="FFFF0000"/>
        </patternFill>
      </fill>
    </dxf>
    <dxf>
      <fill>
        <patternFill>
          <bgColor rgb="FFFF3300"/>
        </patternFill>
      </fill>
    </dxf>
    <dxf>
      <fill>
        <patternFill>
          <bgColor rgb="FFFFC000"/>
        </patternFill>
      </fill>
    </dxf>
    <dxf>
      <fill>
        <patternFill>
          <bgColor rgb="FFFFFF00"/>
        </patternFill>
      </fill>
    </dxf>
    <dxf>
      <fill>
        <patternFill>
          <bgColor rgb="FF92D050"/>
        </patternFill>
      </fill>
    </dxf>
    <dxf>
      <fill>
        <patternFill>
          <bgColor rgb="FF00B050"/>
        </patternFill>
      </fill>
    </dxf>
    <dxf>
      <fill>
        <patternFill>
          <bgColor rgb="FF00FF99"/>
        </patternFill>
      </fill>
    </dxf>
    <dxf>
      <fill>
        <patternFill>
          <bgColor rgb="FF00CCFF"/>
        </patternFill>
      </fill>
    </dxf>
    <dxf>
      <fill>
        <patternFill>
          <bgColor rgb="FF0070C0"/>
        </patternFill>
      </fill>
    </dxf>
    <dxf>
      <fill>
        <patternFill>
          <bgColor rgb="FF333399"/>
        </patternFill>
      </fill>
    </dxf>
    <dxf>
      <fill>
        <patternFill>
          <bgColor rgb="FF9966FF"/>
        </patternFill>
      </fill>
    </dxf>
    <dxf>
      <fill>
        <patternFill>
          <bgColor rgb="FFFF00FF"/>
        </patternFill>
      </fill>
    </dxf>
    <dxf>
      <fill>
        <patternFill>
          <bgColor theme="1"/>
        </patternFill>
      </fill>
    </dxf>
    <dxf>
      <fill>
        <patternFill>
          <bgColor theme="5" tint="-0.24994659260841701"/>
        </patternFill>
      </fill>
    </dxf>
    <dxf>
      <fill>
        <patternFill>
          <bgColor rgb="FF990033"/>
        </patternFill>
      </fill>
    </dxf>
    <dxf>
      <fill>
        <patternFill>
          <bgColor rgb="FFFF0000"/>
        </patternFill>
      </fill>
    </dxf>
    <dxf>
      <fill>
        <patternFill>
          <bgColor rgb="FFFF3300"/>
        </patternFill>
      </fill>
    </dxf>
    <dxf>
      <fill>
        <patternFill>
          <bgColor rgb="FFFFC000"/>
        </patternFill>
      </fill>
    </dxf>
    <dxf>
      <fill>
        <patternFill>
          <bgColor rgb="FFFFFF00"/>
        </patternFill>
      </fill>
    </dxf>
    <dxf>
      <fill>
        <patternFill>
          <bgColor rgb="FF92D050"/>
        </patternFill>
      </fill>
    </dxf>
    <dxf>
      <fill>
        <patternFill>
          <bgColor rgb="FF00B050"/>
        </patternFill>
      </fill>
    </dxf>
    <dxf>
      <fill>
        <patternFill>
          <bgColor rgb="FF00FF99"/>
        </patternFill>
      </fill>
    </dxf>
    <dxf>
      <fill>
        <patternFill>
          <bgColor rgb="FF00CCFF"/>
        </patternFill>
      </fill>
    </dxf>
    <dxf>
      <fill>
        <patternFill>
          <bgColor rgb="FF0070C0"/>
        </patternFill>
      </fill>
    </dxf>
    <dxf>
      <fill>
        <patternFill>
          <bgColor rgb="FF333399"/>
        </patternFill>
      </fill>
    </dxf>
    <dxf>
      <fill>
        <patternFill>
          <bgColor rgb="FF9966FF"/>
        </patternFill>
      </fill>
    </dxf>
    <dxf>
      <fill>
        <patternFill>
          <bgColor rgb="FFFF00FF"/>
        </patternFill>
      </fill>
    </dxf>
    <dxf>
      <fill>
        <patternFill>
          <bgColor theme="1"/>
        </patternFill>
      </fill>
    </dxf>
    <dxf>
      <fill>
        <patternFill>
          <bgColor theme="5" tint="-0.24994659260841701"/>
        </patternFill>
      </fill>
    </dxf>
    <dxf>
      <fill>
        <patternFill>
          <bgColor rgb="FF990033"/>
        </patternFill>
      </fill>
    </dxf>
    <dxf>
      <fill>
        <patternFill>
          <bgColor rgb="FFFF0000"/>
        </patternFill>
      </fill>
    </dxf>
    <dxf>
      <fill>
        <patternFill>
          <bgColor rgb="FFFF3300"/>
        </patternFill>
      </fill>
    </dxf>
    <dxf>
      <fill>
        <patternFill>
          <bgColor rgb="FFFFC000"/>
        </patternFill>
      </fill>
    </dxf>
    <dxf>
      <fill>
        <patternFill>
          <bgColor rgb="FFFFFF00"/>
        </patternFill>
      </fill>
    </dxf>
    <dxf>
      <fill>
        <patternFill>
          <bgColor rgb="FF92D050"/>
        </patternFill>
      </fill>
    </dxf>
    <dxf>
      <fill>
        <patternFill>
          <bgColor rgb="FF00B050"/>
        </patternFill>
      </fill>
    </dxf>
    <dxf>
      <fill>
        <patternFill>
          <bgColor rgb="FF00FF99"/>
        </patternFill>
      </fill>
    </dxf>
    <dxf>
      <fill>
        <patternFill>
          <bgColor rgb="FF00CCFF"/>
        </patternFill>
      </fill>
    </dxf>
    <dxf>
      <fill>
        <patternFill>
          <bgColor rgb="FF0070C0"/>
        </patternFill>
      </fill>
    </dxf>
    <dxf>
      <fill>
        <patternFill>
          <bgColor rgb="FF333399"/>
        </patternFill>
      </fill>
    </dxf>
    <dxf>
      <fill>
        <patternFill>
          <bgColor rgb="FF9966FF"/>
        </patternFill>
      </fill>
    </dxf>
    <dxf>
      <fill>
        <patternFill>
          <bgColor rgb="FFFF00FF"/>
        </patternFill>
      </fill>
    </dxf>
    <dxf>
      <fill>
        <patternFill>
          <bgColor theme="1"/>
        </patternFill>
      </fill>
    </dxf>
    <dxf>
      <fill>
        <patternFill>
          <bgColor theme="5" tint="-0.24994659260841701"/>
        </patternFill>
      </fill>
    </dxf>
    <dxf>
      <fill>
        <patternFill>
          <bgColor rgb="FF990033"/>
        </patternFill>
      </fill>
    </dxf>
    <dxf>
      <fill>
        <patternFill>
          <bgColor rgb="FFFF0000"/>
        </patternFill>
      </fill>
    </dxf>
    <dxf>
      <fill>
        <patternFill>
          <bgColor rgb="FFFF3300"/>
        </patternFill>
      </fill>
    </dxf>
    <dxf>
      <fill>
        <patternFill>
          <bgColor rgb="FFFFC000"/>
        </patternFill>
      </fill>
    </dxf>
    <dxf>
      <fill>
        <patternFill>
          <bgColor rgb="FFFFFF00"/>
        </patternFill>
      </fill>
    </dxf>
    <dxf>
      <fill>
        <patternFill>
          <bgColor rgb="FF92D050"/>
        </patternFill>
      </fill>
    </dxf>
    <dxf>
      <fill>
        <patternFill>
          <bgColor rgb="FF00B050"/>
        </patternFill>
      </fill>
    </dxf>
    <dxf>
      <fill>
        <patternFill>
          <bgColor rgb="FF00FF99"/>
        </patternFill>
      </fill>
    </dxf>
    <dxf>
      <fill>
        <patternFill>
          <bgColor rgb="FF00CCFF"/>
        </patternFill>
      </fill>
    </dxf>
    <dxf>
      <fill>
        <patternFill>
          <bgColor rgb="FF0070C0"/>
        </patternFill>
      </fill>
    </dxf>
    <dxf>
      <fill>
        <patternFill>
          <bgColor rgb="FF333399"/>
        </patternFill>
      </fill>
    </dxf>
    <dxf>
      <fill>
        <patternFill>
          <bgColor rgb="FF9966FF"/>
        </patternFill>
      </fill>
    </dxf>
    <dxf>
      <fill>
        <patternFill>
          <bgColor rgb="FFFF00FF"/>
        </patternFill>
      </fill>
    </dxf>
    <dxf>
      <fill>
        <patternFill>
          <bgColor theme="1"/>
        </patternFill>
      </fill>
    </dxf>
    <dxf>
      <fill>
        <patternFill>
          <bgColor theme="5" tint="-0.24994659260841701"/>
        </patternFill>
      </fill>
    </dxf>
    <dxf>
      <fill>
        <patternFill>
          <bgColor rgb="FF990033"/>
        </patternFill>
      </fill>
    </dxf>
    <dxf>
      <fill>
        <patternFill>
          <bgColor rgb="FFFF0000"/>
        </patternFill>
      </fill>
    </dxf>
    <dxf>
      <fill>
        <patternFill>
          <bgColor rgb="FFFF3300"/>
        </patternFill>
      </fill>
    </dxf>
    <dxf>
      <fill>
        <patternFill>
          <bgColor rgb="FFFFC000"/>
        </patternFill>
      </fill>
    </dxf>
    <dxf>
      <fill>
        <patternFill>
          <bgColor rgb="FFFFFF00"/>
        </patternFill>
      </fill>
    </dxf>
    <dxf>
      <fill>
        <patternFill>
          <bgColor rgb="FF92D050"/>
        </patternFill>
      </fill>
    </dxf>
    <dxf>
      <fill>
        <patternFill>
          <bgColor rgb="FF00B050"/>
        </patternFill>
      </fill>
    </dxf>
    <dxf>
      <fill>
        <patternFill>
          <bgColor rgb="FF00FF99"/>
        </patternFill>
      </fill>
    </dxf>
    <dxf>
      <fill>
        <patternFill>
          <bgColor rgb="FF00CCFF"/>
        </patternFill>
      </fill>
    </dxf>
    <dxf>
      <fill>
        <patternFill>
          <bgColor rgb="FF0070C0"/>
        </patternFill>
      </fill>
    </dxf>
    <dxf>
      <fill>
        <patternFill>
          <bgColor rgb="FF333399"/>
        </patternFill>
      </fill>
    </dxf>
    <dxf>
      <fill>
        <patternFill>
          <bgColor rgb="FF9966FF"/>
        </patternFill>
      </fill>
    </dxf>
    <dxf>
      <fill>
        <patternFill>
          <bgColor rgb="FFFF00FF"/>
        </patternFill>
      </fill>
    </dxf>
    <dxf>
      <fill>
        <patternFill>
          <bgColor theme="1"/>
        </patternFill>
      </fill>
    </dxf>
    <dxf>
      <fill>
        <patternFill>
          <bgColor theme="5" tint="-0.24994659260841701"/>
        </patternFill>
      </fill>
    </dxf>
    <dxf>
      <fill>
        <patternFill>
          <bgColor rgb="FF990033"/>
        </patternFill>
      </fill>
    </dxf>
    <dxf>
      <fill>
        <patternFill>
          <bgColor rgb="FFFF0000"/>
        </patternFill>
      </fill>
    </dxf>
    <dxf>
      <fill>
        <patternFill>
          <bgColor rgb="FFFF3300"/>
        </patternFill>
      </fill>
    </dxf>
    <dxf>
      <fill>
        <patternFill>
          <bgColor rgb="FFFFC000"/>
        </patternFill>
      </fill>
    </dxf>
    <dxf>
      <fill>
        <patternFill>
          <bgColor rgb="FFFFFF00"/>
        </patternFill>
      </fill>
    </dxf>
    <dxf>
      <fill>
        <patternFill>
          <bgColor rgb="FF92D050"/>
        </patternFill>
      </fill>
    </dxf>
    <dxf>
      <fill>
        <patternFill>
          <bgColor rgb="FF00B050"/>
        </patternFill>
      </fill>
    </dxf>
    <dxf>
      <fill>
        <patternFill>
          <bgColor rgb="FF00FF99"/>
        </patternFill>
      </fill>
    </dxf>
    <dxf>
      <fill>
        <patternFill>
          <bgColor rgb="FF00CCFF"/>
        </patternFill>
      </fill>
    </dxf>
    <dxf>
      <fill>
        <patternFill>
          <bgColor rgb="FF0070C0"/>
        </patternFill>
      </fill>
    </dxf>
    <dxf>
      <fill>
        <patternFill>
          <bgColor rgb="FF333399"/>
        </patternFill>
      </fill>
    </dxf>
    <dxf>
      <fill>
        <patternFill>
          <bgColor rgb="FF9966FF"/>
        </patternFill>
      </fill>
    </dxf>
    <dxf>
      <fill>
        <patternFill>
          <bgColor rgb="FFFF00FF"/>
        </patternFill>
      </fill>
    </dxf>
    <dxf>
      <fill>
        <patternFill>
          <bgColor theme="1"/>
        </patternFill>
      </fill>
    </dxf>
    <dxf>
      <fill>
        <patternFill>
          <bgColor theme="5" tint="-0.24994659260841701"/>
        </patternFill>
      </fill>
    </dxf>
    <dxf>
      <fill>
        <patternFill>
          <bgColor rgb="FF990033"/>
        </patternFill>
      </fill>
    </dxf>
    <dxf>
      <fill>
        <patternFill>
          <bgColor rgb="FFFF0000"/>
        </patternFill>
      </fill>
    </dxf>
    <dxf>
      <fill>
        <patternFill>
          <bgColor rgb="FFFF3300"/>
        </patternFill>
      </fill>
    </dxf>
    <dxf>
      <fill>
        <patternFill>
          <bgColor rgb="FFFFC000"/>
        </patternFill>
      </fill>
    </dxf>
    <dxf>
      <fill>
        <patternFill>
          <bgColor rgb="FFFFFF00"/>
        </patternFill>
      </fill>
    </dxf>
    <dxf>
      <fill>
        <patternFill>
          <bgColor rgb="FF92D050"/>
        </patternFill>
      </fill>
    </dxf>
    <dxf>
      <fill>
        <patternFill>
          <bgColor rgb="FF00B050"/>
        </patternFill>
      </fill>
    </dxf>
    <dxf>
      <fill>
        <patternFill>
          <bgColor rgb="FF00FF99"/>
        </patternFill>
      </fill>
    </dxf>
    <dxf>
      <fill>
        <patternFill>
          <bgColor rgb="FF00CCFF"/>
        </patternFill>
      </fill>
    </dxf>
    <dxf>
      <fill>
        <patternFill>
          <bgColor rgb="FF0070C0"/>
        </patternFill>
      </fill>
    </dxf>
    <dxf>
      <fill>
        <patternFill>
          <bgColor rgb="FF333399"/>
        </patternFill>
      </fill>
    </dxf>
    <dxf>
      <fill>
        <patternFill>
          <bgColor rgb="FF9966FF"/>
        </patternFill>
      </fill>
    </dxf>
    <dxf>
      <fill>
        <patternFill>
          <bgColor rgb="FFFF00FF"/>
        </patternFill>
      </fill>
    </dxf>
    <dxf>
      <fill>
        <patternFill>
          <bgColor theme="1"/>
        </patternFill>
      </fill>
    </dxf>
    <dxf>
      <fill>
        <patternFill>
          <bgColor theme="5" tint="-0.24994659260841701"/>
        </patternFill>
      </fill>
    </dxf>
    <dxf>
      <fill>
        <patternFill>
          <bgColor rgb="FF990033"/>
        </patternFill>
      </fill>
    </dxf>
    <dxf>
      <fill>
        <patternFill>
          <bgColor rgb="FFFF0000"/>
        </patternFill>
      </fill>
    </dxf>
    <dxf>
      <fill>
        <patternFill>
          <bgColor rgb="FFFF3300"/>
        </patternFill>
      </fill>
    </dxf>
    <dxf>
      <fill>
        <patternFill>
          <bgColor rgb="FFFFC000"/>
        </patternFill>
      </fill>
    </dxf>
    <dxf>
      <fill>
        <patternFill>
          <bgColor rgb="FFFFFF00"/>
        </patternFill>
      </fill>
    </dxf>
    <dxf>
      <fill>
        <patternFill>
          <bgColor rgb="FF92D050"/>
        </patternFill>
      </fill>
    </dxf>
    <dxf>
      <fill>
        <patternFill>
          <bgColor rgb="FF00B050"/>
        </patternFill>
      </fill>
    </dxf>
    <dxf>
      <fill>
        <patternFill>
          <bgColor rgb="FF00FF99"/>
        </patternFill>
      </fill>
    </dxf>
    <dxf>
      <fill>
        <patternFill>
          <bgColor rgb="FF00CCFF"/>
        </patternFill>
      </fill>
    </dxf>
    <dxf>
      <fill>
        <patternFill>
          <bgColor rgb="FF0070C0"/>
        </patternFill>
      </fill>
    </dxf>
    <dxf>
      <fill>
        <patternFill>
          <bgColor rgb="FF333399"/>
        </patternFill>
      </fill>
    </dxf>
    <dxf>
      <fill>
        <patternFill>
          <bgColor rgb="FF9966FF"/>
        </patternFill>
      </fill>
    </dxf>
    <dxf>
      <fill>
        <patternFill>
          <bgColor rgb="FFFF00FF"/>
        </patternFill>
      </fill>
    </dxf>
    <dxf>
      <fill>
        <patternFill>
          <bgColor theme="1"/>
        </patternFill>
      </fill>
    </dxf>
    <dxf>
      <fill>
        <patternFill>
          <bgColor theme="5" tint="-0.24994659260841701"/>
        </patternFill>
      </fill>
    </dxf>
    <dxf>
      <fill>
        <patternFill>
          <bgColor rgb="FF990033"/>
        </patternFill>
      </fill>
    </dxf>
    <dxf>
      <fill>
        <patternFill>
          <bgColor rgb="FFFF0000"/>
        </patternFill>
      </fill>
    </dxf>
    <dxf>
      <fill>
        <patternFill>
          <bgColor rgb="FFFF3300"/>
        </patternFill>
      </fill>
    </dxf>
    <dxf>
      <fill>
        <patternFill>
          <bgColor rgb="FFFFC000"/>
        </patternFill>
      </fill>
    </dxf>
    <dxf>
      <fill>
        <patternFill>
          <bgColor rgb="FFFFFF00"/>
        </patternFill>
      </fill>
    </dxf>
    <dxf>
      <fill>
        <patternFill>
          <bgColor rgb="FF92D050"/>
        </patternFill>
      </fill>
    </dxf>
    <dxf>
      <fill>
        <patternFill>
          <bgColor rgb="FF00B050"/>
        </patternFill>
      </fill>
    </dxf>
    <dxf>
      <fill>
        <patternFill>
          <bgColor rgb="FF00FF99"/>
        </patternFill>
      </fill>
    </dxf>
    <dxf>
      <fill>
        <patternFill>
          <bgColor rgb="FF00CCFF"/>
        </patternFill>
      </fill>
    </dxf>
    <dxf>
      <fill>
        <patternFill>
          <bgColor rgb="FF0070C0"/>
        </patternFill>
      </fill>
    </dxf>
    <dxf>
      <fill>
        <patternFill>
          <bgColor rgb="FF333399"/>
        </patternFill>
      </fill>
    </dxf>
    <dxf>
      <fill>
        <patternFill>
          <bgColor rgb="FF9966FF"/>
        </patternFill>
      </fill>
    </dxf>
    <dxf>
      <fill>
        <patternFill>
          <bgColor rgb="FFFF00FF"/>
        </patternFill>
      </fill>
    </dxf>
    <dxf>
      <fill>
        <patternFill>
          <bgColor theme="1"/>
        </patternFill>
      </fill>
    </dxf>
    <dxf>
      <fill>
        <patternFill>
          <bgColor theme="5" tint="-0.24994659260841701"/>
        </patternFill>
      </fill>
    </dxf>
    <dxf>
      <fill>
        <patternFill>
          <bgColor rgb="FF990033"/>
        </patternFill>
      </fill>
    </dxf>
    <dxf>
      <fill>
        <patternFill>
          <bgColor rgb="FFFF0000"/>
        </patternFill>
      </fill>
    </dxf>
    <dxf>
      <fill>
        <patternFill>
          <bgColor rgb="FFFF3300"/>
        </patternFill>
      </fill>
    </dxf>
    <dxf>
      <fill>
        <patternFill>
          <bgColor rgb="FFFFC000"/>
        </patternFill>
      </fill>
    </dxf>
    <dxf>
      <fill>
        <patternFill>
          <bgColor rgb="FFFFFF00"/>
        </patternFill>
      </fill>
    </dxf>
    <dxf>
      <fill>
        <patternFill>
          <bgColor rgb="FF92D050"/>
        </patternFill>
      </fill>
    </dxf>
    <dxf>
      <fill>
        <patternFill>
          <bgColor rgb="FF00B050"/>
        </patternFill>
      </fill>
    </dxf>
    <dxf>
      <fill>
        <patternFill>
          <bgColor rgb="FF00FF99"/>
        </patternFill>
      </fill>
    </dxf>
    <dxf>
      <fill>
        <patternFill>
          <bgColor rgb="FF00CCFF"/>
        </patternFill>
      </fill>
    </dxf>
    <dxf>
      <fill>
        <patternFill>
          <bgColor rgb="FF0070C0"/>
        </patternFill>
      </fill>
    </dxf>
    <dxf>
      <fill>
        <patternFill>
          <bgColor rgb="FF333399"/>
        </patternFill>
      </fill>
    </dxf>
    <dxf>
      <fill>
        <patternFill>
          <bgColor rgb="FF9966FF"/>
        </patternFill>
      </fill>
    </dxf>
    <dxf>
      <fill>
        <patternFill>
          <bgColor rgb="FFFF00FF"/>
        </patternFill>
      </fill>
    </dxf>
    <dxf>
      <fill>
        <patternFill>
          <bgColor theme="1"/>
        </patternFill>
      </fill>
    </dxf>
    <dxf>
      <fill>
        <patternFill>
          <bgColor theme="5" tint="-0.24994659260841701"/>
        </patternFill>
      </fill>
    </dxf>
    <dxf>
      <fill>
        <patternFill>
          <bgColor rgb="FF990033"/>
        </patternFill>
      </fill>
    </dxf>
    <dxf>
      <fill>
        <patternFill>
          <bgColor rgb="FFFF0000"/>
        </patternFill>
      </fill>
    </dxf>
    <dxf>
      <fill>
        <patternFill>
          <bgColor rgb="FFFF3300"/>
        </patternFill>
      </fill>
    </dxf>
    <dxf>
      <fill>
        <patternFill>
          <bgColor rgb="FFFFC000"/>
        </patternFill>
      </fill>
    </dxf>
    <dxf>
      <fill>
        <patternFill>
          <bgColor rgb="FFFFFF00"/>
        </patternFill>
      </fill>
    </dxf>
    <dxf>
      <fill>
        <patternFill>
          <bgColor rgb="FF92D050"/>
        </patternFill>
      </fill>
    </dxf>
    <dxf>
      <fill>
        <patternFill>
          <bgColor rgb="FF00B050"/>
        </patternFill>
      </fill>
    </dxf>
    <dxf>
      <fill>
        <patternFill>
          <bgColor rgb="FF00FF99"/>
        </patternFill>
      </fill>
    </dxf>
    <dxf>
      <fill>
        <patternFill>
          <bgColor rgb="FF00CCFF"/>
        </patternFill>
      </fill>
    </dxf>
    <dxf>
      <fill>
        <patternFill>
          <bgColor rgb="FF0070C0"/>
        </patternFill>
      </fill>
    </dxf>
    <dxf>
      <fill>
        <patternFill>
          <bgColor rgb="FF333399"/>
        </patternFill>
      </fill>
    </dxf>
    <dxf>
      <fill>
        <patternFill>
          <bgColor rgb="FF9966FF"/>
        </patternFill>
      </fill>
    </dxf>
    <dxf>
      <fill>
        <patternFill>
          <bgColor rgb="FFFF00FF"/>
        </patternFill>
      </fill>
    </dxf>
    <dxf>
      <fill>
        <patternFill>
          <bgColor theme="1"/>
        </patternFill>
      </fill>
    </dxf>
    <dxf>
      <fill>
        <patternFill>
          <bgColor theme="5" tint="-0.24994659260841701"/>
        </patternFill>
      </fill>
    </dxf>
    <dxf>
      <fill>
        <patternFill>
          <bgColor rgb="FF990033"/>
        </patternFill>
      </fill>
    </dxf>
    <dxf>
      <fill>
        <patternFill>
          <bgColor rgb="FFFF0000"/>
        </patternFill>
      </fill>
    </dxf>
    <dxf>
      <fill>
        <patternFill>
          <bgColor rgb="FFFF3300"/>
        </patternFill>
      </fill>
    </dxf>
    <dxf>
      <fill>
        <patternFill>
          <bgColor rgb="FFFFC000"/>
        </patternFill>
      </fill>
    </dxf>
    <dxf>
      <fill>
        <patternFill>
          <bgColor rgb="FFFFFF00"/>
        </patternFill>
      </fill>
    </dxf>
    <dxf>
      <fill>
        <patternFill>
          <bgColor rgb="FF92D050"/>
        </patternFill>
      </fill>
    </dxf>
    <dxf>
      <fill>
        <patternFill>
          <bgColor rgb="FF00B050"/>
        </patternFill>
      </fill>
    </dxf>
    <dxf>
      <fill>
        <patternFill>
          <bgColor rgb="FF00FF99"/>
        </patternFill>
      </fill>
    </dxf>
    <dxf>
      <fill>
        <patternFill>
          <bgColor rgb="FF00CCFF"/>
        </patternFill>
      </fill>
    </dxf>
    <dxf>
      <fill>
        <patternFill>
          <bgColor rgb="FF0070C0"/>
        </patternFill>
      </fill>
    </dxf>
    <dxf>
      <fill>
        <patternFill>
          <bgColor rgb="FF333399"/>
        </patternFill>
      </fill>
    </dxf>
    <dxf>
      <fill>
        <patternFill>
          <bgColor rgb="FF9966FF"/>
        </patternFill>
      </fill>
    </dxf>
    <dxf>
      <fill>
        <patternFill>
          <bgColor rgb="FFFF00FF"/>
        </patternFill>
      </fill>
    </dxf>
    <dxf>
      <fill>
        <patternFill>
          <bgColor theme="1"/>
        </patternFill>
      </fill>
    </dxf>
    <dxf>
      <fill>
        <patternFill>
          <bgColor theme="5" tint="-0.24994659260841701"/>
        </patternFill>
      </fill>
    </dxf>
    <dxf>
      <fill>
        <patternFill>
          <bgColor rgb="FF990033"/>
        </patternFill>
      </fill>
    </dxf>
    <dxf>
      <fill>
        <patternFill>
          <bgColor rgb="FFFF0000"/>
        </patternFill>
      </fill>
    </dxf>
    <dxf>
      <fill>
        <patternFill>
          <bgColor rgb="FFFF3300"/>
        </patternFill>
      </fill>
    </dxf>
    <dxf>
      <fill>
        <patternFill>
          <bgColor rgb="FFFFC000"/>
        </patternFill>
      </fill>
    </dxf>
    <dxf>
      <fill>
        <patternFill>
          <bgColor rgb="FFFFFF00"/>
        </patternFill>
      </fill>
    </dxf>
    <dxf>
      <fill>
        <patternFill>
          <bgColor rgb="FF92D050"/>
        </patternFill>
      </fill>
    </dxf>
    <dxf>
      <fill>
        <patternFill>
          <bgColor rgb="FF00B050"/>
        </patternFill>
      </fill>
    </dxf>
    <dxf>
      <fill>
        <patternFill>
          <bgColor rgb="FF00FF99"/>
        </patternFill>
      </fill>
    </dxf>
    <dxf>
      <fill>
        <patternFill>
          <bgColor rgb="FF00CCFF"/>
        </patternFill>
      </fill>
    </dxf>
    <dxf>
      <fill>
        <patternFill>
          <bgColor rgb="FF0070C0"/>
        </patternFill>
      </fill>
    </dxf>
    <dxf>
      <fill>
        <patternFill>
          <bgColor rgb="FF333399"/>
        </patternFill>
      </fill>
    </dxf>
    <dxf>
      <fill>
        <patternFill>
          <bgColor rgb="FF9966FF"/>
        </patternFill>
      </fill>
    </dxf>
    <dxf>
      <fill>
        <patternFill>
          <bgColor rgb="FFFF00FF"/>
        </patternFill>
      </fill>
    </dxf>
    <dxf>
      <fill>
        <patternFill>
          <bgColor theme="1"/>
        </patternFill>
      </fill>
    </dxf>
    <dxf>
      <fill>
        <patternFill>
          <bgColor theme="5" tint="-0.24994659260841701"/>
        </patternFill>
      </fill>
    </dxf>
    <dxf>
      <fill>
        <patternFill>
          <bgColor rgb="FF990033"/>
        </patternFill>
      </fill>
    </dxf>
    <dxf>
      <fill>
        <patternFill>
          <bgColor rgb="FFFF0000"/>
        </patternFill>
      </fill>
    </dxf>
    <dxf>
      <fill>
        <patternFill>
          <bgColor rgb="FFFF3300"/>
        </patternFill>
      </fill>
    </dxf>
    <dxf>
      <fill>
        <patternFill>
          <bgColor rgb="FFFFC000"/>
        </patternFill>
      </fill>
    </dxf>
    <dxf>
      <fill>
        <patternFill>
          <bgColor rgb="FFFFFF00"/>
        </patternFill>
      </fill>
    </dxf>
    <dxf>
      <fill>
        <patternFill>
          <bgColor rgb="FF92D050"/>
        </patternFill>
      </fill>
    </dxf>
    <dxf>
      <fill>
        <patternFill>
          <bgColor rgb="FF00B050"/>
        </patternFill>
      </fill>
    </dxf>
    <dxf>
      <fill>
        <patternFill>
          <bgColor rgb="FF00FF99"/>
        </patternFill>
      </fill>
    </dxf>
    <dxf>
      <fill>
        <patternFill>
          <bgColor rgb="FF00CCFF"/>
        </patternFill>
      </fill>
    </dxf>
    <dxf>
      <fill>
        <patternFill>
          <bgColor rgb="FF0070C0"/>
        </patternFill>
      </fill>
    </dxf>
    <dxf>
      <fill>
        <patternFill>
          <bgColor rgb="FF333399"/>
        </patternFill>
      </fill>
    </dxf>
    <dxf>
      <fill>
        <patternFill>
          <bgColor rgb="FF9966FF"/>
        </patternFill>
      </fill>
    </dxf>
    <dxf>
      <fill>
        <patternFill>
          <bgColor rgb="FFFF00FF"/>
        </patternFill>
      </fill>
    </dxf>
    <dxf>
      <fill>
        <patternFill>
          <bgColor theme="1"/>
        </patternFill>
      </fill>
    </dxf>
    <dxf>
      <fill>
        <patternFill>
          <bgColor theme="5" tint="-0.24994659260841701"/>
        </patternFill>
      </fill>
    </dxf>
    <dxf>
      <fill>
        <patternFill>
          <bgColor rgb="FF990033"/>
        </patternFill>
      </fill>
    </dxf>
    <dxf>
      <fill>
        <patternFill>
          <bgColor rgb="FFFF0000"/>
        </patternFill>
      </fill>
    </dxf>
    <dxf>
      <fill>
        <patternFill>
          <bgColor rgb="FFFF3300"/>
        </patternFill>
      </fill>
    </dxf>
    <dxf>
      <fill>
        <patternFill>
          <bgColor rgb="FFFFC000"/>
        </patternFill>
      </fill>
    </dxf>
    <dxf>
      <fill>
        <patternFill>
          <bgColor rgb="FFFFFF00"/>
        </patternFill>
      </fill>
    </dxf>
    <dxf>
      <fill>
        <patternFill>
          <bgColor rgb="FF92D050"/>
        </patternFill>
      </fill>
    </dxf>
    <dxf>
      <fill>
        <patternFill>
          <bgColor rgb="FF00B050"/>
        </patternFill>
      </fill>
    </dxf>
    <dxf>
      <fill>
        <patternFill>
          <bgColor rgb="FF00FF99"/>
        </patternFill>
      </fill>
    </dxf>
    <dxf>
      <fill>
        <patternFill>
          <bgColor rgb="FF00CCFF"/>
        </patternFill>
      </fill>
    </dxf>
    <dxf>
      <fill>
        <patternFill>
          <bgColor rgb="FF0070C0"/>
        </patternFill>
      </fill>
    </dxf>
    <dxf>
      <fill>
        <patternFill>
          <bgColor rgb="FF333399"/>
        </patternFill>
      </fill>
    </dxf>
    <dxf>
      <fill>
        <patternFill>
          <bgColor rgb="FF9966FF"/>
        </patternFill>
      </fill>
    </dxf>
    <dxf>
      <fill>
        <patternFill>
          <bgColor rgb="FFFF00FF"/>
        </patternFill>
      </fill>
    </dxf>
    <dxf>
      <fill>
        <patternFill>
          <bgColor theme="1"/>
        </patternFill>
      </fill>
    </dxf>
    <dxf>
      <fill>
        <patternFill>
          <bgColor theme="5" tint="-0.24994659260841701"/>
        </patternFill>
      </fill>
    </dxf>
    <dxf>
      <fill>
        <patternFill>
          <bgColor rgb="FF990033"/>
        </patternFill>
      </fill>
    </dxf>
    <dxf>
      <fill>
        <patternFill>
          <bgColor rgb="FFFF0000"/>
        </patternFill>
      </fill>
    </dxf>
    <dxf>
      <fill>
        <patternFill>
          <bgColor rgb="FFFF3300"/>
        </patternFill>
      </fill>
    </dxf>
    <dxf>
      <fill>
        <patternFill>
          <bgColor rgb="FFFFC000"/>
        </patternFill>
      </fill>
    </dxf>
    <dxf>
      <fill>
        <patternFill>
          <bgColor rgb="FFFFFF00"/>
        </patternFill>
      </fill>
    </dxf>
    <dxf>
      <fill>
        <patternFill>
          <bgColor rgb="FF92D050"/>
        </patternFill>
      </fill>
    </dxf>
    <dxf>
      <fill>
        <patternFill>
          <bgColor rgb="FF00B050"/>
        </patternFill>
      </fill>
    </dxf>
    <dxf>
      <fill>
        <patternFill>
          <bgColor rgb="FF00FF99"/>
        </patternFill>
      </fill>
    </dxf>
    <dxf>
      <fill>
        <patternFill>
          <bgColor rgb="FF00CCFF"/>
        </patternFill>
      </fill>
    </dxf>
    <dxf>
      <fill>
        <patternFill>
          <bgColor rgb="FF0070C0"/>
        </patternFill>
      </fill>
    </dxf>
    <dxf>
      <fill>
        <patternFill>
          <bgColor rgb="FF333399"/>
        </patternFill>
      </fill>
    </dxf>
    <dxf>
      <fill>
        <patternFill>
          <bgColor rgb="FF9966FF"/>
        </patternFill>
      </fill>
    </dxf>
    <dxf>
      <fill>
        <patternFill>
          <bgColor rgb="FFFF00FF"/>
        </patternFill>
      </fill>
    </dxf>
    <dxf>
      <fill>
        <patternFill>
          <bgColor theme="1"/>
        </patternFill>
      </fill>
    </dxf>
    <dxf>
      <fill>
        <patternFill>
          <bgColor theme="5" tint="-0.24994659260841701"/>
        </patternFill>
      </fill>
    </dxf>
    <dxf>
      <fill>
        <patternFill>
          <bgColor rgb="FF990033"/>
        </patternFill>
      </fill>
    </dxf>
    <dxf>
      <fill>
        <patternFill>
          <bgColor rgb="FFFF0000"/>
        </patternFill>
      </fill>
    </dxf>
    <dxf>
      <fill>
        <patternFill>
          <bgColor rgb="FFFF3300"/>
        </patternFill>
      </fill>
    </dxf>
    <dxf>
      <fill>
        <patternFill>
          <bgColor rgb="FFFFC000"/>
        </patternFill>
      </fill>
    </dxf>
    <dxf>
      <fill>
        <patternFill>
          <bgColor rgb="FFFFFF00"/>
        </patternFill>
      </fill>
    </dxf>
    <dxf>
      <fill>
        <patternFill>
          <bgColor rgb="FF92D050"/>
        </patternFill>
      </fill>
    </dxf>
    <dxf>
      <fill>
        <patternFill>
          <bgColor rgb="FF00B050"/>
        </patternFill>
      </fill>
    </dxf>
    <dxf>
      <fill>
        <patternFill>
          <bgColor rgb="FF00FF99"/>
        </patternFill>
      </fill>
    </dxf>
    <dxf>
      <fill>
        <patternFill>
          <bgColor rgb="FF00CCFF"/>
        </patternFill>
      </fill>
    </dxf>
    <dxf>
      <fill>
        <patternFill>
          <bgColor rgb="FF0070C0"/>
        </patternFill>
      </fill>
    </dxf>
    <dxf>
      <fill>
        <patternFill>
          <bgColor rgb="FF333399"/>
        </patternFill>
      </fill>
    </dxf>
    <dxf>
      <fill>
        <patternFill>
          <bgColor rgb="FF9966FF"/>
        </patternFill>
      </fill>
    </dxf>
    <dxf>
      <fill>
        <patternFill>
          <bgColor rgb="FFFF00FF"/>
        </patternFill>
      </fill>
    </dxf>
    <dxf>
      <fill>
        <patternFill>
          <bgColor theme="1"/>
        </patternFill>
      </fill>
    </dxf>
    <dxf>
      <fill>
        <patternFill>
          <bgColor theme="5" tint="-0.24994659260841701"/>
        </patternFill>
      </fill>
    </dxf>
    <dxf>
      <fill>
        <patternFill>
          <bgColor rgb="FF990033"/>
        </patternFill>
      </fill>
    </dxf>
    <dxf>
      <fill>
        <patternFill>
          <bgColor rgb="FFFF0000"/>
        </patternFill>
      </fill>
    </dxf>
    <dxf>
      <fill>
        <patternFill>
          <bgColor rgb="FFFF3300"/>
        </patternFill>
      </fill>
    </dxf>
    <dxf>
      <fill>
        <patternFill>
          <bgColor rgb="FFFFC000"/>
        </patternFill>
      </fill>
    </dxf>
    <dxf>
      <fill>
        <patternFill>
          <bgColor rgb="FFFFFF00"/>
        </patternFill>
      </fill>
    </dxf>
    <dxf>
      <fill>
        <patternFill>
          <bgColor rgb="FF92D050"/>
        </patternFill>
      </fill>
    </dxf>
    <dxf>
      <fill>
        <patternFill>
          <bgColor rgb="FF00B050"/>
        </patternFill>
      </fill>
    </dxf>
    <dxf>
      <fill>
        <patternFill>
          <bgColor rgb="FF00FF99"/>
        </patternFill>
      </fill>
    </dxf>
    <dxf>
      <fill>
        <patternFill>
          <bgColor rgb="FF00CCFF"/>
        </patternFill>
      </fill>
    </dxf>
    <dxf>
      <fill>
        <patternFill>
          <bgColor rgb="FF0070C0"/>
        </patternFill>
      </fill>
    </dxf>
    <dxf>
      <fill>
        <patternFill>
          <bgColor rgb="FF333399"/>
        </patternFill>
      </fill>
    </dxf>
    <dxf>
      <fill>
        <patternFill>
          <bgColor rgb="FF9966FF"/>
        </patternFill>
      </fill>
    </dxf>
    <dxf>
      <fill>
        <patternFill>
          <bgColor rgb="FFFF00FF"/>
        </patternFill>
      </fill>
    </dxf>
    <dxf>
      <fill>
        <patternFill>
          <bgColor theme="1"/>
        </patternFill>
      </fill>
    </dxf>
    <dxf>
      <fill>
        <patternFill>
          <bgColor theme="5" tint="-0.24994659260841701"/>
        </patternFill>
      </fill>
    </dxf>
    <dxf>
      <fill>
        <patternFill>
          <bgColor rgb="FF990033"/>
        </patternFill>
      </fill>
    </dxf>
    <dxf>
      <fill>
        <patternFill>
          <bgColor rgb="FFFF0000"/>
        </patternFill>
      </fill>
    </dxf>
    <dxf>
      <fill>
        <patternFill>
          <bgColor rgb="FFFF3300"/>
        </patternFill>
      </fill>
    </dxf>
    <dxf>
      <fill>
        <patternFill>
          <bgColor rgb="FFFFC000"/>
        </patternFill>
      </fill>
    </dxf>
    <dxf>
      <fill>
        <patternFill>
          <bgColor rgb="FFFFFF00"/>
        </patternFill>
      </fill>
    </dxf>
    <dxf>
      <fill>
        <patternFill>
          <bgColor rgb="FF92D050"/>
        </patternFill>
      </fill>
    </dxf>
    <dxf>
      <fill>
        <patternFill>
          <bgColor rgb="FF00B050"/>
        </patternFill>
      </fill>
    </dxf>
    <dxf>
      <fill>
        <patternFill>
          <bgColor rgb="FF00FF99"/>
        </patternFill>
      </fill>
    </dxf>
    <dxf>
      <fill>
        <patternFill>
          <bgColor rgb="FF00CCFF"/>
        </patternFill>
      </fill>
    </dxf>
    <dxf>
      <fill>
        <patternFill>
          <bgColor rgb="FF0070C0"/>
        </patternFill>
      </fill>
    </dxf>
    <dxf>
      <fill>
        <patternFill>
          <bgColor rgb="FF333399"/>
        </patternFill>
      </fill>
    </dxf>
    <dxf>
      <fill>
        <patternFill>
          <bgColor rgb="FF9966FF"/>
        </patternFill>
      </fill>
    </dxf>
    <dxf>
      <fill>
        <patternFill>
          <bgColor rgb="FFFF00FF"/>
        </patternFill>
      </fill>
    </dxf>
    <dxf>
      <fill>
        <patternFill>
          <bgColor theme="1"/>
        </patternFill>
      </fill>
    </dxf>
    <dxf>
      <fill>
        <patternFill>
          <bgColor theme="5" tint="-0.24994659260841701"/>
        </patternFill>
      </fill>
    </dxf>
    <dxf>
      <fill>
        <patternFill>
          <bgColor rgb="FF990033"/>
        </patternFill>
      </fill>
    </dxf>
    <dxf>
      <fill>
        <patternFill>
          <bgColor rgb="FFFF0000"/>
        </patternFill>
      </fill>
    </dxf>
    <dxf>
      <fill>
        <patternFill>
          <bgColor rgb="FFFF3300"/>
        </patternFill>
      </fill>
    </dxf>
    <dxf>
      <fill>
        <patternFill>
          <bgColor rgb="FFFFC000"/>
        </patternFill>
      </fill>
    </dxf>
    <dxf>
      <fill>
        <patternFill>
          <bgColor rgb="FFFFFF00"/>
        </patternFill>
      </fill>
    </dxf>
    <dxf>
      <fill>
        <patternFill>
          <bgColor rgb="FF92D050"/>
        </patternFill>
      </fill>
    </dxf>
    <dxf>
      <fill>
        <patternFill>
          <bgColor rgb="FF00B050"/>
        </patternFill>
      </fill>
    </dxf>
    <dxf>
      <fill>
        <patternFill>
          <bgColor rgb="FF00FF99"/>
        </patternFill>
      </fill>
    </dxf>
    <dxf>
      <fill>
        <patternFill>
          <bgColor rgb="FF00CCFF"/>
        </patternFill>
      </fill>
    </dxf>
    <dxf>
      <fill>
        <patternFill>
          <bgColor rgb="FF0070C0"/>
        </patternFill>
      </fill>
    </dxf>
    <dxf>
      <fill>
        <patternFill>
          <bgColor rgb="FF333399"/>
        </patternFill>
      </fill>
    </dxf>
    <dxf>
      <fill>
        <patternFill>
          <bgColor rgb="FF9966FF"/>
        </patternFill>
      </fill>
    </dxf>
    <dxf>
      <fill>
        <patternFill>
          <bgColor rgb="FFFF00FF"/>
        </patternFill>
      </fill>
    </dxf>
    <dxf>
      <fill>
        <patternFill>
          <bgColor theme="1"/>
        </patternFill>
      </fill>
    </dxf>
    <dxf>
      <fill>
        <patternFill>
          <bgColor theme="5" tint="-0.24994659260841701"/>
        </patternFill>
      </fill>
    </dxf>
    <dxf>
      <fill>
        <patternFill>
          <bgColor rgb="FF990033"/>
        </patternFill>
      </fill>
    </dxf>
    <dxf>
      <fill>
        <patternFill>
          <bgColor rgb="FFFF0000"/>
        </patternFill>
      </fill>
    </dxf>
    <dxf>
      <fill>
        <patternFill>
          <bgColor rgb="FFFF3300"/>
        </patternFill>
      </fill>
    </dxf>
    <dxf>
      <fill>
        <patternFill>
          <bgColor rgb="FFFFC000"/>
        </patternFill>
      </fill>
    </dxf>
    <dxf>
      <fill>
        <patternFill>
          <bgColor rgb="FFFFFF00"/>
        </patternFill>
      </fill>
    </dxf>
    <dxf>
      <fill>
        <patternFill>
          <bgColor rgb="FF92D050"/>
        </patternFill>
      </fill>
    </dxf>
    <dxf>
      <fill>
        <patternFill>
          <bgColor rgb="FF00B050"/>
        </patternFill>
      </fill>
    </dxf>
    <dxf>
      <fill>
        <patternFill>
          <bgColor rgb="FF00FF99"/>
        </patternFill>
      </fill>
    </dxf>
    <dxf>
      <fill>
        <patternFill>
          <bgColor rgb="FF00CCFF"/>
        </patternFill>
      </fill>
    </dxf>
    <dxf>
      <fill>
        <patternFill>
          <bgColor rgb="FF0070C0"/>
        </patternFill>
      </fill>
    </dxf>
    <dxf>
      <fill>
        <patternFill>
          <bgColor rgb="FF333399"/>
        </patternFill>
      </fill>
    </dxf>
    <dxf>
      <fill>
        <patternFill>
          <bgColor rgb="FF9966FF"/>
        </patternFill>
      </fill>
    </dxf>
    <dxf>
      <fill>
        <patternFill>
          <bgColor rgb="FFFF00FF"/>
        </patternFill>
      </fill>
    </dxf>
    <dxf>
      <fill>
        <patternFill>
          <bgColor theme="1"/>
        </patternFill>
      </fill>
    </dxf>
    <dxf>
      <fill>
        <patternFill>
          <bgColor theme="5" tint="-0.24994659260841701"/>
        </patternFill>
      </fill>
    </dxf>
    <dxf>
      <fill>
        <patternFill>
          <bgColor rgb="FF990033"/>
        </patternFill>
      </fill>
    </dxf>
    <dxf>
      <fill>
        <patternFill>
          <bgColor rgb="FFFF0000"/>
        </patternFill>
      </fill>
    </dxf>
    <dxf>
      <fill>
        <patternFill>
          <bgColor rgb="FFFF3300"/>
        </patternFill>
      </fill>
    </dxf>
    <dxf>
      <fill>
        <patternFill>
          <bgColor rgb="FFFFC000"/>
        </patternFill>
      </fill>
    </dxf>
    <dxf>
      <fill>
        <patternFill>
          <bgColor rgb="FFFFFF00"/>
        </patternFill>
      </fill>
    </dxf>
    <dxf>
      <fill>
        <patternFill>
          <bgColor rgb="FF92D050"/>
        </patternFill>
      </fill>
    </dxf>
    <dxf>
      <fill>
        <patternFill>
          <bgColor rgb="FF00B050"/>
        </patternFill>
      </fill>
    </dxf>
    <dxf>
      <fill>
        <patternFill>
          <bgColor rgb="FF00FF99"/>
        </patternFill>
      </fill>
    </dxf>
    <dxf>
      <fill>
        <patternFill>
          <bgColor rgb="FF00CCFF"/>
        </patternFill>
      </fill>
    </dxf>
    <dxf>
      <fill>
        <patternFill>
          <bgColor rgb="FF0070C0"/>
        </patternFill>
      </fill>
    </dxf>
    <dxf>
      <fill>
        <patternFill>
          <bgColor rgb="FF333399"/>
        </patternFill>
      </fill>
    </dxf>
    <dxf>
      <fill>
        <patternFill>
          <bgColor rgb="FF9966FF"/>
        </patternFill>
      </fill>
    </dxf>
    <dxf>
      <fill>
        <patternFill>
          <bgColor rgb="FFFF00FF"/>
        </patternFill>
      </fill>
    </dxf>
    <dxf>
      <fill>
        <patternFill>
          <bgColor theme="1"/>
        </patternFill>
      </fill>
    </dxf>
    <dxf>
      <fill>
        <patternFill>
          <bgColor theme="5" tint="-0.24994659260841701"/>
        </patternFill>
      </fill>
    </dxf>
    <dxf>
      <fill>
        <patternFill>
          <bgColor rgb="FF990033"/>
        </patternFill>
      </fill>
    </dxf>
    <dxf>
      <fill>
        <patternFill>
          <bgColor rgb="FFFF0000"/>
        </patternFill>
      </fill>
    </dxf>
    <dxf>
      <fill>
        <patternFill>
          <bgColor rgb="FFFF3300"/>
        </patternFill>
      </fill>
    </dxf>
    <dxf>
      <fill>
        <patternFill>
          <bgColor rgb="FFFFC000"/>
        </patternFill>
      </fill>
    </dxf>
    <dxf>
      <fill>
        <patternFill>
          <bgColor rgb="FFFFFF00"/>
        </patternFill>
      </fill>
    </dxf>
    <dxf>
      <fill>
        <patternFill>
          <bgColor rgb="FF92D050"/>
        </patternFill>
      </fill>
    </dxf>
    <dxf>
      <fill>
        <patternFill>
          <bgColor rgb="FF00B050"/>
        </patternFill>
      </fill>
    </dxf>
    <dxf>
      <fill>
        <patternFill>
          <bgColor rgb="FF00FF99"/>
        </patternFill>
      </fill>
    </dxf>
    <dxf>
      <fill>
        <patternFill>
          <bgColor rgb="FF00CCFF"/>
        </patternFill>
      </fill>
    </dxf>
    <dxf>
      <fill>
        <patternFill>
          <bgColor rgb="FF0070C0"/>
        </patternFill>
      </fill>
    </dxf>
    <dxf>
      <fill>
        <patternFill>
          <bgColor rgb="FF333399"/>
        </patternFill>
      </fill>
    </dxf>
    <dxf>
      <fill>
        <patternFill>
          <bgColor rgb="FF9966FF"/>
        </patternFill>
      </fill>
    </dxf>
    <dxf>
      <fill>
        <patternFill>
          <bgColor rgb="FFFF00FF"/>
        </patternFill>
      </fill>
    </dxf>
    <dxf>
      <fill>
        <patternFill>
          <bgColor theme="1"/>
        </patternFill>
      </fill>
    </dxf>
    <dxf>
      <fill>
        <patternFill>
          <bgColor theme="5" tint="-0.24994659260841701"/>
        </patternFill>
      </fill>
    </dxf>
    <dxf>
      <fill>
        <patternFill>
          <bgColor rgb="FF990033"/>
        </patternFill>
      </fill>
    </dxf>
    <dxf>
      <fill>
        <patternFill>
          <bgColor rgb="FFFF0000"/>
        </patternFill>
      </fill>
    </dxf>
    <dxf>
      <fill>
        <patternFill>
          <bgColor rgb="FFFF3300"/>
        </patternFill>
      </fill>
    </dxf>
    <dxf>
      <fill>
        <patternFill>
          <bgColor rgb="FFFFC000"/>
        </patternFill>
      </fill>
    </dxf>
    <dxf>
      <fill>
        <patternFill>
          <bgColor rgb="FFFFFF00"/>
        </patternFill>
      </fill>
    </dxf>
    <dxf>
      <fill>
        <patternFill>
          <bgColor rgb="FF92D050"/>
        </patternFill>
      </fill>
    </dxf>
    <dxf>
      <fill>
        <patternFill>
          <bgColor rgb="FF00B050"/>
        </patternFill>
      </fill>
    </dxf>
    <dxf>
      <fill>
        <patternFill>
          <bgColor rgb="FF00FF99"/>
        </patternFill>
      </fill>
    </dxf>
    <dxf>
      <fill>
        <patternFill>
          <bgColor rgb="FF00CCFF"/>
        </patternFill>
      </fill>
    </dxf>
    <dxf>
      <fill>
        <patternFill>
          <bgColor rgb="FF0070C0"/>
        </patternFill>
      </fill>
    </dxf>
    <dxf>
      <fill>
        <patternFill>
          <bgColor rgb="FF333399"/>
        </patternFill>
      </fill>
    </dxf>
    <dxf>
      <fill>
        <patternFill>
          <bgColor rgb="FF9966FF"/>
        </patternFill>
      </fill>
    </dxf>
    <dxf>
      <fill>
        <patternFill>
          <bgColor rgb="FFFF00FF"/>
        </patternFill>
      </fill>
    </dxf>
    <dxf>
      <fill>
        <patternFill>
          <bgColor theme="1"/>
        </patternFill>
      </fill>
    </dxf>
    <dxf>
      <fill>
        <patternFill>
          <bgColor theme="5" tint="-0.24994659260841701"/>
        </patternFill>
      </fill>
    </dxf>
    <dxf>
      <fill>
        <patternFill>
          <bgColor rgb="FF990033"/>
        </patternFill>
      </fill>
    </dxf>
    <dxf>
      <fill>
        <patternFill>
          <bgColor rgb="FFFF0000"/>
        </patternFill>
      </fill>
    </dxf>
    <dxf>
      <fill>
        <patternFill>
          <bgColor rgb="FFFF3300"/>
        </patternFill>
      </fill>
    </dxf>
    <dxf>
      <fill>
        <patternFill>
          <bgColor rgb="FFFFC000"/>
        </patternFill>
      </fill>
    </dxf>
    <dxf>
      <fill>
        <patternFill>
          <bgColor rgb="FFFFFF00"/>
        </patternFill>
      </fill>
    </dxf>
    <dxf>
      <fill>
        <patternFill>
          <bgColor rgb="FF92D050"/>
        </patternFill>
      </fill>
    </dxf>
    <dxf>
      <fill>
        <patternFill>
          <bgColor rgb="FF00B050"/>
        </patternFill>
      </fill>
    </dxf>
    <dxf>
      <fill>
        <patternFill>
          <bgColor rgb="FF00FF99"/>
        </patternFill>
      </fill>
    </dxf>
    <dxf>
      <fill>
        <patternFill>
          <bgColor rgb="FF00CCFF"/>
        </patternFill>
      </fill>
    </dxf>
    <dxf>
      <fill>
        <patternFill>
          <bgColor rgb="FF0070C0"/>
        </patternFill>
      </fill>
    </dxf>
    <dxf>
      <fill>
        <patternFill>
          <bgColor rgb="FF333399"/>
        </patternFill>
      </fill>
    </dxf>
    <dxf>
      <fill>
        <patternFill>
          <bgColor rgb="FF9966FF"/>
        </patternFill>
      </fill>
    </dxf>
    <dxf>
      <fill>
        <patternFill>
          <bgColor rgb="FFFF00FF"/>
        </patternFill>
      </fill>
    </dxf>
    <dxf>
      <fill>
        <patternFill>
          <bgColor theme="1"/>
        </patternFill>
      </fill>
    </dxf>
    <dxf>
      <fill>
        <patternFill>
          <bgColor theme="5" tint="-0.24994659260841701"/>
        </patternFill>
      </fill>
    </dxf>
    <dxf>
      <fill>
        <patternFill>
          <bgColor rgb="FF990033"/>
        </patternFill>
      </fill>
    </dxf>
    <dxf>
      <fill>
        <patternFill>
          <bgColor rgb="FFFF0000"/>
        </patternFill>
      </fill>
    </dxf>
    <dxf>
      <fill>
        <patternFill>
          <bgColor rgb="FFFF3300"/>
        </patternFill>
      </fill>
    </dxf>
    <dxf>
      <fill>
        <patternFill>
          <bgColor rgb="FFFFC000"/>
        </patternFill>
      </fill>
    </dxf>
    <dxf>
      <fill>
        <patternFill>
          <bgColor rgb="FFFFFF00"/>
        </patternFill>
      </fill>
    </dxf>
    <dxf>
      <fill>
        <patternFill>
          <bgColor rgb="FF92D050"/>
        </patternFill>
      </fill>
    </dxf>
    <dxf>
      <fill>
        <patternFill>
          <bgColor rgb="FF00B050"/>
        </patternFill>
      </fill>
    </dxf>
    <dxf>
      <fill>
        <patternFill>
          <bgColor rgb="FF00FF99"/>
        </patternFill>
      </fill>
    </dxf>
    <dxf>
      <fill>
        <patternFill>
          <bgColor rgb="FF00CCFF"/>
        </patternFill>
      </fill>
    </dxf>
    <dxf>
      <fill>
        <patternFill>
          <bgColor rgb="FF0070C0"/>
        </patternFill>
      </fill>
    </dxf>
    <dxf>
      <fill>
        <patternFill>
          <bgColor rgb="FF333399"/>
        </patternFill>
      </fill>
    </dxf>
    <dxf>
      <fill>
        <patternFill>
          <bgColor rgb="FF9966FF"/>
        </patternFill>
      </fill>
    </dxf>
    <dxf>
      <fill>
        <patternFill>
          <bgColor rgb="FFFF00FF"/>
        </patternFill>
      </fill>
    </dxf>
    <dxf>
      <fill>
        <patternFill>
          <bgColor theme="1"/>
        </patternFill>
      </fill>
    </dxf>
    <dxf>
      <fill>
        <patternFill>
          <bgColor theme="5" tint="-0.24994659260841701"/>
        </patternFill>
      </fill>
    </dxf>
    <dxf>
      <fill>
        <patternFill>
          <bgColor rgb="FF990033"/>
        </patternFill>
      </fill>
    </dxf>
    <dxf>
      <fill>
        <patternFill>
          <bgColor rgb="FFFF0000"/>
        </patternFill>
      </fill>
    </dxf>
    <dxf>
      <fill>
        <patternFill>
          <bgColor rgb="FFFF3300"/>
        </patternFill>
      </fill>
    </dxf>
    <dxf>
      <fill>
        <patternFill>
          <bgColor rgb="FFFFC000"/>
        </patternFill>
      </fill>
    </dxf>
    <dxf>
      <fill>
        <patternFill>
          <bgColor rgb="FFFFFF00"/>
        </patternFill>
      </fill>
    </dxf>
    <dxf>
      <fill>
        <patternFill>
          <bgColor rgb="FF92D050"/>
        </patternFill>
      </fill>
    </dxf>
    <dxf>
      <fill>
        <patternFill>
          <bgColor rgb="FF00B050"/>
        </patternFill>
      </fill>
    </dxf>
    <dxf>
      <fill>
        <patternFill>
          <bgColor rgb="FF00FF99"/>
        </patternFill>
      </fill>
    </dxf>
    <dxf>
      <fill>
        <patternFill>
          <bgColor rgb="FF00CCFF"/>
        </patternFill>
      </fill>
    </dxf>
    <dxf>
      <fill>
        <patternFill>
          <bgColor rgb="FF0070C0"/>
        </patternFill>
      </fill>
    </dxf>
    <dxf>
      <fill>
        <patternFill>
          <bgColor rgb="FF333399"/>
        </patternFill>
      </fill>
    </dxf>
    <dxf>
      <fill>
        <patternFill>
          <bgColor rgb="FF9966FF"/>
        </patternFill>
      </fill>
    </dxf>
    <dxf>
      <fill>
        <patternFill>
          <bgColor rgb="FFFF00FF"/>
        </patternFill>
      </fill>
    </dxf>
    <dxf>
      <fill>
        <patternFill>
          <bgColor theme="1"/>
        </patternFill>
      </fill>
    </dxf>
    <dxf>
      <fill>
        <patternFill>
          <bgColor theme="5" tint="-0.24994659260841701"/>
        </patternFill>
      </fill>
    </dxf>
    <dxf>
      <fill>
        <patternFill>
          <bgColor rgb="FF990033"/>
        </patternFill>
      </fill>
    </dxf>
    <dxf>
      <fill>
        <patternFill>
          <bgColor rgb="FFFF0000"/>
        </patternFill>
      </fill>
    </dxf>
    <dxf>
      <fill>
        <patternFill>
          <bgColor rgb="FFFF3300"/>
        </patternFill>
      </fill>
    </dxf>
    <dxf>
      <fill>
        <patternFill>
          <bgColor rgb="FFFFC000"/>
        </patternFill>
      </fill>
    </dxf>
    <dxf>
      <fill>
        <patternFill>
          <bgColor rgb="FFFFFF00"/>
        </patternFill>
      </fill>
    </dxf>
    <dxf>
      <fill>
        <patternFill>
          <bgColor rgb="FF92D050"/>
        </patternFill>
      </fill>
    </dxf>
    <dxf>
      <fill>
        <patternFill>
          <bgColor rgb="FF00B050"/>
        </patternFill>
      </fill>
    </dxf>
    <dxf>
      <fill>
        <patternFill>
          <bgColor rgb="FF00FF99"/>
        </patternFill>
      </fill>
    </dxf>
    <dxf>
      <fill>
        <patternFill>
          <bgColor rgb="FF00CCFF"/>
        </patternFill>
      </fill>
    </dxf>
    <dxf>
      <fill>
        <patternFill>
          <bgColor rgb="FF0070C0"/>
        </patternFill>
      </fill>
    </dxf>
    <dxf>
      <fill>
        <patternFill>
          <bgColor rgb="FF333399"/>
        </patternFill>
      </fill>
    </dxf>
    <dxf>
      <fill>
        <patternFill>
          <bgColor rgb="FF9966FF"/>
        </patternFill>
      </fill>
    </dxf>
    <dxf>
      <fill>
        <patternFill>
          <bgColor rgb="FFFF00FF"/>
        </patternFill>
      </fill>
    </dxf>
    <dxf>
      <fill>
        <patternFill>
          <bgColor theme="1"/>
        </patternFill>
      </fill>
    </dxf>
    <dxf>
      <fill>
        <patternFill>
          <bgColor theme="5" tint="-0.24994659260841701"/>
        </patternFill>
      </fill>
    </dxf>
    <dxf>
      <fill>
        <patternFill>
          <bgColor rgb="FF990033"/>
        </patternFill>
      </fill>
    </dxf>
    <dxf>
      <fill>
        <patternFill>
          <bgColor rgb="FFFF0000"/>
        </patternFill>
      </fill>
    </dxf>
    <dxf>
      <fill>
        <patternFill>
          <bgColor rgb="FFFF3300"/>
        </patternFill>
      </fill>
    </dxf>
    <dxf>
      <fill>
        <patternFill>
          <bgColor rgb="FFFFC000"/>
        </patternFill>
      </fill>
    </dxf>
    <dxf>
      <fill>
        <patternFill>
          <bgColor rgb="FFFFFF00"/>
        </patternFill>
      </fill>
    </dxf>
    <dxf>
      <fill>
        <patternFill>
          <bgColor rgb="FF92D050"/>
        </patternFill>
      </fill>
    </dxf>
    <dxf>
      <fill>
        <patternFill>
          <bgColor rgb="FF00B050"/>
        </patternFill>
      </fill>
    </dxf>
    <dxf>
      <fill>
        <patternFill>
          <bgColor rgb="FF00FF99"/>
        </patternFill>
      </fill>
    </dxf>
    <dxf>
      <fill>
        <patternFill>
          <bgColor rgb="FF00CCFF"/>
        </patternFill>
      </fill>
    </dxf>
    <dxf>
      <fill>
        <patternFill>
          <bgColor rgb="FF0070C0"/>
        </patternFill>
      </fill>
    </dxf>
    <dxf>
      <fill>
        <patternFill>
          <bgColor rgb="FF333399"/>
        </patternFill>
      </fill>
    </dxf>
    <dxf>
      <fill>
        <patternFill>
          <bgColor rgb="FF9966FF"/>
        </patternFill>
      </fill>
    </dxf>
    <dxf>
      <fill>
        <patternFill>
          <bgColor rgb="FFFF00FF"/>
        </patternFill>
      </fill>
    </dxf>
    <dxf>
      <fill>
        <patternFill>
          <bgColor theme="1"/>
        </patternFill>
      </fill>
    </dxf>
    <dxf>
      <fill>
        <patternFill>
          <bgColor theme="5" tint="-0.24994659260841701"/>
        </patternFill>
      </fill>
    </dxf>
    <dxf>
      <fill>
        <patternFill>
          <bgColor rgb="FF990033"/>
        </patternFill>
      </fill>
    </dxf>
    <dxf>
      <fill>
        <patternFill>
          <bgColor rgb="FFFF0000"/>
        </patternFill>
      </fill>
    </dxf>
    <dxf>
      <fill>
        <patternFill>
          <bgColor rgb="FFFF3300"/>
        </patternFill>
      </fill>
    </dxf>
    <dxf>
      <fill>
        <patternFill>
          <bgColor rgb="FFFFC000"/>
        </patternFill>
      </fill>
    </dxf>
    <dxf>
      <fill>
        <patternFill>
          <bgColor rgb="FFFFFF00"/>
        </patternFill>
      </fill>
    </dxf>
    <dxf>
      <fill>
        <patternFill>
          <bgColor rgb="FF92D050"/>
        </patternFill>
      </fill>
    </dxf>
    <dxf>
      <fill>
        <patternFill>
          <bgColor rgb="FF00B050"/>
        </patternFill>
      </fill>
    </dxf>
    <dxf>
      <fill>
        <patternFill>
          <bgColor rgb="FF00FF99"/>
        </patternFill>
      </fill>
    </dxf>
    <dxf>
      <fill>
        <patternFill>
          <bgColor rgb="FF00CCFF"/>
        </patternFill>
      </fill>
    </dxf>
    <dxf>
      <fill>
        <patternFill>
          <bgColor rgb="FF0070C0"/>
        </patternFill>
      </fill>
    </dxf>
    <dxf>
      <fill>
        <patternFill>
          <bgColor rgb="FF333399"/>
        </patternFill>
      </fill>
    </dxf>
    <dxf>
      <fill>
        <patternFill>
          <bgColor rgb="FF9966FF"/>
        </patternFill>
      </fill>
    </dxf>
    <dxf>
      <fill>
        <patternFill>
          <bgColor rgb="FFFF00FF"/>
        </patternFill>
      </fill>
    </dxf>
    <dxf>
      <fill>
        <patternFill>
          <bgColor theme="1"/>
        </patternFill>
      </fill>
    </dxf>
    <dxf>
      <fill>
        <patternFill>
          <bgColor theme="5" tint="-0.24994659260841701"/>
        </patternFill>
      </fill>
    </dxf>
    <dxf>
      <fill>
        <patternFill>
          <bgColor rgb="FF990033"/>
        </patternFill>
      </fill>
    </dxf>
    <dxf>
      <fill>
        <patternFill>
          <bgColor rgb="FFFF0000"/>
        </patternFill>
      </fill>
    </dxf>
    <dxf>
      <fill>
        <patternFill>
          <bgColor rgb="FFFF3300"/>
        </patternFill>
      </fill>
    </dxf>
    <dxf>
      <fill>
        <patternFill>
          <bgColor rgb="FFFFC000"/>
        </patternFill>
      </fill>
    </dxf>
    <dxf>
      <fill>
        <patternFill>
          <bgColor rgb="FFFFFF00"/>
        </patternFill>
      </fill>
    </dxf>
    <dxf>
      <fill>
        <patternFill>
          <bgColor rgb="FF92D050"/>
        </patternFill>
      </fill>
    </dxf>
    <dxf>
      <fill>
        <patternFill>
          <bgColor rgb="FF00B050"/>
        </patternFill>
      </fill>
    </dxf>
    <dxf>
      <fill>
        <patternFill>
          <bgColor rgb="FF00FF99"/>
        </patternFill>
      </fill>
    </dxf>
    <dxf>
      <fill>
        <patternFill>
          <bgColor rgb="FF00CCFF"/>
        </patternFill>
      </fill>
    </dxf>
    <dxf>
      <fill>
        <patternFill>
          <bgColor rgb="FF0070C0"/>
        </patternFill>
      </fill>
    </dxf>
    <dxf>
      <fill>
        <patternFill>
          <bgColor rgb="FF333399"/>
        </patternFill>
      </fill>
    </dxf>
    <dxf>
      <fill>
        <patternFill>
          <bgColor rgb="FF9966FF"/>
        </patternFill>
      </fill>
    </dxf>
    <dxf>
      <fill>
        <patternFill>
          <bgColor rgb="FFFF00FF"/>
        </patternFill>
      </fill>
    </dxf>
    <dxf>
      <fill>
        <patternFill>
          <bgColor theme="1"/>
        </patternFill>
      </fill>
    </dxf>
    <dxf>
      <fill>
        <patternFill>
          <bgColor theme="5" tint="-0.24994659260841701"/>
        </patternFill>
      </fill>
    </dxf>
    <dxf>
      <fill>
        <patternFill>
          <bgColor rgb="FF990033"/>
        </patternFill>
      </fill>
    </dxf>
    <dxf>
      <fill>
        <patternFill>
          <bgColor rgb="FFFF0000"/>
        </patternFill>
      </fill>
    </dxf>
    <dxf>
      <fill>
        <patternFill>
          <bgColor rgb="FFFF3300"/>
        </patternFill>
      </fill>
    </dxf>
    <dxf>
      <fill>
        <patternFill>
          <bgColor rgb="FFFFC000"/>
        </patternFill>
      </fill>
    </dxf>
    <dxf>
      <fill>
        <patternFill>
          <bgColor rgb="FFFFFF00"/>
        </patternFill>
      </fill>
    </dxf>
    <dxf>
      <fill>
        <patternFill>
          <bgColor rgb="FF92D050"/>
        </patternFill>
      </fill>
    </dxf>
    <dxf>
      <fill>
        <patternFill>
          <bgColor rgb="FF00B050"/>
        </patternFill>
      </fill>
    </dxf>
    <dxf>
      <fill>
        <patternFill>
          <bgColor rgb="FF00FF99"/>
        </patternFill>
      </fill>
    </dxf>
    <dxf>
      <fill>
        <patternFill>
          <bgColor rgb="FF00CCFF"/>
        </patternFill>
      </fill>
    </dxf>
    <dxf>
      <fill>
        <patternFill>
          <bgColor rgb="FF0070C0"/>
        </patternFill>
      </fill>
    </dxf>
    <dxf>
      <fill>
        <patternFill>
          <bgColor rgb="FF333399"/>
        </patternFill>
      </fill>
    </dxf>
    <dxf>
      <fill>
        <patternFill>
          <bgColor rgb="FF9966FF"/>
        </patternFill>
      </fill>
    </dxf>
    <dxf>
      <fill>
        <patternFill>
          <bgColor rgb="FFFF00FF"/>
        </patternFill>
      </fill>
    </dxf>
    <dxf>
      <fill>
        <patternFill>
          <bgColor theme="1"/>
        </patternFill>
      </fill>
    </dxf>
    <dxf>
      <fill>
        <patternFill>
          <bgColor theme="5" tint="-0.24994659260841701"/>
        </patternFill>
      </fill>
    </dxf>
    <dxf>
      <fill>
        <patternFill>
          <bgColor rgb="FF990033"/>
        </patternFill>
      </fill>
    </dxf>
    <dxf>
      <fill>
        <patternFill>
          <bgColor rgb="FFFF0000"/>
        </patternFill>
      </fill>
    </dxf>
    <dxf>
      <fill>
        <patternFill>
          <bgColor rgb="FFFF3300"/>
        </patternFill>
      </fill>
    </dxf>
    <dxf>
      <fill>
        <patternFill>
          <bgColor rgb="FFFFC000"/>
        </patternFill>
      </fill>
    </dxf>
    <dxf>
      <fill>
        <patternFill>
          <bgColor rgb="FFFFFF00"/>
        </patternFill>
      </fill>
    </dxf>
    <dxf>
      <fill>
        <patternFill>
          <bgColor rgb="FF92D050"/>
        </patternFill>
      </fill>
    </dxf>
    <dxf>
      <fill>
        <patternFill>
          <bgColor rgb="FF00B050"/>
        </patternFill>
      </fill>
    </dxf>
    <dxf>
      <fill>
        <patternFill>
          <bgColor rgb="FF00FF99"/>
        </patternFill>
      </fill>
    </dxf>
    <dxf>
      <fill>
        <patternFill>
          <bgColor rgb="FF00CCFF"/>
        </patternFill>
      </fill>
    </dxf>
    <dxf>
      <fill>
        <patternFill>
          <bgColor rgb="FF0070C0"/>
        </patternFill>
      </fill>
    </dxf>
    <dxf>
      <fill>
        <patternFill>
          <bgColor rgb="FF333399"/>
        </patternFill>
      </fill>
    </dxf>
    <dxf>
      <fill>
        <patternFill>
          <bgColor rgb="FF9966FF"/>
        </patternFill>
      </fill>
    </dxf>
    <dxf>
      <fill>
        <patternFill>
          <bgColor rgb="FFFF00FF"/>
        </patternFill>
      </fill>
    </dxf>
    <dxf>
      <fill>
        <patternFill>
          <bgColor theme="1"/>
        </patternFill>
      </fill>
    </dxf>
    <dxf>
      <fill>
        <patternFill>
          <bgColor theme="5" tint="-0.24994659260841701"/>
        </patternFill>
      </fill>
    </dxf>
    <dxf>
      <fill>
        <patternFill>
          <bgColor rgb="FF990033"/>
        </patternFill>
      </fill>
    </dxf>
    <dxf>
      <fill>
        <patternFill>
          <bgColor rgb="FFFF0000"/>
        </patternFill>
      </fill>
    </dxf>
    <dxf>
      <fill>
        <patternFill>
          <bgColor rgb="FFFF3300"/>
        </patternFill>
      </fill>
    </dxf>
    <dxf>
      <fill>
        <patternFill>
          <bgColor rgb="FFFFC000"/>
        </patternFill>
      </fill>
    </dxf>
    <dxf>
      <fill>
        <patternFill>
          <bgColor rgb="FFFFFF00"/>
        </patternFill>
      </fill>
    </dxf>
    <dxf>
      <fill>
        <patternFill>
          <bgColor rgb="FF92D050"/>
        </patternFill>
      </fill>
    </dxf>
    <dxf>
      <fill>
        <patternFill>
          <bgColor rgb="FF00B050"/>
        </patternFill>
      </fill>
    </dxf>
    <dxf>
      <fill>
        <patternFill>
          <bgColor rgb="FF00FF99"/>
        </patternFill>
      </fill>
    </dxf>
    <dxf>
      <fill>
        <patternFill>
          <bgColor rgb="FF00CCFF"/>
        </patternFill>
      </fill>
    </dxf>
    <dxf>
      <fill>
        <patternFill>
          <bgColor rgb="FF0070C0"/>
        </patternFill>
      </fill>
    </dxf>
    <dxf>
      <fill>
        <patternFill>
          <bgColor rgb="FF333399"/>
        </patternFill>
      </fill>
    </dxf>
    <dxf>
      <fill>
        <patternFill>
          <bgColor rgb="FF9966FF"/>
        </patternFill>
      </fill>
    </dxf>
    <dxf>
      <fill>
        <patternFill>
          <bgColor rgb="FFFF00FF"/>
        </patternFill>
      </fill>
    </dxf>
    <dxf>
      <fill>
        <patternFill>
          <bgColor theme="1"/>
        </patternFill>
      </fill>
    </dxf>
    <dxf>
      <fill>
        <patternFill>
          <bgColor theme="5" tint="-0.24994659260841701"/>
        </patternFill>
      </fill>
    </dxf>
    <dxf>
      <fill>
        <patternFill>
          <bgColor rgb="FF990033"/>
        </patternFill>
      </fill>
    </dxf>
    <dxf>
      <fill>
        <patternFill>
          <bgColor rgb="FFFF0000"/>
        </patternFill>
      </fill>
    </dxf>
    <dxf>
      <fill>
        <patternFill>
          <bgColor rgb="FFFF3300"/>
        </patternFill>
      </fill>
    </dxf>
    <dxf>
      <fill>
        <patternFill>
          <bgColor rgb="FFFFC000"/>
        </patternFill>
      </fill>
    </dxf>
    <dxf>
      <fill>
        <patternFill>
          <bgColor rgb="FFFFFF00"/>
        </patternFill>
      </fill>
    </dxf>
    <dxf>
      <fill>
        <patternFill>
          <bgColor rgb="FF92D050"/>
        </patternFill>
      </fill>
    </dxf>
    <dxf>
      <fill>
        <patternFill>
          <bgColor rgb="FF00B050"/>
        </patternFill>
      </fill>
    </dxf>
    <dxf>
      <fill>
        <patternFill>
          <bgColor rgb="FF00FF99"/>
        </patternFill>
      </fill>
    </dxf>
    <dxf>
      <fill>
        <patternFill>
          <bgColor rgb="FF00CCFF"/>
        </patternFill>
      </fill>
    </dxf>
    <dxf>
      <fill>
        <patternFill>
          <bgColor rgb="FF0070C0"/>
        </patternFill>
      </fill>
    </dxf>
    <dxf>
      <fill>
        <patternFill>
          <bgColor rgb="FF333399"/>
        </patternFill>
      </fill>
    </dxf>
    <dxf>
      <fill>
        <patternFill>
          <bgColor rgb="FF9966FF"/>
        </patternFill>
      </fill>
    </dxf>
    <dxf>
      <fill>
        <patternFill>
          <bgColor rgb="FFFF00FF"/>
        </patternFill>
      </fill>
    </dxf>
    <dxf>
      <fill>
        <patternFill>
          <bgColor theme="1"/>
        </patternFill>
      </fill>
    </dxf>
    <dxf>
      <fill>
        <patternFill>
          <bgColor theme="5" tint="-0.24994659260841701"/>
        </patternFill>
      </fill>
    </dxf>
    <dxf>
      <fill>
        <patternFill>
          <bgColor rgb="FF990033"/>
        </patternFill>
      </fill>
    </dxf>
    <dxf>
      <fill>
        <patternFill>
          <bgColor rgb="FFFF0000"/>
        </patternFill>
      </fill>
    </dxf>
    <dxf>
      <fill>
        <patternFill>
          <bgColor rgb="FFFF3300"/>
        </patternFill>
      </fill>
    </dxf>
    <dxf>
      <fill>
        <patternFill>
          <bgColor rgb="FFFFC000"/>
        </patternFill>
      </fill>
    </dxf>
    <dxf>
      <fill>
        <patternFill>
          <bgColor rgb="FFFFFF00"/>
        </patternFill>
      </fill>
    </dxf>
    <dxf>
      <fill>
        <patternFill>
          <bgColor rgb="FF92D050"/>
        </patternFill>
      </fill>
    </dxf>
    <dxf>
      <fill>
        <patternFill>
          <bgColor rgb="FF00B050"/>
        </patternFill>
      </fill>
    </dxf>
    <dxf>
      <fill>
        <patternFill>
          <bgColor rgb="FF00FF99"/>
        </patternFill>
      </fill>
    </dxf>
    <dxf>
      <fill>
        <patternFill>
          <bgColor rgb="FF00CCFF"/>
        </patternFill>
      </fill>
    </dxf>
    <dxf>
      <fill>
        <patternFill>
          <bgColor rgb="FF0070C0"/>
        </patternFill>
      </fill>
    </dxf>
    <dxf>
      <fill>
        <patternFill>
          <bgColor rgb="FF333399"/>
        </patternFill>
      </fill>
    </dxf>
    <dxf>
      <fill>
        <patternFill>
          <bgColor rgb="FF9966FF"/>
        </patternFill>
      </fill>
    </dxf>
    <dxf>
      <fill>
        <patternFill>
          <bgColor rgb="FFFF00FF"/>
        </patternFill>
      </fill>
    </dxf>
    <dxf>
      <fill>
        <patternFill>
          <bgColor theme="1"/>
        </patternFill>
      </fill>
    </dxf>
    <dxf>
      <fill>
        <patternFill>
          <bgColor theme="5" tint="-0.24994659260841701"/>
        </patternFill>
      </fill>
    </dxf>
    <dxf>
      <fill>
        <patternFill>
          <bgColor rgb="FF990033"/>
        </patternFill>
      </fill>
    </dxf>
    <dxf>
      <fill>
        <patternFill>
          <bgColor rgb="FFFF0000"/>
        </patternFill>
      </fill>
    </dxf>
    <dxf>
      <fill>
        <patternFill>
          <bgColor rgb="FFFF3300"/>
        </patternFill>
      </fill>
    </dxf>
    <dxf>
      <fill>
        <patternFill>
          <bgColor rgb="FFFFC000"/>
        </patternFill>
      </fill>
    </dxf>
    <dxf>
      <fill>
        <patternFill>
          <bgColor rgb="FFFFFF00"/>
        </patternFill>
      </fill>
    </dxf>
    <dxf>
      <fill>
        <patternFill>
          <bgColor rgb="FF92D050"/>
        </patternFill>
      </fill>
    </dxf>
    <dxf>
      <fill>
        <patternFill>
          <bgColor rgb="FF00B050"/>
        </patternFill>
      </fill>
    </dxf>
    <dxf>
      <fill>
        <patternFill>
          <bgColor rgb="FF00FF99"/>
        </patternFill>
      </fill>
    </dxf>
    <dxf>
      <fill>
        <patternFill>
          <bgColor rgb="FF00CCFF"/>
        </patternFill>
      </fill>
    </dxf>
    <dxf>
      <fill>
        <patternFill>
          <bgColor rgb="FF0070C0"/>
        </patternFill>
      </fill>
    </dxf>
    <dxf>
      <fill>
        <patternFill>
          <bgColor rgb="FF333399"/>
        </patternFill>
      </fill>
    </dxf>
    <dxf>
      <fill>
        <patternFill>
          <bgColor rgb="FF9966FF"/>
        </patternFill>
      </fill>
    </dxf>
    <dxf>
      <fill>
        <patternFill>
          <bgColor rgb="FFFF00FF"/>
        </patternFill>
      </fill>
    </dxf>
    <dxf>
      <fill>
        <patternFill>
          <bgColor theme="1"/>
        </patternFill>
      </fill>
    </dxf>
    <dxf>
      <fill>
        <patternFill>
          <bgColor theme="5" tint="-0.24994659260841701"/>
        </patternFill>
      </fill>
    </dxf>
    <dxf>
      <fill>
        <patternFill>
          <bgColor rgb="FF990033"/>
        </patternFill>
      </fill>
    </dxf>
    <dxf>
      <fill>
        <patternFill>
          <bgColor rgb="FFFF0000"/>
        </patternFill>
      </fill>
    </dxf>
    <dxf>
      <fill>
        <patternFill>
          <bgColor rgb="FFFF3300"/>
        </patternFill>
      </fill>
    </dxf>
    <dxf>
      <fill>
        <patternFill>
          <bgColor rgb="FFFFC000"/>
        </patternFill>
      </fill>
    </dxf>
    <dxf>
      <fill>
        <patternFill>
          <bgColor rgb="FFFFFF00"/>
        </patternFill>
      </fill>
    </dxf>
    <dxf>
      <fill>
        <patternFill>
          <bgColor rgb="FF92D050"/>
        </patternFill>
      </fill>
    </dxf>
    <dxf>
      <fill>
        <patternFill>
          <bgColor rgb="FF00B050"/>
        </patternFill>
      </fill>
    </dxf>
    <dxf>
      <fill>
        <patternFill>
          <bgColor rgb="FF00FF99"/>
        </patternFill>
      </fill>
    </dxf>
    <dxf>
      <fill>
        <patternFill>
          <bgColor rgb="FF00CCFF"/>
        </patternFill>
      </fill>
    </dxf>
    <dxf>
      <fill>
        <patternFill>
          <bgColor rgb="FF0070C0"/>
        </patternFill>
      </fill>
    </dxf>
    <dxf>
      <fill>
        <patternFill>
          <bgColor rgb="FF333399"/>
        </patternFill>
      </fill>
    </dxf>
    <dxf>
      <fill>
        <patternFill>
          <bgColor rgb="FF9966FF"/>
        </patternFill>
      </fill>
    </dxf>
    <dxf>
      <fill>
        <patternFill>
          <bgColor rgb="FFFF00FF"/>
        </patternFill>
      </fill>
    </dxf>
    <dxf>
      <fill>
        <patternFill>
          <bgColor theme="1"/>
        </patternFill>
      </fill>
    </dxf>
    <dxf>
      <fill>
        <patternFill>
          <bgColor theme="5" tint="-0.24994659260841701"/>
        </patternFill>
      </fill>
    </dxf>
    <dxf>
      <fill>
        <patternFill>
          <bgColor rgb="FF990033"/>
        </patternFill>
      </fill>
    </dxf>
    <dxf>
      <fill>
        <patternFill>
          <bgColor rgb="FFFF0000"/>
        </patternFill>
      </fill>
    </dxf>
    <dxf>
      <fill>
        <patternFill>
          <bgColor rgb="FFFF3300"/>
        </patternFill>
      </fill>
    </dxf>
    <dxf>
      <fill>
        <patternFill>
          <bgColor rgb="FFFFC000"/>
        </patternFill>
      </fill>
    </dxf>
    <dxf>
      <fill>
        <patternFill>
          <bgColor rgb="FFFFFF00"/>
        </patternFill>
      </fill>
    </dxf>
    <dxf>
      <fill>
        <patternFill>
          <bgColor rgb="FF92D050"/>
        </patternFill>
      </fill>
    </dxf>
    <dxf>
      <fill>
        <patternFill>
          <bgColor rgb="FF00B050"/>
        </patternFill>
      </fill>
    </dxf>
    <dxf>
      <fill>
        <patternFill>
          <bgColor rgb="FF00FF99"/>
        </patternFill>
      </fill>
    </dxf>
    <dxf>
      <fill>
        <patternFill>
          <bgColor rgb="FF00CCFF"/>
        </patternFill>
      </fill>
    </dxf>
    <dxf>
      <fill>
        <patternFill>
          <bgColor rgb="FF0070C0"/>
        </patternFill>
      </fill>
    </dxf>
    <dxf>
      <fill>
        <patternFill>
          <bgColor rgb="FF333399"/>
        </patternFill>
      </fill>
    </dxf>
    <dxf>
      <fill>
        <patternFill>
          <bgColor rgb="FF9966FF"/>
        </patternFill>
      </fill>
    </dxf>
    <dxf>
      <fill>
        <patternFill>
          <bgColor rgb="FFFF00FF"/>
        </patternFill>
      </fill>
    </dxf>
    <dxf>
      <fill>
        <patternFill>
          <bgColor theme="1"/>
        </patternFill>
      </fill>
    </dxf>
    <dxf>
      <fill>
        <patternFill>
          <bgColor theme="5" tint="-0.24994659260841701"/>
        </patternFill>
      </fill>
    </dxf>
    <dxf>
      <fill>
        <patternFill>
          <bgColor rgb="FF990033"/>
        </patternFill>
      </fill>
    </dxf>
    <dxf>
      <fill>
        <patternFill>
          <bgColor rgb="FFFF0000"/>
        </patternFill>
      </fill>
    </dxf>
    <dxf>
      <fill>
        <patternFill>
          <bgColor rgb="FFFF3300"/>
        </patternFill>
      </fill>
    </dxf>
    <dxf>
      <fill>
        <patternFill>
          <bgColor rgb="FFFFC000"/>
        </patternFill>
      </fill>
    </dxf>
    <dxf>
      <fill>
        <patternFill>
          <bgColor rgb="FFFFFF00"/>
        </patternFill>
      </fill>
    </dxf>
    <dxf>
      <fill>
        <patternFill>
          <bgColor rgb="FF92D050"/>
        </patternFill>
      </fill>
    </dxf>
    <dxf>
      <fill>
        <patternFill>
          <bgColor rgb="FF00B050"/>
        </patternFill>
      </fill>
    </dxf>
    <dxf>
      <fill>
        <patternFill>
          <bgColor rgb="FF00FF99"/>
        </patternFill>
      </fill>
    </dxf>
    <dxf>
      <fill>
        <patternFill>
          <bgColor rgb="FF00CCFF"/>
        </patternFill>
      </fill>
    </dxf>
    <dxf>
      <fill>
        <patternFill>
          <bgColor rgb="FF0070C0"/>
        </patternFill>
      </fill>
    </dxf>
    <dxf>
      <fill>
        <patternFill>
          <bgColor rgb="FF333399"/>
        </patternFill>
      </fill>
    </dxf>
    <dxf>
      <fill>
        <patternFill>
          <bgColor rgb="FF9966FF"/>
        </patternFill>
      </fill>
    </dxf>
    <dxf>
      <fill>
        <patternFill>
          <bgColor rgb="FFFF00FF"/>
        </patternFill>
      </fill>
    </dxf>
    <dxf>
      <fill>
        <patternFill>
          <bgColor theme="1"/>
        </patternFill>
      </fill>
    </dxf>
    <dxf>
      <fill>
        <patternFill>
          <bgColor theme="5" tint="-0.24994659260841701"/>
        </patternFill>
      </fill>
    </dxf>
    <dxf>
      <fill>
        <patternFill>
          <bgColor rgb="FF990033"/>
        </patternFill>
      </fill>
    </dxf>
    <dxf>
      <fill>
        <patternFill>
          <bgColor rgb="FFFF0000"/>
        </patternFill>
      </fill>
    </dxf>
    <dxf>
      <fill>
        <patternFill>
          <bgColor rgb="FFFF3300"/>
        </patternFill>
      </fill>
    </dxf>
    <dxf>
      <fill>
        <patternFill>
          <bgColor rgb="FFFFC000"/>
        </patternFill>
      </fill>
    </dxf>
    <dxf>
      <fill>
        <patternFill>
          <bgColor rgb="FFFFFF00"/>
        </patternFill>
      </fill>
    </dxf>
    <dxf>
      <fill>
        <patternFill>
          <bgColor rgb="FF92D050"/>
        </patternFill>
      </fill>
    </dxf>
    <dxf>
      <fill>
        <patternFill>
          <bgColor rgb="FF00B050"/>
        </patternFill>
      </fill>
    </dxf>
    <dxf>
      <fill>
        <patternFill>
          <bgColor rgb="FF00FF99"/>
        </patternFill>
      </fill>
    </dxf>
    <dxf>
      <fill>
        <patternFill>
          <bgColor rgb="FF00CCFF"/>
        </patternFill>
      </fill>
    </dxf>
    <dxf>
      <fill>
        <patternFill>
          <bgColor rgb="FF0070C0"/>
        </patternFill>
      </fill>
    </dxf>
    <dxf>
      <fill>
        <patternFill>
          <bgColor rgb="FF333399"/>
        </patternFill>
      </fill>
    </dxf>
    <dxf>
      <fill>
        <patternFill>
          <bgColor rgb="FF9966FF"/>
        </patternFill>
      </fill>
    </dxf>
    <dxf>
      <fill>
        <patternFill>
          <bgColor rgb="FFFF00FF"/>
        </patternFill>
      </fill>
    </dxf>
    <dxf>
      <fill>
        <patternFill>
          <bgColor theme="1"/>
        </patternFill>
      </fill>
    </dxf>
    <dxf>
      <fill>
        <patternFill>
          <bgColor theme="5" tint="-0.24994659260841701"/>
        </patternFill>
      </fill>
    </dxf>
    <dxf>
      <fill>
        <patternFill>
          <bgColor rgb="FF990033"/>
        </patternFill>
      </fill>
    </dxf>
    <dxf>
      <fill>
        <patternFill>
          <bgColor rgb="FFFF0000"/>
        </patternFill>
      </fill>
    </dxf>
    <dxf>
      <fill>
        <patternFill>
          <bgColor rgb="FFFF3300"/>
        </patternFill>
      </fill>
    </dxf>
    <dxf>
      <fill>
        <patternFill>
          <bgColor rgb="FFFFC000"/>
        </patternFill>
      </fill>
    </dxf>
    <dxf>
      <fill>
        <patternFill>
          <bgColor rgb="FFFFFF00"/>
        </patternFill>
      </fill>
    </dxf>
    <dxf>
      <fill>
        <patternFill>
          <bgColor rgb="FF92D050"/>
        </patternFill>
      </fill>
    </dxf>
    <dxf>
      <fill>
        <patternFill>
          <bgColor rgb="FF00B050"/>
        </patternFill>
      </fill>
    </dxf>
    <dxf>
      <fill>
        <patternFill>
          <bgColor rgb="FF00FF99"/>
        </patternFill>
      </fill>
    </dxf>
    <dxf>
      <fill>
        <patternFill>
          <bgColor rgb="FF00CCFF"/>
        </patternFill>
      </fill>
    </dxf>
    <dxf>
      <fill>
        <patternFill>
          <bgColor rgb="FF0070C0"/>
        </patternFill>
      </fill>
    </dxf>
    <dxf>
      <fill>
        <patternFill>
          <bgColor rgb="FF333399"/>
        </patternFill>
      </fill>
    </dxf>
    <dxf>
      <fill>
        <patternFill>
          <bgColor rgb="FF9966FF"/>
        </patternFill>
      </fill>
    </dxf>
    <dxf>
      <fill>
        <patternFill>
          <bgColor rgb="FFFF00FF"/>
        </patternFill>
      </fill>
    </dxf>
    <dxf>
      <fill>
        <patternFill>
          <bgColor theme="1"/>
        </patternFill>
      </fill>
    </dxf>
    <dxf>
      <fill>
        <patternFill>
          <bgColor theme="5" tint="-0.24994659260841701"/>
        </patternFill>
      </fill>
    </dxf>
    <dxf>
      <fill>
        <patternFill>
          <bgColor rgb="FF990033"/>
        </patternFill>
      </fill>
    </dxf>
    <dxf>
      <fill>
        <patternFill>
          <bgColor rgb="FFFF0000"/>
        </patternFill>
      </fill>
    </dxf>
    <dxf>
      <fill>
        <patternFill>
          <bgColor rgb="FFFF3300"/>
        </patternFill>
      </fill>
    </dxf>
    <dxf>
      <fill>
        <patternFill>
          <bgColor rgb="FFFFC000"/>
        </patternFill>
      </fill>
    </dxf>
    <dxf>
      <fill>
        <patternFill>
          <bgColor rgb="FFFFFF00"/>
        </patternFill>
      </fill>
    </dxf>
    <dxf>
      <fill>
        <patternFill>
          <bgColor rgb="FF92D050"/>
        </patternFill>
      </fill>
    </dxf>
    <dxf>
      <fill>
        <patternFill>
          <bgColor rgb="FF00B050"/>
        </patternFill>
      </fill>
    </dxf>
    <dxf>
      <fill>
        <patternFill>
          <bgColor rgb="FF00FF99"/>
        </patternFill>
      </fill>
    </dxf>
    <dxf>
      <fill>
        <patternFill>
          <bgColor rgb="FF00CCFF"/>
        </patternFill>
      </fill>
    </dxf>
    <dxf>
      <fill>
        <patternFill>
          <bgColor rgb="FF0070C0"/>
        </patternFill>
      </fill>
    </dxf>
    <dxf>
      <fill>
        <patternFill>
          <bgColor rgb="FF333399"/>
        </patternFill>
      </fill>
    </dxf>
    <dxf>
      <fill>
        <patternFill>
          <bgColor rgb="FF9966FF"/>
        </patternFill>
      </fill>
    </dxf>
    <dxf>
      <fill>
        <patternFill>
          <bgColor rgb="FFFF00FF"/>
        </patternFill>
      </fill>
    </dxf>
    <dxf>
      <fill>
        <patternFill>
          <bgColor theme="1"/>
        </patternFill>
      </fill>
    </dxf>
    <dxf>
      <fill>
        <patternFill>
          <bgColor theme="5" tint="-0.24994659260841701"/>
        </patternFill>
      </fill>
    </dxf>
    <dxf>
      <fill>
        <patternFill>
          <bgColor rgb="FF990033"/>
        </patternFill>
      </fill>
    </dxf>
    <dxf>
      <fill>
        <patternFill>
          <bgColor rgb="FFFF0000"/>
        </patternFill>
      </fill>
    </dxf>
    <dxf>
      <fill>
        <patternFill>
          <bgColor rgb="FFFF3300"/>
        </patternFill>
      </fill>
    </dxf>
    <dxf>
      <fill>
        <patternFill>
          <bgColor rgb="FFFFC000"/>
        </patternFill>
      </fill>
    </dxf>
    <dxf>
      <fill>
        <patternFill>
          <bgColor rgb="FFFFFF00"/>
        </patternFill>
      </fill>
    </dxf>
    <dxf>
      <fill>
        <patternFill>
          <bgColor rgb="FF92D050"/>
        </patternFill>
      </fill>
    </dxf>
    <dxf>
      <fill>
        <patternFill>
          <bgColor rgb="FF00B050"/>
        </patternFill>
      </fill>
    </dxf>
    <dxf>
      <fill>
        <patternFill>
          <bgColor rgb="FF00FF99"/>
        </patternFill>
      </fill>
    </dxf>
    <dxf>
      <fill>
        <patternFill>
          <bgColor rgb="FF00CCFF"/>
        </patternFill>
      </fill>
    </dxf>
    <dxf>
      <fill>
        <patternFill>
          <bgColor rgb="FF0070C0"/>
        </patternFill>
      </fill>
    </dxf>
    <dxf>
      <fill>
        <patternFill>
          <bgColor rgb="FF333399"/>
        </patternFill>
      </fill>
    </dxf>
    <dxf>
      <fill>
        <patternFill>
          <bgColor rgb="FF9966FF"/>
        </patternFill>
      </fill>
    </dxf>
    <dxf>
      <fill>
        <patternFill>
          <bgColor rgb="FFFF00FF"/>
        </patternFill>
      </fill>
    </dxf>
    <dxf>
      <fill>
        <patternFill>
          <bgColor theme="1"/>
        </patternFill>
      </fill>
    </dxf>
    <dxf>
      <fill>
        <patternFill>
          <bgColor theme="5" tint="-0.24994659260841701"/>
        </patternFill>
      </fill>
    </dxf>
    <dxf>
      <fill>
        <patternFill>
          <bgColor rgb="FF990033"/>
        </patternFill>
      </fill>
    </dxf>
    <dxf>
      <fill>
        <patternFill>
          <bgColor rgb="FFFF0000"/>
        </patternFill>
      </fill>
    </dxf>
    <dxf>
      <fill>
        <patternFill>
          <bgColor rgb="FFFF3300"/>
        </patternFill>
      </fill>
    </dxf>
    <dxf>
      <fill>
        <patternFill>
          <bgColor rgb="FFFFC000"/>
        </patternFill>
      </fill>
    </dxf>
    <dxf>
      <fill>
        <patternFill>
          <bgColor rgb="FFFFFF00"/>
        </patternFill>
      </fill>
    </dxf>
    <dxf>
      <fill>
        <patternFill>
          <bgColor rgb="FF92D050"/>
        </patternFill>
      </fill>
    </dxf>
    <dxf>
      <fill>
        <patternFill>
          <bgColor rgb="FF00B050"/>
        </patternFill>
      </fill>
    </dxf>
    <dxf>
      <fill>
        <patternFill>
          <bgColor rgb="FF00FF99"/>
        </patternFill>
      </fill>
    </dxf>
    <dxf>
      <fill>
        <patternFill>
          <bgColor rgb="FF00CCFF"/>
        </patternFill>
      </fill>
    </dxf>
    <dxf>
      <fill>
        <patternFill>
          <bgColor rgb="FF0070C0"/>
        </patternFill>
      </fill>
    </dxf>
    <dxf>
      <fill>
        <patternFill>
          <bgColor rgb="FF333399"/>
        </patternFill>
      </fill>
    </dxf>
    <dxf>
      <fill>
        <patternFill>
          <bgColor rgb="FF9966FF"/>
        </patternFill>
      </fill>
    </dxf>
    <dxf>
      <fill>
        <patternFill>
          <bgColor rgb="FFFF00FF"/>
        </patternFill>
      </fill>
    </dxf>
    <dxf>
      <fill>
        <patternFill>
          <bgColor theme="1"/>
        </patternFill>
      </fill>
    </dxf>
    <dxf>
      <fill>
        <patternFill>
          <bgColor theme="5" tint="-0.24994659260841701"/>
        </patternFill>
      </fill>
    </dxf>
    <dxf>
      <fill>
        <patternFill>
          <bgColor rgb="FF990033"/>
        </patternFill>
      </fill>
    </dxf>
    <dxf>
      <fill>
        <patternFill>
          <bgColor rgb="FFFF0000"/>
        </patternFill>
      </fill>
    </dxf>
    <dxf>
      <fill>
        <patternFill>
          <bgColor rgb="FFFF3300"/>
        </patternFill>
      </fill>
    </dxf>
    <dxf>
      <fill>
        <patternFill>
          <bgColor rgb="FFFFC000"/>
        </patternFill>
      </fill>
    </dxf>
    <dxf>
      <fill>
        <patternFill>
          <bgColor rgb="FFFFFF00"/>
        </patternFill>
      </fill>
    </dxf>
    <dxf>
      <fill>
        <patternFill>
          <bgColor rgb="FF92D050"/>
        </patternFill>
      </fill>
    </dxf>
    <dxf>
      <fill>
        <patternFill>
          <bgColor rgb="FF00B050"/>
        </patternFill>
      </fill>
    </dxf>
    <dxf>
      <fill>
        <patternFill>
          <bgColor rgb="FF00FF99"/>
        </patternFill>
      </fill>
    </dxf>
    <dxf>
      <fill>
        <patternFill>
          <bgColor rgb="FF00CCFF"/>
        </patternFill>
      </fill>
    </dxf>
    <dxf>
      <fill>
        <patternFill>
          <bgColor rgb="FF0070C0"/>
        </patternFill>
      </fill>
    </dxf>
    <dxf>
      <fill>
        <patternFill>
          <bgColor rgb="FF333399"/>
        </patternFill>
      </fill>
    </dxf>
    <dxf>
      <fill>
        <patternFill>
          <bgColor rgb="FF9966FF"/>
        </patternFill>
      </fill>
    </dxf>
    <dxf>
      <fill>
        <patternFill>
          <bgColor rgb="FFFF00FF"/>
        </patternFill>
      </fill>
    </dxf>
    <dxf>
      <fill>
        <patternFill>
          <bgColor theme="1"/>
        </patternFill>
      </fill>
    </dxf>
    <dxf>
      <fill>
        <patternFill>
          <bgColor theme="5" tint="-0.24994659260841701"/>
        </patternFill>
      </fill>
    </dxf>
    <dxf>
      <fill>
        <patternFill>
          <bgColor rgb="FF990033"/>
        </patternFill>
      </fill>
    </dxf>
    <dxf>
      <fill>
        <patternFill>
          <bgColor rgb="FFFF0000"/>
        </patternFill>
      </fill>
    </dxf>
    <dxf>
      <fill>
        <patternFill>
          <bgColor rgb="FFFF3300"/>
        </patternFill>
      </fill>
    </dxf>
    <dxf>
      <fill>
        <patternFill>
          <bgColor rgb="FFFFC000"/>
        </patternFill>
      </fill>
    </dxf>
    <dxf>
      <fill>
        <patternFill>
          <bgColor rgb="FFFFFF00"/>
        </patternFill>
      </fill>
    </dxf>
    <dxf>
      <fill>
        <patternFill>
          <bgColor rgb="FF92D050"/>
        </patternFill>
      </fill>
    </dxf>
    <dxf>
      <fill>
        <patternFill>
          <bgColor rgb="FF00B050"/>
        </patternFill>
      </fill>
    </dxf>
    <dxf>
      <fill>
        <patternFill>
          <bgColor rgb="FF00FF99"/>
        </patternFill>
      </fill>
    </dxf>
    <dxf>
      <fill>
        <patternFill>
          <bgColor rgb="FF00CCFF"/>
        </patternFill>
      </fill>
    </dxf>
    <dxf>
      <fill>
        <patternFill>
          <bgColor rgb="FF0070C0"/>
        </patternFill>
      </fill>
    </dxf>
    <dxf>
      <fill>
        <patternFill>
          <bgColor rgb="FF333399"/>
        </patternFill>
      </fill>
    </dxf>
    <dxf>
      <fill>
        <patternFill>
          <bgColor rgb="FF9966FF"/>
        </patternFill>
      </fill>
    </dxf>
    <dxf>
      <fill>
        <patternFill>
          <bgColor rgb="FFFF00FF"/>
        </patternFill>
      </fill>
    </dxf>
    <dxf>
      <fill>
        <patternFill>
          <bgColor theme="1"/>
        </patternFill>
      </fill>
    </dxf>
    <dxf>
      <fill>
        <patternFill>
          <bgColor theme="5" tint="-0.24994659260841701"/>
        </patternFill>
      </fill>
    </dxf>
    <dxf>
      <fill>
        <patternFill>
          <bgColor rgb="FF990033"/>
        </patternFill>
      </fill>
    </dxf>
    <dxf>
      <fill>
        <patternFill>
          <bgColor rgb="FFFF0000"/>
        </patternFill>
      </fill>
    </dxf>
    <dxf>
      <fill>
        <patternFill>
          <bgColor rgb="FFFF3300"/>
        </patternFill>
      </fill>
    </dxf>
    <dxf>
      <fill>
        <patternFill>
          <bgColor rgb="FFFFC000"/>
        </patternFill>
      </fill>
    </dxf>
    <dxf>
      <fill>
        <patternFill>
          <bgColor rgb="FFFFFF00"/>
        </patternFill>
      </fill>
    </dxf>
    <dxf>
      <fill>
        <patternFill>
          <bgColor rgb="FF92D050"/>
        </patternFill>
      </fill>
    </dxf>
    <dxf>
      <fill>
        <patternFill>
          <bgColor rgb="FF00B050"/>
        </patternFill>
      </fill>
    </dxf>
    <dxf>
      <fill>
        <patternFill>
          <bgColor rgb="FF00FF99"/>
        </patternFill>
      </fill>
    </dxf>
    <dxf>
      <fill>
        <patternFill>
          <bgColor rgb="FF00CCFF"/>
        </patternFill>
      </fill>
    </dxf>
    <dxf>
      <fill>
        <patternFill>
          <bgColor rgb="FF0070C0"/>
        </patternFill>
      </fill>
    </dxf>
    <dxf>
      <fill>
        <patternFill>
          <bgColor rgb="FF333399"/>
        </patternFill>
      </fill>
    </dxf>
    <dxf>
      <fill>
        <patternFill>
          <bgColor rgb="FF9966FF"/>
        </patternFill>
      </fill>
    </dxf>
    <dxf>
      <fill>
        <patternFill>
          <bgColor rgb="FFFF00FF"/>
        </patternFill>
      </fill>
    </dxf>
    <dxf>
      <fill>
        <patternFill>
          <bgColor theme="1"/>
        </patternFill>
      </fill>
    </dxf>
    <dxf>
      <fill>
        <patternFill>
          <bgColor theme="5" tint="-0.24994659260841701"/>
        </patternFill>
      </fill>
    </dxf>
    <dxf>
      <fill>
        <patternFill>
          <bgColor rgb="FF990033"/>
        </patternFill>
      </fill>
    </dxf>
    <dxf>
      <fill>
        <patternFill>
          <bgColor rgb="FFFF0000"/>
        </patternFill>
      </fill>
    </dxf>
    <dxf>
      <fill>
        <patternFill>
          <bgColor rgb="FFFF3300"/>
        </patternFill>
      </fill>
    </dxf>
    <dxf>
      <fill>
        <patternFill>
          <bgColor rgb="FFFFC000"/>
        </patternFill>
      </fill>
    </dxf>
    <dxf>
      <fill>
        <patternFill>
          <bgColor rgb="FFFFFF00"/>
        </patternFill>
      </fill>
    </dxf>
    <dxf>
      <fill>
        <patternFill>
          <bgColor rgb="FF92D050"/>
        </patternFill>
      </fill>
    </dxf>
    <dxf>
      <fill>
        <patternFill>
          <bgColor rgb="FF00B050"/>
        </patternFill>
      </fill>
    </dxf>
    <dxf>
      <fill>
        <patternFill>
          <bgColor rgb="FF00FF99"/>
        </patternFill>
      </fill>
    </dxf>
    <dxf>
      <fill>
        <patternFill>
          <bgColor rgb="FF00CCFF"/>
        </patternFill>
      </fill>
    </dxf>
    <dxf>
      <fill>
        <patternFill>
          <bgColor rgb="FF0070C0"/>
        </patternFill>
      </fill>
    </dxf>
    <dxf>
      <fill>
        <patternFill>
          <bgColor rgb="FF333399"/>
        </patternFill>
      </fill>
    </dxf>
    <dxf>
      <fill>
        <patternFill>
          <bgColor rgb="FF9966FF"/>
        </patternFill>
      </fill>
    </dxf>
    <dxf>
      <fill>
        <patternFill>
          <bgColor rgb="FFFF00FF"/>
        </patternFill>
      </fill>
    </dxf>
    <dxf>
      <fill>
        <patternFill>
          <bgColor theme="1"/>
        </patternFill>
      </fill>
    </dxf>
    <dxf>
      <fill>
        <patternFill>
          <bgColor theme="5" tint="-0.24994659260841701"/>
        </patternFill>
      </fill>
    </dxf>
    <dxf>
      <fill>
        <patternFill>
          <bgColor rgb="FF990033"/>
        </patternFill>
      </fill>
    </dxf>
    <dxf>
      <fill>
        <patternFill>
          <bgColor rgb="FFFF0000"/>
        </patternFill>
      </fill>
    </dxf>
    <dxf>
      <fill>
        <patternFill>
          <bgColor rgb="FFFF3300"/>
        </patternFill>
      </fill>
    </dxf>
    <dxf>
      <fill>
        <patternFill>
          <bgColor rgb="FFFFC000"/>
        </patternFill>
      </fill>
    </dxf>
    <dxf>
      <fill>
        <patternFill>
          <bgColor rgb="FFFFFF00"/>
        </patternFill>
      </fill>
    </dxf>
    <dxf>
      <fill>
        <patternFill>
          <bgColor rgb="FF92D050"/>
        </patternFill>
      </fill>
    </dxf>
    <dxf>
      <fill>
        <patternFill>
          <bgColor rgb="FF00B050"/>
        </patternFill>
      </fill>
    </dxf>
    <dxf>
      <fill>
        <patternFill>
          <bgColor rgb="FF00FF99"/>
        </patternFill>
      </fill>
    </dxf>
    <dxf>
      <fill>
        <patternFill>
          <bgColor rgb="FF00CCFF"/>
        </patternFill>
      </fill>
    </dxf>
    <dxf>
      <fill>
        <patternFill>
          <bgColor rgb="FF0070C0"/>
        </patternFill>
      </fill>
    </dxf>
    <dxf>
      <fill>
        <patternFill>
          <bgColor rgb="FF333399"/>
        </patternFill>
      </fill>
    </dxf>
    <dxf>
      <fill>
        <patternFill>
          <bgColor rgb="FF9966FF"/>
        </patternFill>
      </fill>
    </dxf>
    <dxf>
      <fill>
        <patternFill>
          <bgColor rgb="FFFF00FF"/>
        </patternFill>
      </fill>
    </dxf>
    <dxf>
      <fill>
        <patternFill>
          <bgColor theme="1"/>
        </patternFill>
      </fill>
    </dxf>
    <dxf>
      <fill>
        <patternFill>
          <bgColor theme="5" tint="-0.24994659260841701"/>
        </patternFill>
      </fill>
    </dxf>
    <dxf>
      <fill>
        <patternFill>
          <bgColor rgb="FF990033"/>
        </patternFill>
      </fill>
    </dxf>
    <dxf>
      <fill>
        <patternFill>
          <bgColor rgb="FFFF0000"/>
        </patternFill>
      </fill>
    </dxf>
    <dxf>
      <fill>
        <patternFill>
          <bgColor rgb="FFFF3300"/>
        </patternFill>
      </fill>
    </dxf>
    <dxf>
      <fill>
        <patternFill>
          <bgColor rgb="FFFFC000"/>
        </patternFill>
      </fill>
    </dxf>
    <dxf>
      <fill>
        <patternFill>
          <bgColor rgb="FFFFFF00"/>
        </patternFill>
      </fill>
    </dxf>
    <dxf>
      <fill>
        <patternFill>
          <bgColor rgb="FF92D050"/>
        </patternFill>
      </fill>
    </dxf>
    <dxf>
      <fill>
        <patternFill>
          <bgColor rgb="FF00B050"/>
        </patternFill>
      </fill>
    </dxf>
    <dxf>
      <fill>
        <patternFill>
          <bgColor rgb="FF00FF99"/>
        </patternFill>
      </fill>
    </dxf>
    <dxf>
      <fill>
        <patternFill>
          <bgColor rgb="FF00CCFF"/>
        </patternFill>
      </fill>
    </dxf>
    <dxf>
      <fill>
        <patternFill>
          <bgColor rgb="FF0070C0"/>
        </patternFill>
      </fill>
    </dxf>
    <dxf>
      <fill>
        <patternFill>
          <bgColor rgb="FF333399"/>
        </patternFill>
      </fill>
    </dxf>
    <dxf>
      <fill>
        <patternFill>
          <bgColor rgb="FF9966FF"/>
        </patternFill>
      </fill>
    </dxf>
    <dxf>
      <fill>
        <patternFill>
          <bgColor rgb="FFFF00FF"/>
        </patternFill>
      </fill>
    </dxf>
    <dxf>
      <fill>
        <patternFill>
          <bgColor theme="1"/>
        </patternFill>
      </fill>
    </dxf>
    <dxf>
      <fill>
        <patternFill>
          <bgColor theme="5" tint="-0.24994659260841701"/>
        </patternFill>
      </fill>
    </dxf>
    <dxf>
      <fill>
        <patternFill>
          <bgColor rgb="FF990033"/>
        </patternFill>
      </fill>
    </dxf>
    <dxf>
      <fill>
        <patternFill>
          <bgColor rgb="FFFF0000"/>
        </patternFill>
      </fill>
    </dxf>
    <dxf>
      <fill>
        <patternFill>
          <bgColor rgb="FFFF3300"/>
        </patternFill>
      </fill>
    </dxf>
    <dxf>
      <fill>
        <patternFill>
          <bgColor rgb="FFFFC000"/>
        </patternFill>
      </fill>
    </dxf>
    <dxf>
      <fill>
        <patternFill>
          <bgColor rgb="FFFFFF00"/>
        </patternFill>
      </fill>
    </dxf>
    <dxf>
      <fill>
        <patternFill>
          <bgColor rgb="FF92D050"/>
        </patternFill>
      </fill>
    </dxf>
    <dxf>
      <fill>
        <patternFill>
          <bgColor rgb="FF00B050"/>
        </patternFill>
      </fill>
    </dxf>
    <dxf>
      <fill>
        <patternFill>
          <bgColor rgb="FF00FF99"/>
        </patternFill>
      </fill>
    </dxf>
    <dxf>
      <fill>
        <patternFill>
          <bgColor rgb="FF00CCFF"/>
        </patternFill>
      </fill>
    </dxf>
    <dxf>
      <fill>
        <patternFill>
          <bgColor rgb="FF0070C0"/>
        </patternFill>
      </fill>
    </dxf>
    <dxf>
      <fill>
        <patternFill>
          <bgColor rgb="FF333399"/>
        </patternFill>
      </fill>
    </dxf>
    <dxf>
      <fill>
        <patternFill>
          <bgColor rgb="FF9966FF"/>
        </patternFill>
      </fill>
    </dxf>
    <dxf>
      <fill>
        <patternFill>
          <bgColor rgb="FFFF00FF"/>
        </patternFill>
      </fill>
    </dxf>
    <dxf>
      <fill>
        <patternFill>
          <bgColor theme="1"/>
        </patternFill>
      </fill>
    </dxf>
    <dxf>
      <fill>
        <patternFill>
          <bgColor theme="5" tint="-0.24994659260841701"/>
        </patternFill>
      </fill>
    </dxf>
    <dxf>
      <fill>
        <patternFill>
          <bgColor rgb="FF990033"/>
        </patternFill>
      </fill>
    </dxf>
    <dxf>
      <fill>
        <patternFill>
          <bgColor rgb="FFFF0000"/>
        </patternFill>
      </fill>
    </dxf>
    <dxf>
      <fill>
        <patternFill>
          <bgColor rgb="FFFF3300"/>
        </patternFill>
      </fill>
    </dxf>
    <dxf>
      <fill>
        <patternFill>
          <bgColor rgb="FFFFC000"/>
        </patternFill>
      </fill>
    </dxf>
    <dxf>
      <fill>
        <patternFill>
          <bgColor rgb="FFFFFF00"/>
        </patternFill>
      </fill>
    </dxf>
    <dxf>
      <fill>
        <patternFill>
          <bgColor rgb="FF92D050"/>
        </patternFill>
      </fill>
    </dxf>
    <dxf>
      <fill>
        <patternFill>
          <bgColor rgb="FF00B050"/>
        </patternFill>
      </fill>
    </dxf>
    <dxf>
      <fill>
        <patternFill>
          <bgColor rgb="FF00FF99"/>
        </patternFill>
      </fill>
    </dxf>
    <dxf>
      <fill>
        <patternFill>
          <bgColor rgb="FF00CCFF"/>
        </patternFill>
      </fill>
    </dxf>
    <dxf>
      <fill>
        <patternFill>
          <bgColor rgb="FF0070C0"/>
        </patternFill>
      </fill>
    </dxf>
    <dxf>
      <fill>
        <patternFill>
          <bgColor rgb="FF333399"/>
        </patternFill>
      </fill>
    </dxf>
    <dxf>
      <fill>
        <patternFill>
          <bgColor rgb="FF9966FF"/>
        </patternFill>
      </fill>
    </dxf>
    <dxf>
      <fill>
        <patternFill>
          <bgColor rgb="FFFF00FF"/>
        </patternFill>
      </fill>
    </dxf>
    <dxf>
      <fill>
        <patternFill>
          <bgColor theme="1"/>
        </patternFill>
      </fill>
    </dxf>
    <dxf>
      <fill>
        <patternFill>
          <bgColor theme="5" tint="-0.24994659260841701"/>
        </patternFill>
      </fill>
    </dxf>
    <dxf>
      <fill>
        <patternFill>
          <bgColor rgb="FF990033"/>
        </patternFill>
      </fill>
    </dxf>
    <dxf>
      <fill>
        <patternFill>
          <bgColor rgb="FFFF0000"/>
        </patternFill>
      </fill>
    </dxf>
    <dxf>
      <fill>
        <patternFill>
          <bgColor rgb="FFFF3300"/>
        </patternFill>
      </fill>
    </dxf>
    <dxf>
      <fill>
        <patternFill>
          <bgColor rgb="FFFFC000"/>
        </patternFill>
      </fill>
    </dxf>
    <dxf>
      <fill>
        <patternFill>
          <bgColor rgb="FFFFFF00"/>
        </patternFill>
      </fill>
    </dxf>
    <dxf>
      <fill>
        <patternFill>
          <bgColor rgb="FF92D050"/>
        </patternFill>
      </fill>
    </dxf>
    <dxf>
      <fill>
        <patternFill>
          <bgColor rgb="FF00B050"/>
        </patternFill>
      </fill>
    </dxf>
    <dxf>
      <fill>
        <patternFill>
          <bgColor rgb="FF00FF99"/>
        </patternFill>
      </fill>
    </dxf>
    <dxf>
      <fill>
        <patternFill>
          <bgColor rgb="FF00CCFF"/>
        </patternFill>
      </fill>
    </dxf>
    <dxf>
      <fill>
        <patternFill>
          <bgColor rgb="FF0070C0"/>
        </patternFill>
      </fill>
    </dxf>
    <dxf>
      <fill>
        <patternFill>
          <bgColor rgb="FF333399"/>
        </patternFill>
      </fill>
    </dxf>
    <dxf>
      <fill>
        <patternFill>
          <bgColor rgb="FF9966FF"/>
        </patternFill>
      </fill>
    </dxf>
    <dxf>
      <fill>
        <patternFill>
          <bgColor rgb="FFFF00FF"/>
        </patternFill>
      </fill>
    </dxf>
    <dxf>
      <fill>
        <patternFill>
          <bgColor theme="1"/>
        </patternFill>
      </fill>
    </dxf>
    <dxf>
      <fill>
        <patternFill>
          <bgColor theme="5" tint="-0.24994659260841701"/>
        </patternFill>
      </fill>
    </dxf>
    <dxf>
      <fill>
        <patternFill>
          <bgColor rgb="FF990033"/>
        </patternFill>
      </fill>
    </dxf>
    <dxf>
      <fill>
        <patternFill>
          <bgColor rgb="FFFF0000"/>
        </patternFill>
      </fill>
    </dxf>
    <dxf>
      <fill>
        <patternFill>
          <bgColor rgb="FFFF3300"/>
        </patternFill>
      </fill>
    </dxf>
    <dxf>
      <fill>
        <patternFill>
          <bgColor rgb="FFFFC000"/>
        </patternFill>
      </fill>
    </dxf>
    <dxf>
      <fill>
        <patternFill>
          <bgColor rgb="FFFFFF00"/>
        </patternFill>
      </fill>
    </dxf>
    <dxf>
      <fill>
        <patternFill>
          <bgColor rgb="FF92D050"/>
        </patternFill>
      </fill>
    </dxf>
    <dxf>
      <fill>
        <patternFill>
          <bgColor rgb="FF00B050"/>
        </patternFill>
      </fill>
    </dxf>
    <dxf>
      <fill>
        <patternFill>
          <bgColor rgb="FF00FF99"/>
        </patternFill>
      </fill>
    </dxf>
    <dxf>
      <fill>
        <patternFill>
          <bgColor rgb="FF00CCFF"/>
        </patternFill>
      </fill>
    </dxf>
    <dxf>
      <fill>
        <patternFill>
          <bgColor rgb="FF0070C0"/>
        </patternFill>
      </fill>
    </dxf>
    <dxf>
      <fill>
        <patternFill>
          <bgColor rgb="FF333399"/>
        </patternFill>
      </fill>
    </dxf>
    <dxf>
      <fill>
        <patternFill>
          <bgColor rgb="FF9966FF"/>
        </patternFill>
      </fill>
    </dxf>
    <dxf>
      <fill>
        <patternFill>
          <bgColor rgb="FFFF00FF"/>
        </patternFill>
      </fill>
    </dxf>
    <dxf>
      <fill>
        <patternFill>
          <bgColor theme="1"/>
        </patternFill>
      </fill>
    </dxf>
    <dxf>
      <fill>
        <patternFill>
          <bgColor theme="5" tint="-0.24994659260841701"/>
        </patternFill>
      </fill>
    </dxf>
    <dxf>
      <fill>
        <patternFill>
          <bgColor rgb="FF990033"/>
        </patternFill>
      </fill>
    </dxf>
    <dxf>
      <fill>
        <patternFill>
          <bgColor rgb="FFFF0000"/>
        </patternFill>
      </fill>
    </dxf>
    <dxf>
      <fill>
        <patternFill>
          <bgColor rgb="FFFF3300"/>
        </patternFill>
      </fill>
    </dxf>
    <dxf>
      <fill>
        <patternFill>
          <bgColor rgb="FFFFC000"/>
        </patternFill>
      </fill>
    </dxf>
    <dxf>
      <fill>
        <patternFill>
          <bgColor rgb="FFFFFF00"/>
        </patternFill>
      </fill>
    </dxf>
    <dxf>
      <fill>
        <patternFill>
          <bgColor rgb="FF92D050"/>
        </patternFill>
      </fill>
    </dxf>
    <dxf>
      <fill>
        <patternFill>
          <bgColor rgb="FF00B050"/>
        </patternFill>
      </fill>
    </dxf>
    <dxf>
      <fill>
        <patternFill>
          <bgColor rgb="FF00FF99"/>
        </patternFill>
      </fill>
    </dxf>
    <dxf>
      <fill>
        <patternFill>
          <bgColor rgb="FF00CCFF"/>
        </patternFill>
      </fill>
    </dxf>
    <dxf>
      <fill>
        <patternFill>
          <bgColor rgb="FF0070C0"/>
        </patternFill>
      </fill>
    </dxf>
    <dxf>
      <fill>
        <patternFill>
          <bgColor rgb="FF333399"/>
        </patternFill>
      </fill>
    </dxf>
    <dxf>
      <fill>
        <patternFill>
          <bgColor rgb="FF9966FF"/>
        </patternFill>
      </fill>
    </dxf>
    <dxf>
      <fill>
        <patternFill>
          <bgColor rgb="FFFF00FF"/>
        </patternFill>
      </fill>
    </dxf>
    <dxf>
      <fill>
        <patternFill>
          <bgColor theme="1"/>
        </patternFill>
      </fill>
    </dxf>
    <dxf>
      <fill>
        <patternFill>
          <bgColor theme="5" tint="-0.24994659260841701"/>
        </patternFill>
      </fill>
    </dxf>
    <dxf>
      <fill>
        <patternFill>
          <bgColor rgb="FF990033"/>
        </patternFill>
      </fill>
    </dxf>
    <dxf>
      <fill>
        <patternFill>
          <bgColor rgb="FFFF0000"/>
        </patternFill>
      </fill>
    </dxf>
    <dxf>
      <fill>
        <patternFill>
          <bgColor rgb="FFFF3300"/>
        </patternFill>
      </fill>
    </dxf>
    <dxf>
      <fill>
        <patternFill>
          <bgColor rgb="FFFFC000"/>
        </patternFill>
      </fill>
    </dxf>
    <dxf>
      <fill>
        <patternFill>
          <bgColor rgb="FFFFFF00"/>
        </patternFill>
      </fill>
    </dxf>
    <dxf>
      <fill>
        <patternFill>
          <bgColor rgb="FF92D050"/>
        </patternFill>
      </fill>
    </dxf>
    <dxf>
      <fill>
        <patternFill>
          <bgColor rgb="FF00B050"/>
        </patternFill>
      </fill>
    </dxf>
    <dxf>
      <fill>
        <patternFill>
          <bgColor rgb="FF00FF99"/>
        </patternFill>
      </fill>
    </dxf>
    <dxf>
      <fill>
        <patternFill>
          <bgColor rgb="FF00CCFF"/>
        </patternFill>
      </fill>
    </dxf>
    <dxf>
      <fill>
        <patternFill>
          <bgColor rgb="FF0070C0"/>
        </patternFill>
      </fill>
    </dxf>
    <dxf>
      <fill>
        <patternFill>
          <bgColor rgb="FF333399"/>
        </patternFill>
      </fill>
    </dxf>
    <dxf>
      <fill>
        <patternFill>
          <bgColor rgb="FF9966FF"/>
        </patternFill>
      </fill>
    </dxf>
    <dxf>
      <fill>
        <patternFill>
          <bgColor rgb="FFFF00FF"/>
        </patternFill>
      </fill>
    </dxf>
    <dxf>
      <fill>
        <patternFill>
          <bgColor theme="1"/>
        </patternFill>
      </fill>
    </dxf>
    <dxf>
      <fill>
        <patternFill>
          <bgColor theme="5" tint="-0.24994659260841701"/>
        </patternFill>
      </fill>
    </dxf>
    <dxf>
      <fill>
        <patternFill>
          <bgColor rgb="FF990033"/>
        </patternFill>
      </fill>
    </dxf>
    <dxf>
      <fill>
        <patternFill>
          <bgColor rgb="FFFF0000"/>
        </patternFill>
      </fill>
    </dxf>
    <dxf>
      <fill>
        <patternFill>
          <bgColor rgb="FFFF3300"/>
        </patternFill>
      </fill>
    </dxf>
    <dxf>
      <fill>
        <patternFill>
          <bgColor rgb="FFFFC000"/>
        </patternFill>
      </fill>
    </dxf>
    <dxf>
      <fill>
        <patternFill>
          <bgColor rgb="FFFFFF00"/>
        </patternFill>
      </fill>
    </dxf>
    <dxf>
      <fill>
        <patternFill>
          <bgColor rgb="FF92D050"/>
        </patternFill>
      </fill>
    </dxf>
    <dxf>
      <fill>
        <patternFill>
          <bgColor rgb="FF00B050"/>
        </patternFill>
      </fill>
    </dxf>
    <dxf>
      <fill>
        <patternFill>
          <bgColor rgb="FF00FF99"/>
        </patternFill>
      </fill>
    </dxf>
    <dxf>
      <fill>
        <patternFill>
          <bgColor rgb="FF00CCFF"/>
        </patternFill>
      </fill>
    </dxf>
    <dxf>
      <fill>
        <patternFill>
          <bgColor rgb="FF0070C0"/>
        </patternFill>
      </fill>
    </dxf>
    <dxf>
      <fill>
        <patternFill>
          <bgColor rgb="FF333399"/>
        </patternFill>
      </fill>
    </dxf>
    <dxf>
      <fill>
        <patternFill>
          <bgColor rgb="FF9966FF"/>
        </patternFill>
      </fill>
    </dxf>
    <dxf>
      <fill>
        <patternFill>
          <bgColor rgb="FFFF00FF"/>
        </patternFill>
      </fill>
    </dxf>
    <dxf>
      <fill>
        <patternFill>
          <bgColor theme="1"/>
        </patternFill>
      </fill>
    </dxf>
    <dxf>
      <fill>
        <patternFill>
          <bgColor theme="5" tint="-0.24994659260841701"/>
        </patternFill>
      </fill>
    </dxf>
    <dxf>
      <fill>
        <patternFill>
          <bgColor rgb="FF990033"/>
        </patternFill>
      </fill>
    </dxf>
    <dxf>
      <fill>
        <patternFill>
          <bgColor rgb="FFFF0000"/>
        </patternFill>
      </fill>
    </dxf>
    <dxf>
      <fill>
        <patternFill>
          <bgColor rgb="FFFF3300"/>
        </patternFill>
      </fill>
    </dxf>
    <dxf>
      <fill>
        <patternFill>
          <bgColor rgb="FFFFC000"/>
        </patternFill>
      </fill>
    </dxf>
    <dxf>
      <fill>
        <patternFill>
          <bgColor rgb="FFFFFF00"/>
        </patternFill>
      </fill>
    </dxf>
    <dxf>
      <fill>
        <patternFill>
          <bgColor rgb="FF92D050"/>
        </patternFill>
      </fill>
    </dxf>
    <dxf>
      <fill>
        <patternFill>
          <bgColor rgb="FF00B050"/>
        </patternFill>
      </fill>
    </dxf>
    <dxf>
      <fill>
        <patternFill>
          <bgColor rgb="FF00FF99"/>
        </patternFill>
      </fill>
    </dxf>
    <dxf>
      <fill>
        <patternFill>
          <bgColor rgb="FF00CCFF"/>
        </patternFill>
      </fill>
    </dxf>
    <dxf>
      <fill>
        <patternFill>
          <bgColor rgb="FF0070C0"/>
        </patternFill>
      </fill>
    </dxf>
    <dxf>
      <fill>
        <patternFill>
          <bgColor rgb="FF333399"/>
        </patternFill>
      </fill>
    </dxf>
    <dxf>
      <fill>
        <patternFill>
          <bgColor rgb="FF9966FF"/>
        </patternFill>
      </fill>
    </dxf>
    <dxf>
      <fill>
        <patternFill>
          <bgColor rgb="FFFF00FF"/>
        </patternFill>
      </fill>
    </dxf>
    <dxf>
      <fill>
        <patternFill>
          <bgColor theme="1"/>
        </patternFill>
      </fill>
    </dxf>
    <dxf>
      <fill>
        <patternFill>
          <bgColor theme="5" tint="-0.24994659260841701"/>
        </patternFill>
      </fill>
    </dxf>
    <dxf>
      <fill>
        <patternFill>
          <bgColor rgb="FF990033"/>
        </patternFill>
      </fill>
    </dxf>
    <dxf>
      <fill>
        <patternFill>
          <bgColor rgb="FFFF0000"/>
        </patternFill>
      </fill>
    </dxf>
    <dxf>
      <fill>
        <patternFill>
          <bgColor rgb="FFFF3300"/>
        </patternFill>
      </fill>
    </dxf>
    <dxf>
      <fill>
        <patternFill>
          <bgColor rgb="FFFFC000"/>
        </patternFill>
      </fill>
    </dxf>
    <dxf>
      <fill>
        <patternFill>
          <bgColor rgb="FFFFFF00"/>
        </patternFill>
      </fill>
    </dxf>
    <dxf>
      <fill>
        <patternFill>
          <bgColor rgb="FF92D050"/>
        </patternFill>
      </fill>
    </dxf>
    <dxf>
      <fill>
        <patternFill>
          <bgColor rgb="FF00B050"/>
        </patternFill>
      </fill>
    </dxf>
    <dxf>
      <fill>
        <patternFill>
          <bgColor rgb="FF00FF99"/>
        </patternFill>
      </fill>
    </dxf>
    <dxf>
      <fill>
        <patternFill>
          <bgColor rgb="FF00CCFF"/>
        </patternFill>
      </fill>
    </dxf>
    <dxf>
      <fill>
        <patternFill>
          <bgColor rgb="FF0070C0"/>
        </patternFill>
      </fill>
    </dxf>
    <dxf>
      <fill>
        <patternFill>
          <bgColor rgb="FF333399"/>
        </patternFill>
      </fill>
    </dxf>
    <dxf>
      <fill>
        <patternFill>
          <bgColor rgb="FF9966FF"/>
        </patternFill>
      </fill>
    </dxf>
    <dxf>
      <fill>
        <patternFill>
          <bgColor rgb="FFFF00FF"/>
        </patternFill>
      </fill>
    </dxf>
    <dxf>
      <fill>
        <patternFill>
          <bgColor theme="1"/>
        </patternFill>
      </fill>
    </dxf>
    <dxf>
      <fill>
        <patternFill>
          <bgColor theme="5" tint="-0.24994659260841701"/>
        </patternFill>
      </fill>
    </dxf>
    <dxf>
      <fill>
        <patternFill>
          <bgColor rgb="FF990033"/>
        </patternFill>
      </fill>
    </dxf>
    <dxf>
      <fill>
        <patternFill>
          <bgColor rgb="FFFF0000"/>
        </patternFill>
      </fill>
    </dxf>
    <dxf>
      <fill>
        <patternFill>
          <bgColor rgb="FFFF3300"/>
        </patternFill>
      </fill>
    </dxf>
    <dxf>
      <fill>
        <patternFill>
          <bgColor rgb="FFFFC000"/>
        </patternFill>
      </fill>
    </dxf>
    <dxf>
      <fill>
        <patternFill>
          <bgColor rgb="FFFFFF00"/>
        </patternFill>
      </fill>
    </dxf>
    <dxf>
      <fill>
        <patternFill>
          <bgColor rgb="FF92D050"/>
        </patternFill>
      </fill>
    </dxf>
    <dxf>
      <fill>
        <patternFill>
          <bgColor rgb="FF00B050"/>
        </patternFill>
      </fill>
    </dxf>
    <dxf>
      <fill>
        <patternFill>
          <bgColor rgb="FF00FF99"/>
        </patternFill>
      </fill>
    </dxf>
    <dxf>
      <fill>
        <patternFill>
          <bgColor rgb="FF00CCFF"/>
        </patternFill>
      </fill>
    </dxf>
    <dxf>
      <fill>
        <patternFill>
          <bgColor rgb="FF0070C0"/>
        </patternFill>
      </fill>
    </dxf>
    <dxf>
      <fill>
        <patternFill>
          <bgColor rgb="FF333399"/>
        </patternFill>
      </fill>
    </dxf>
    <dxf>
      <fill>
        <patternFill>
          <bgColor rgb="FF9966FF"/>
        </patternFill>
      </fill>
    </dxf>
    <dxf>
      <fill>
        <patternFill>
          <bgColor rgb="FFFF00FF"/>
        </patternFill>
      </fill>
    </dxf>
    <dxf>
      <fill>
        <patternFill>
          <bgColor theme="1"/>
        </patternFill>
      </fill>
    </dxf>
    <dxf>
      <fill>
        <patternFill>
          <bgColor theme="5" tint="-0.24994659260841701"/>
        </patternFill>
      </fill>
    </dxf>
    <dxf>
      <fill>
        <patternFill>
          <bgColor rgb="FF990033"/>
        </patternFill>
      </fill>
    </dxf>
    <dxf>
      <fill>
        <patternFill>
          <bgColor rgb="FFFF0000"/>
        </patternFill>
      </fill>
    </dxf>
    <dxf>
      <fill>
        <patternFill>
          <bgColor rgb="FFFF3300"/>
        </patternFill>
      </fill>
    </dxf>
    <dxf>
      <fill>
        <patternFill>
          <bgColor rgb="FFFFC000"/>
        </patternFill>
      </fill>
    </dxf>
    <dxf>
      <fill>
        <patternFill>
          <bgColor rgb="FFFFFF00"/>
        </patternFill>
      </fill>
    </dxf>
    <dxf>
      <fill>
        <patternFill>
          <bgColor rgb="FF92D050"/>
        </patternFill>
      </fill>
    </dxf>
    <dxf>
      <fill>
        <patternFill>
          <bgColor rgb="FF00B050"/>
        </patternFill>
      </fill>
    </dxf>
    <dxf>
      <fill>
        <patternFill>
          <bgColor rgb="FF00FF99"/>
        </patternFill>
      </fill>
    </dxf>
    <dxf>
      <fill>
        <patternFill>
          <bgColor rgb="FF00CCFF"/>
        </patternFill>
      </fill>
    </dxf>
    <dxf>
      <fill>
        <patternFill>
          <bgColor rgb="FF0070C0"/>
        </patternFill>
      </fill>
    </dxf>
    <dxf>
      <fill>
        <patternFill>
          <bgColor rgb="FF333399"/>
        </patternFill>
      </fill>
    </dxf>
    <dxf>
      <fill>
        <patternFill>
          <bgColor rgb="FF9966FF"/>
        </patternFill>
      </fill>
    </dxf>
    <dxf>
      <fill>
        <patternFill>
          <bgColor rgb="FFFF00FF"/>
        </patternFill>
      </fill>
    </dxf>
    <dxf>
      <fill>
        <patternFill>
          <bgColor theme="1"/>
        </patternFill>
      </fill>
    </dxf>
    <dxf>
      <fill>
        <patternFill>
          <bgColor theme="5" tint="-0.24994659260841701"/>
        </patternFill>
      </fill>
    </dxf>
    <dxf>
      <fill>
        <patternFill>
          <bgColor rgb="FF990033"/>
        </patternFill>
      </fill>
    </dxf>
    <dxf>
      <fill>
        <patternFill>
          <bgColor rgb="FFFF0000"/>
        </patternFill>
      </fill>
    </dxf>
    <dxf>
      <fill>
        <patternFill>
          <bgColor rgb="FFFF3300"/>
        </patternFill>
      </fill>
    </dxf>
    <dxf>
      <fill>
        <patternFill>
          <bgColor rgb="FFFFC000"/>
        </patternFill>
      </fill>
    </dxf>
    <dxf>
      <fill>
        <patternFill>
          <bgColor rgb="FFFFFF00"/>
        </patternFill>
      </fill>
    </dxf>
    <dxf>
      <fill>
        <patternFill>
          <bgColor rgb="FF92D050"/>
        </patternFill>
      </fill>
    </dxf>
    <dxf>
      <fill>
        <patternFill>
          <bgColor rgb="FF00B050"/>
        </patternFill>
      </fill>
    </dxf>
    <dxf>
      <fill>
        <patternFill>
          <bgColor rgb="FF00FF99"/>
        </patternFill>
      </fill>
    </dxf>
    <dxf>
      <fill>
        <patternFill>
          <bgColor rgb="FF00CCFF"/>
        </patternFill>
      </fill>
    </dxf>
    <dxf>
      <fill>
        <patternFill>
          <bgColor rgb="FF0070C0"/>
        </patternFill>
      </fill>
    </dxf>
    <dxf>
      <fill>
        <patternFill>
          <bgColor rgb="FF333399"/>
        </patternFill>
      </fill>
    </dxf>
    <dxf>
      <fill>
        <patternFill>
          <bgColor rgb="FF9966FF"/>
        </patternFill>
      </fill>
    </dxf>
    <dxf>
      <fill>
        <patternFill>
          <bgColor rgb="FFFF00FF"/>
        </patternFill>
      </fill>
    </dxf>
    <dxf>
      <fill>
        <patternFill>
          <bgColor theme="1"/>
        </patternFill>
      </fill>
    </dxf>
    <dxf>
      <fill>
        <patternFill>
          <bgColor theme="5" tint="-0.24994659260841701"/>
        </patternFill>
      </fill>
    </dxf>
    <dxf>
      <fill>
        <patternFill>
          <bgColor rgb="FF990033"/>
        </patternFill>
      </fill>
    </dxf>
    <dxf>
      <fill>
        <patternFill>
          <bgColor rgb="FFFF0000"/>
        </patternFill>
      </fill>
    </dxf>
    <dxf>
      <fill>
        <patternFill>
          <bgColor rgb="FFFF3300"/>
        </patternFill>
      </fill>
    </dxf>
    <dxf>
      <fill>
        <patternFill>
          <bgColor rgb="FFFFC000"/>
        </patternFill>
      </fill>
    </dxf>
    <dxf>
      <fill>
        <patternFill>
          <bgColor rgb="FFFFFF00"/>
        </patternFill>
      </fill>
    </dxf>
    <dxf>
      <fill>
        <patternFill>
          <bgColor rgb="FF92D050"/>
        </patternFill>
      </fill>
    </dxf>
    <dxf>
      <fill>
        <patternFill>
          <bgColor rgb="FF00B050"/>
        </patternFill>
      </fill>
    </dxf>
    <dxf>
      <fill>
        <patternFill>
          <bgColor rgb="FF00FF99"/>
        </patternFill>
      </fill>
    </dxf>
    <dxf>
      <fill>
        <patternFill>
          <bgColor rgb="FF00CCFF"/>
        </patternFill>
      </fill>
    </dxf>
    <dxf>
      <fill>
        <patternFill>
          <bgColor rgb="FF0070C0"/>
        </patternFill>
      </fill>
    </dxf>
    <dxf>
      <fill>
        <patternFill>
          <bgColor rgb="FF333399"/>
        </patternFill>
      </fill>
    </dxf>
    <dxf>
      <fill>
        <patternFill>
          <bgColor rgb="FF9966FF"/>
        </patternFill>
      </fill>
    </dxf>
    <dxf>
      <fill>
        <patternFill>
          <bgColor rgb="FFFF00FF"/>
        </patternFill>
      </fill>
    </dxf>
    <dxf>
      <fill>
        <patternFill>
          <bgColor theme="1"/>
        </patternFill>
      </fill>
    </dxf>
    <dxf>
      <fill>
        <patternFill>
          <bgColor theme="5" tint="-0.24994659260841701"/>
        </patternFill>
      </fill>
    </dxf>
    <dxf>
      <fill>
        <patternFill>
          <bgColor rgb="FF990033"/>
        </patternFill>
      </fill>
    </dxf>
    <dxf>
      <fill>
        <patternFill>
          <bgColor rgb="FFFF0000"/>
        </patternFill>
      </fill>
    </dxf>
    <dxf>
      <fill>
        <patternFill>
          <bgColor rgb="FFFF3300"/>
        </patternFill>
      </fill>
    </dxf>
    <dxf>
      <fill>
        <patternFill>
          <bgColor rgb="FFFFC000"/>
        </patternFill>
      </fill>
    </dxf>
    <dxf>
      <fill>
        <patternFill>
          <bgColor rgb="FFFFFF00"/>
        </patternFill>
      </fill>
    </dxf>
    <dxf>
      <fill>
        <patternFill>
          <bgColor rgb="FF92D050"/>
        </patternFill>
      </fill>
    </dxf>
    <dxf>
      <fill>
        <patternFill>
          <bgColor rgb="FF00B050"/>
        </patternFill>
      </fill>
    </dxf>
    <dxf>
      <fill>
        <patternFill>
          <bgColor rgb="FF00FF99"/>
        </patternFill>
      </fill>
    </dxf>
    <dxf>
      <fill>
        <patternFill>
          <bgColor rgb="FF00CCFF"/>
        </patternFill>
      </fill>
    </dxf>
    <dxf>
      <fill>
        <patternFill>
          <bgColor rgb="FF0070C0"/>
        </patternFill>
      </fill>
    </dxf>
    <dxf>
      <fill>
        <patternFill>
          <bgColor rgb="FF333399"/>
        </patternFill>
      </fill>
    </dxf>
    <dxf>
      <fill>
        <patternFill>
          <bgColor rgb="FF9966FF"/>
        </patternFill>
      </fill>
    </dxf>
    <dxf>
      <fill>
        <patternFill>
          <bgColor rgb="FFFF00FF"/>
        </patternFill>
      </fill>
    </dxf>
    <dxf>
      <fill>
        <patternFill>
          <bgColor theme="1"/>
        </patternFill>
      </fill>
    </dxf>
    <dxf>
      <fill>
        <patternFill>
          <bgColor theme="5" tint="-0.24994659260841701"/>
        </patternFill>
      </fill>
    </dxf>
    <dxf>
      <fill>
        <patternFill>
          <bgColor rgb="FF990033"/>
        </patternFill>
      </fill>
    </dxf>
    <dxf>
      <fill>
        <patternFill>
          <bgColor rgb="FFFF0000"/>
        </patternFill>
      </fill>
    </dxf>
    <dxf>
      <fill>
        <patternFill>
          <bgColor rgb="FFFF3300"/>
        </patternFill>
      </fill>
    </dxf>
    <dxf>
      <fill>
        <patternFill>
          <bgColor rgb="FFFFC000"/>
        </patternFill>
      </fill>
    </dxf>
    <dxf>
      <fill>
        <patternFill>
          <bgColor rgb="FFFFFF00"/>
        </patternFill>
      </fill>
    </dxf>
    <dxf>
      <fill>
        <patternFill>
          <bgColor rgb="FF92D050"/>
        </patternFill>
      </fill>
    </dxf>
    <dxf>
      <fill>
        <patternFill>
          <bgColor rgb="FF00B050"/>
        </patternFill>
      </fill>
    </dxf>
    <dxf>
      <fill>
        <patternFill>
          <bgColor rgb="FF00FF99"/>
        </patternFill>
      </fill>
    </dxf>
    <dxf>
      <fill>
        <patternFill>
          <bgColor rgb="FF00CCFF"/>
        </patternFill>
      </fill>
    </dxf>
    <dxf>
      <fill>
        <patternFill>
          <bgColor rgb="FF0070C0"/>
        </patternFill>
      </fill>
    </dxf>
    <dxf>
      <fill>
        <patternFill>
          <bgColor rgb="FF333399"/>
        </patternFill>
      </fill>
    </dxf>
    <dxf>
      <fill>
        <patternFill>
          <bgColor rgb="FF9966FF"/>
        </patternFill>
      </fill>
    </dxf>
    <dxf>
      <fill>
        <patternFill>
          <bgColor rgb="FFFF00FF"/>
        </patternFill>
      </fill>
    </dxf>
    <dxf>
      <fill>
        <patternFill>
          <bgColor theme="1"/>
        </patternFill>
      </fill>
    </dxf>
    <dxf>
      <fill>
        <patternFill>
          <bgColor theme="5" tint="-0.24994659260841701"/>
        </patternFill>
      </fill>
    </dxf>
    <dxf>
      <fill>
        <patternFill>
          <bgColor rgb="FF990033"/>
        </patternFill>
      </fill>
    </dxf>
    <dxf>
      <fill>
        <patternFill>
          <bgColor rgb="FFFF0000"/>
        </patternFill>
      </fill>
    </dxf>
    <dxf>
      <fill>
        <patternFill>
          <bgColor rgb="FFFF3300"/>
        </patternFill>
      </fill>
    </dxf>
    <dxf>
      <fill>
        <patternFill>
          <bgColor rgb="FFFFC000"/>
        </patternFill>
      </fill>
    </dxf>
    <dxf>
      <fill>
        <patternFill>
          <bgColor rgb="FFFFFF00"/>
        </patternFill>
      </fill>
    </dxf>
    <dxf>
      <fill>
        <patternFill>
          <bgColor rgb="FF92D050"/>
        </patternFill>
      </fill>
    </dxf>
    <dxf>
      <fill>
        <patternFill>
          <bgColor rgb="FF00B050"/>
        </patternFill>
      </fill>
    </dxf>
    <dxf>
      <fill>
        <patternFill>
          <bgColor rgb="FF00FF99"/>
        </patternFill>
      </fill>
    </dxf>
    <dxf>
      <fill>
        <patternFill>
          <bgColor rgb="FF00CCFF"/>
        </patternFill>
      </fill>
    </dxf>
    <dxf>
      <fill>
        <patternFill>
          <bgColor rgb="FF0070C0"/>
        </patternFill>
      </fill>
    </dxf>
    <dxf>
      <fill>
        <patternFill>
          <bgColor rgb="FF333399"/>
        </patternFill>
      </fill>
    </dxf>
    <dxf>
      <fill>
        <patternFill>
          <bgColor rgb="FF9966FF"/>
        </patternFill>
      </fill>
    </dxf>
    <dxf>
      <fill>
        <patternFill>
          <bgColor rgb="FFFF00FF"/>
        </patternFill>
      </fill>
    </dxf>
    <dxf>
      <fill>
        <patternFill>
          <bgColor theme="1"/>
        </patternFill>
      </fill>
    </dxf>
    <dxf>
      <fill>
        <patternFill>
          <bgColor theme="5" tint="-0.24994659260841701"/>
        </patternFill>
      </fill>
    </dxf>
    <dxf>
      <fill>
        <patternFill>
          <bgColor rgb="FF990033"/>
        </patternFill>
      </fill>
    </dxf>
    <dxf>
      <fill>
        <patternFill>
          <bgColor rgb="FFFF0000"/>
        </patternFill>
      </fill>
    </dxf>
    <dxf>
      <fill>
        <patternFill>
          <bgColor rgb="FFFF3300"/>
        </patternFill>
      </fill>
    </dxf>
    <dxf>
      <fill>
        <patternFill>
          <bgColor rgb="FFFFC000"/>
        </patternFill>
      </fill>
    </dxf>
    <dxf>
      <fill>
        <patternFill>
          <bgColor rgb="FFFFFF00"/>
        </patternFill>
      </fill>
    </dxf>
    <dxf>
      <fill>
        <patternFill>
          <bgColor rgb="FF92D050"/>
        </patternFill>
      </fill>
    </dxf>
    <dxf>
      <fill>
        <patternFill>
          <bgColor rgb="FF00B050"/>
        </patternFill>
      </fill>
    </dxf>
    <dxf>
      <fill>
        <patternFill>
          <bgColor rgb="FF00FF99"/>
        </patternFill>
      </fill>
    </dxf>
    <dxf>
      <fill>
        <patternFill>
          <bgColor rgb="FF00CCFF"/>
        </patternFill>
      </fill>
    </dxf>
    <dxf>
      <fill>
        <patternFill>
          <bgColor rgb="FF0070C0"/>
        </patternFill>
      </fill>
    </dxf>
    <dxf>
      <fill>
        <patternFill>
          <bgColor rgb="FF333399"/>
        </patternFill>
      </fill>
    </dxf>
    <dxf>
      <fill>
        <patternFill>
          <bgColor rgb="FF9966FF"/>
        </patternFill>
      </fill>
    </dxf>
    <dxf>
      <fill>
        <patternFill>
          <bgColor rgb="FFFF00FF"/>
        </patternFill>
      </fill>
    </dxf>
    <dxf>
      <fill>
        <patternFill>
          <bgColor theme="1"/>
        </patternFill>
      </fill>
    </dxf>
    <dxf>
      <fill>
        <patternFill>
          <bgColor theme="5" tint="-0.24994659260841701"/>
        </patternFill>
      </fill>
    </dxf>
    <dxf>
      <fill>
        <patternFill>
          <bgColor rgb="FF990033"/>
        </patternFill>
      </fill>
    </dxf>
    <dxf>
      <fill>
        <patternFill>
          <bgColor rgb="FFFF0000"/>
        </patternFill>
      </fill>
    </dxf>
    <dxf>
      <fill>
        <patternFill>
          <bgColor rgb="FFFF3300"/>
        </patternFill>
      </fill>
    </dxf>
    <dxf>
      <fill>
        <patternFill>
          <bgColor rgb="FFFFC000"/>
        </patternFill>
      </fill>
    </dxf>
    <dxf>
      <fill>
        <patternFill>
          <bgColor rgb="FFFFFF00"/>
        </patternFill>
      </fill>
    </dxf>
    <dxf>
      <fill>
        <patternFill>
          <bgColor rgb="FF92D050"/>
        </patternFill>
      </fill>
    </dxf>
    <dxf>
      <fill>
        <patternFill>
          <bgColor rgb="FF00B050"/>
        </patternFill>
      </fill>
    </dxf>
    <dxf>
      <fill>
        <patternFill>
          <bgColor rgb="FF00FF99"/>
        </patternFill>
      </fill>
    </dxf>
    <dxf>
      <fill>
        <patternFill>
          <bgColor rgb="FF00CCFF"/>
        </patternFill>
      </fill>
    </dxf>
    <dxf>
      <fill>
        <patternFill>
          <bgColor rgb="FF0070C0"/>
        </patternFill>
      </fill>
    </dxf>
    <dxf>
      <fill>
        <patternFill>
          <bgColor rgb="FF333399"/>
        </patternFill>
      </fill>
    </dxf>
    <dxf>
      <fill>
        <patternFill>
          <bgColor rgb="FF9966FF"/>
        </patternFill>
      </fill>
    </dxf>
    <dxf>
      <fill>
        <patternFill>
          <bgColor rgb="FFFF00FF"/>
        </patternFill>
      </fill>
    </dxf>
    <dxf>
      <fill>
        <patternFill>
          <bgColor theme="1"/>
        </patternFill>
      </fill>
    </dxf>
    <dxf>
      <fill>
        <patternFill>
          <bgColor theme="5" tint="-0.24994659260841701"/>
        </patternFill>
      </fill>
    </dxf>
    <dxf>
      <fill>
        <patternFill>
          <bgColor rgb="FF990033"/>
        </patternFill>
      </fill>
    </dxf>
    <dxf>
      <fill>
        <patternFill>
          <bgColor rgb="FFFF0000"/>
        </patternFill>
      </fill>
    </dxf>
    <dxf>
      <fill>
        <patternFill>
          <bgColor rgb="FFFF3300"/>
        </patternFill>
      </fill>
    </dxf>
    <dxf>
      <fill>
        <patternFill>
          <bgColor rgb="FFFFC000"/>
        </patternFill>
      </fill>
    </dxf>
    <dxf>
      <fill>
        <patternFill>
          <bgColor rgb="FFFFFF00"/>
        </patternFill>
      </fill>
    </dxf>
    <dxf>
      <fill>
        <patternFill>
          <bgColor rgb="FF92D050"/>
        </patternFill>
      </fill>
    </dxf>
    <dxf>
      <fill>
        <patternFill>
          <bgColor rgb="FF00B050"/>
        </patternFill>
      </fill>
    </dxf>
    <dxf>
      <fill>
        <patternFill>
          <bgColor rgb="FF00FF99"/>
        </patternFill>
      </fill>
    </dxf>
    <dxf>
      <fill>
        <patternFill>
          <bgColor rgb="FF00CCFF"/>
        </patternFill>
      </fill>
    </dxf>
    <dxf>
      <fill>
        <patternFill>
          <bgColor rgb="FF0070C0"/>
        </patternFill>
      </fill>
    </dxf>
    <dxf>
      <fill>
        <patternFill>
          <bgColor rgb="FF333399"/>
        </patternFill>
      </fill>
    </dxf>
    <dxf>
      <fill>
        <patternFill>
          <bgColor rgb="FF9966FF"/>
        </patternFill>
      </fill>
    </dxf>
    <dxf>
      <fill>
        <patternFill>
          <bgColor rgb="FFFF00FF"/>
        </patternFill>
      </fill>
    </dxf>
    <dxf>
      <fill>
        <patternFill>
          <bgColor theme="1"/>
        </patternFill>
      </fill>
    </dxf>
    <dxf>
      <fill>
        <patternFill>
          <bgColor theme="5" tint="-0.24994659260841701"/>
        </patternFill>
      </fill>
    </dxf>
    <dxf>
      <fill>
        <patternFill>
          <bgColor rgb="FF990033"/>
        </patternFill>
      </fill>
    </dxf>
    <dxf>
      <fill>
        <patternFill>
          <bgColor rgb="FFFF0000"/>
        </patternFill>
      </fill>
    </dxf>
    <dxf>
      <fill>
        <patternFill>
          <bgColor rgb="FFFF3300"/>
        </patternFill>
      </fill>
    </dxf>
    <dxf>
      <fill>
        <patternFill>
          <bgColor rgb="FFFFC000"/>
        </patternFill>
      </fill>
    </dxf>
    <dxf>
      <fill>
        <patternFill>
          <bgColor rgb="FFFFFF00"/>
        </patternFill>
      </fill>
    </dxf>
    <dxf>
      <fill>
        <patternFill>
          <bgColor rgb="FF92D050"/>
        </patternFill>
      </fill>
    </dxf>
    <dxf>
      <fill>
        <patternFill>
          <bgColor rgb="FF00B050"/>
        </patternFill>
      </fill>
    </dxf>
    <dxf>
      <fill>
        <patternFill>
          <bgColor rgb="FF00FF99"/>
        </patternFill>
      </fill>
    </dxf>
    <dxf>
      <fill>
        <patternFill>
          <bgColor rgb="FF00CCFF"/>
        </patternFill>
      </fill>
    </dxf>
    <dxf>
      <fill>
        <patternFill>
          <bgColor rgb="FF0070C0"/>
        </patternFill>
      </fill>
    </dxf>
    <dxf>
      <fill>
        <patternFill>
          <bgColor rgb="FF333399"/>
        </patternFill>
      </fill>
    </dxf>
    <dxf>
      <fill>
        <patternFill>
          <bgColor rgb="FF9966FF"/>
        </patternFill>
      </fill>
    </dxf>
    <dxf>
      <fill>
        <patternFill>
          <bgColor rgb="FFFF00FF"/>
        </patternFill>
      </fill>
    </dxf>
    <dxf>
      <fill>
        <patternFill>
          <bgColor theme="1"/>
        </patternFill>
      </fill>
    </dxf>
    <dxf>
      <fill>
        <patternFill>
          <bgColor theme="5" tint="-0.24994659260841701"/>
        </patternFill>
      </fill>
    </dxf>
    <dxf>
      <fill>
        <patternFill>
          <bgColor rgb="FF990033"/>
        </patternFill>
      </fill>
    </dxf>
    <dxf>
      <fill>
        <patternFill>
          <bgColor rgb="FFFF0000"/>
        </patternFill>
      </fill>
    </dxf>
    <dxf>
      <fill>
        <patternFill>
          <bgColor rgb="FFFF3300"/>
        </patternFill>
      </fill>
    </dxf>
    <dxf>
      <fill>
        <patternFill>
          <bgColor rgb="FFFFC000"/>
        </patternFill>
      </fill>
    </dxf>
    <dxf>
      <fill>
        <patternFill>
          <bgColor rgb="FFFFFF00"/>
        </patternFill>
      </fill>
    </dxf>
    <dxf>
      <fill>
        <patternFill>
          <bgColor rgb="FF92D050"/>
        </patternFill>
      </fill>
    </dxf>
    <dxf>
      <fill>
        <patternFill>
          <bgColor rgb="FF00B050"/>
        </patternFill>
      </fill>
    </dxf>
    <dxf>
      <fill>
        <patternFill>
          <bgColor rgb="FF00FF99"/>
        </patternFill>
      </fill>
    </dxf>
    <dxf>
      <fill>
        <patternFill>
          <bgColor rgb="FF00CCFF"/>
        </patternFill>
      </fill>
    </dxf>
    <dxf>
      <fill>
        <patternFill>
          <bgColor rgb="FF0070C0"/>
        </patternFill>
      </fill>
    </dxf>
    <dxf>
      <fill>
        <patternFill>
          <bgColor rgb="FF333399"/>
        </patternFill>
      </fill>
    </dxf>
    <dxf>
      <fill>
        <patternFill>
          <bgColor rgb="FF9966FF"/>
        </patternFill>
      </fill>
    </dxf>
    <dxf>
      <fill>
        <patternFill>
          <bgColor rgb="FFFF00FF"/>
        </patternFill>
      </fill>
    </dxf>
    <dxf>
      <fill>
        <patternFill>
          <bgColor theme="1"/>
        </patternFill>
      </fill>
    </dxf>
    <dxf>
      <fill>
        <patternFill>
          <bgColor theme="5" tint="-0.24994659260841701"/>
        </patternFill>
      </fill>
    </dxf>
    <dxf>
      <fill>
        <patternFill>
          <bgColor rgb="FF990033"/>
        </patternFill>
      </fill>
    </dxf>
    <dxf>
      <fill>
        <patternFill>
          <bgColor rgb="FFFF0000"/>
        </patternFill>
      </fill>
    </dxf>
    <dxf>
      <fill>
        <patternFill>
          <bgColor rgb="FFFF3300"/>
        </patternFill>
      </fill>
    </dxf>
    <dxf>
      <fill>
        <patternFill>
          <bgColor rgb="FFFFC000"/>
        </patternFill>
      </fill>
    </dxf>
    <dxf>
      <fill>
        <patternFill>
          <bgColor rgb="FFFFFF00"/>
        </patternFill>
      </fill>
    </dxf>
    <dxf>
      <fill>
        <patternFill>
          <bgColor rgb="FF92D050"/>
        </patternFill>
      </fill>
    </dxf>
    <dxf>
      <fill>
        <patternFill>
          <bgColor rgb="FF00B050"/>
        </patternFill>
      </fill>
    </dxf>
    <dxf>
      <fill>
        <patternFill>
          <bgColor rgb="FF00FF99"/>
        </patternFill>
      </fill>
    </dxf>
    <dxf>
      <fill>
        <patternFill>
          <bgColor rgb="FF00CCFF"/>
        </patternFill>
      </fill>
    </dxf>
    <dxf>
      <fill>
        <patternFill>
          <bgColor rgb="FF0070C0"/>
        </patternFill>
      </fill>
    </dxf>
    <dxf>
      <fill>
        <patternFill>
          <bgColor rgb="FF333399"/>
        </patternFill>
      </fill>
    </dxf>
    <dxf>
      <fill>
        <patternFill>
          <bgColor rgb="FF9966FF"/>
        </patternFill>
      </fill>
    </dxf>
    <dxf>
      <fill>
        <patternFill>
          <bgColor rgb="FFFF00FF"/>
        </patternFill>
      </fill>
    </dxf>
    <dxf>
      <fill>
        <patternFill>
          <bgColor rgb="FFFF5050"/>
        </patternFill>
      </fill>
    </dxf>
    <dxf>
      <fill>
        <patternFill>
          <bgColor rgb="FFFF3300"/>
        </patternFill>
      </fill>
    </dxf>
    <dxf>
      <fill>
        <patternFill>
          <bgColor rgb="FFCC0000"/>
        </patternFill>
      </fill>
    </dxf>
    <dxf>
      <fill>
        <patternFill patternType="solid">
          <bgColor rgb="FFCCFF33"/>
        </patternFill>
      </fill>
    </dxf>
    <dxf>
      <fill>
        <patternFill>
          <bgColor rgb="FF33CC33"/>
        </patternFill>
      </fill>
    </dxf>
    <dxf>
      <fill>
        <patternFill>
          <bgColor rgb="FF008000"/>
        </patternFill>
      </fill>
    </dxf>
    <dxf>
      <fill>
        <patternFill>
          <bgColor theme="0"/>
        </patternFill>
      </fill>
    </dxf>
    <dxf>
      <fill>
        <patternFill>
          <bgColor rgb="FFFF5050"/>
        </patternFill>
      </fill>
    </dxf>
    <dxf>
      <fill>
        <patternFill>
          <bgColor rgb="FFFF3300"/>
        </patternFill>
      </fill>
    </dxf>
    <dxf>
      <fill>
        <patternFill>
          <bgColor rgb="FFCC0000"/>
        </patternFill>
      </fill>
    </dxf>
    <dxf>
      <fill>
        <patternFill patternType="solid">
          <bgColor rgb="FFCCFF33"/>
        </patternFill>
      </fill>
    </dxf>
    <dxf>
      <fill>
        <patternFill>
          <bgColor rgb="FF33CC33"/>
        </patternFill>
      </fill>
    </dxf>
    <dxf>
      <fill>
        <patternFill>
          <bgColor rgb="FF008000"/>
        </patternFill>
      </fill>
    </dxf>
    <dxf>
      <fill>
        <patternFill>
          <bgColor theme="0" tint="-0.14996795556505021"/>
        </patternFill>
      </fill>
    </dxf>
    <dxf>
      <fill>
        <patternFill>
          <bgColor theme="7" tint="0.79998168889431442"/>
        </patternFill>
      </fill>
    </dxf>
    <dxf>
      <fill>
        <patternFill>
          <bgColor theme="7" tint="0.39994506668294322"/>
        </patternFill>
      </fill>
    </dxf>
    <dxf>
      <fill>
        <patternFill>
          <bgColor rgb="FFFFC000"/>
        </patternFill>
      </fill>
    </dxf>
    <dxf>
      <fill>
        <patternFill patternType="solid">
          <bgColor theme="4" tint="0.59996337778862885"/>
        </patternFill>
      </fill>
    </dxf>
    <dxf>
      <fill>
        <patternFill>
          <bgColor rgb="FF00B0F0"/>
        </patternFill>
      </fill>
    </dxf>
    <dxf>
      <fill>
        <patternFill>
          <bgColor rgb="FF0070C0"/>
        </patternFill>
      </fill>
    </dxf>
    <dxf>
      <fill>
        <patternFill>
          <bgColor theme="0"/>
        </patternFill>
      </fill>
    </dxf>
    <dxf>
      <fill>
        <patternFill>
          <bgColor rgb="FFFF5050"/>
        </patternFill>
      </fill>
    </dxf>
    <dxf>
      <fill>
        <patternFill>
          <bgColor rgb="FFFF3300"/>
        </patternFill>
      </fill>
    </dxf>
    <dxf>
      <fill>
        <patternFill>
          <bgColor rgb="FFCC0000"/>
        </patternFill>
      </fill>
    </dxf>
    <dxf>
      <fill>
        <patternFill patternType="solid">
          <bgColor rgb="FFCCFF33"/>
        </patternFill>
      </fill>
    </dxf>
    <dxf>
      <fill>
        <patternFill>
          <bgColor rgb="FF33CC33"/>
        </patternFill>
      </fill>
    </dxf>
    <dxf>
      <fill>
        <patternFill>
          <bgColor rgb="FF008000"/>
        </patternFill>
      </fill>
    </dxf>
    <dxf>
      <fill>
        <patternFill>
          <bgColor theme="0"/>
        </patternFill>
      </fill>
    </dxf>
    <dxf>
      <fill>
        <patternFill>
          <bgColor rgb="FFFF5050"/>
        </patternFill>
      </fill>
    </dxf>
    <dxf>
      <fill>
        <patternFill>
          <bgColor rgb="FFFF3300"/>
        </patternFill>
      </fill>
    </dxf>
    <dxf>
      <fill>
        <patternFill>
          <bgColor rgb="FFCC0000"/>
        </patternFill>
      </fill>
    </dxf>
    <dxf>
      <fill>
        <patternFill patternType="solid">
          <bgColor rgb="FFCCFF33"/>
        </patternFill>
      </fill>
    </dxf>
    <dxf>
      <fill>
        <patternFill>
          <bgColor rgb="FF33CC33"/>
        </patternFill>
      </fill>
    </dxf>
    <dxf>
      <fill>
        <patternFill>
          <bgColor rgb="FF008000"/>
        </patternFill>
      </fill>
    </dxf>
    <dxf>
      <fill>
        <patternFill>
          <bgColor theme="0"/>
        </patternFill>
      </fill>
    </dxf>
    <dxf>
      <fill>
        <patternFill>
          <bgColor theme="7" tint="0.79998168889431442"/>
        </patternFill>
      </fill>
    </dxf>
    <dxf>
      <fill>
        <patternFill>
          <bgColor theme="7" tint="0.39994506668294322"/>
        </patternFill>
      </fill>
    </dxf>
    <dxf>
      <fill>
        <patternFill>
          <bgColor rgb="FFFFC000"/>
        </patternFill>
      </fill>
    </dxf>
    <dxf>
      <fill>
        <patternFill patternType="solid">
          <bgColor theme="4" tint="0.59996337778862885"/>
        </patternFill>
      </fill>
    </dxf>
    <dxf>
      <fill>
        <patternFill>
          <bgColor rgb="FF00B0F0"/>
        </patternFill>
      </fill>
    </dxf>
    <dxf>
      <fill>
        <patternFill>
          <bgColor rgb="FF0070C0"/>
        </patternFill>
      </fill>
    </dxf>
    <dxf>
      <fill>
        <patternFill>
          <bgColor theme="0"/>
        </patternFill>
      </fill>
    </dxf>
    <dxf>
      <fill>
        <patternFill>
          <bgColor theme="7" tint="0.79998168889431442"/>
        </patternFill>
      </fill>
    </dxf>
    <dxf>
      <fill>
        <patternFill>
          <bgColor theme="7" tint="0.39994506668294322"/>
        </patternFill>
      </fill>
    </dxf>
    <dxf>
      <fill>
        <patternFill>
          <bgColor rgb="FFFFC000"/>
        </patternFill>
      </fill>
    </dxf>
    <dxf>
      <fill>
        <patternFill patternType="solid">
          <bgColor theme="4" tint="0.59996337778862885"/>
        </patternFill>
      </fill>
    </dxf>
    <dxf>
      <fill>
        <patternFill>
          <bgColor rgb="FF00B0F0"/>
        </patternFill>
      </fill>
    </dxf>
    <dxf>
      <fill>
        <patternFill>
          <bgColor rgb="FF0070C0"/>
        </patternFill>
      </fill>
    </dxf>
    <dxf>
      <fill>
        <patternFill>
          <bgColor theme="0" tint="-0.14996795556505021"/>
        </patternFill>
      </fill>
    </dxf>
    <dxf>
      <fill>
        <patternFill>
          <bgColor rgb="FFFF5050"/>
        </patternFill>
      </fill>
    </dxf>
    <dxf>
      <fill>
        <patternFill>
          <bgColor rgb="FFFF3300"/>
        </patternFill>
      </fill>
    </dxf>
    <dxf>
      <fill>
        <patternFill>
          <bgColor rgb="FFCC0000"/>
        </patternFill>
      </fill>
    </dxf>
    <dxf>
      <fill>
        <patternFill patternType="solid">
          <bgColor rgb="FFCCFF33"/>
        </patternFill>
      </fill>
    </dxf>
    <dxf>
      <fill>
        <patternFill>
          <bgColor rgb="FF33CC33"/>
        </patternFill>
      </fill>
    </dxf>
    <dxf>
      <fill>
        <patternFill>
          <bgColor rgb="FF008000"/>
        </patternFill>
      </fill>
    </dxf>
    <dxf>
      <fill>
        <patternFill>
          <bgColor theme="0" tint="-0.14996795556505021"/>
        </patternFill>
      </fill>
    </dxf>
    <dxf>
      <fill>
        <patternFill>
          <bgColor theme="1"/>
        </patternFill>
      </fill>
    </dxf>
    <dxf>
      <fill>
        <patternFill>
          <bgColor theme="5" tint="-0.24994659260841701"/>
        </patternFill>
      </fill>
    </dxf>
    <dxf>
      <fill>
        <patternFill>
          <bgColor rgb="FF990033"/>
        </patternFill>
      </fill>
    </dxf>
    <dxf>
      <fill>
        <patternFill>
          <bgColor rgb="FFFF0000"/>
        </patternFill>
      </fill>
    </dxf>
    <dxf>
      <fill>
        <patternFill>
          <bgColor rgb="FFFF3300"/>
        </patternFill>
      </fill>
    </dxf>
    <dxf>
      <fill>
        <patternFill>
          <bgColor rgb="FFFFC000"/>
        </patternFill>
      </fill>
    </dxf>
    <dxf>
      <fill>
        <patternFill>
          <bgColor rgb="FFFFFF00"/>
        </patternFill>
      </fill>
    </dxf>
    <dxf>
      <fill>
        <patternFill>
          <bgColor rgb="FF92D050"/>
        </patternFill>
      </fill>
    </dxf>
    <dxf>
      <fill>
        <patternFill>
          <bgColor rgb="FF00B050"/>
        </patternFill>
      </fill>
    </dxf>
    <dxf>
      <fill>
        <patternFill>
          <bgColor rgb="FF00FF99"/>
        </patternFill>
      </fill>
    </dxf>
    <dxf>
      <fill>
        <patternFill>
          <bgColor rgb="FF00CCFF"/>
        </patternFill>
      </fill>
    </dxf>
    <dxf>
      <fill>
        <patternFill>
          <bgColor rgb="FF0070C0"/>
        </patternFill>
      </fill>
    </dxf>
    <dxf>
      <fill>
        <patternFill>
          <bgColor rgb="FF333399"/>
        </patternFill>
      </fill>
    </dxf>
    <dxf>
      <fill>
        <patternFill>
          <bgColor rgb="FF9966FF"/>
        </patternFill>
      </fill>
    </dxf>
    <dxf>
      <fill>
        <patternFill>
          <bgColor rgb="FFFF00FF"/>
        </patternFill>
      </fill>
    </dxf>
    <dxf>
      <fill>
        <patternFill>
          <bgColor theme="1"/>
        </patternFill>
      </fill>
    </dxf>
    <dxf>
      <fill>
        <patternFill>
          <bgColor theme="5" tint="-0.24994659260841701"/>
        </patternFill>
      </fill>
    </dxf>
    <dxf>
      <fill>
        <patternFill>
          <bgColor rgb="FF990033"/>
        </patternFill>
      </fill>
    </dxf>
    <dxf>
      <fill>
        <patternFill>
          <bgColor rgb="FFFF0000"/>
        </patternFill>
      </fill>
    </dxf>
    <dxf>
      <fill>
        <patternFill>
          <bgColor rgb="FFFF3300"/>
        </patternFill>
      </fill>
    </dxf>
    <dxf>
      <fill>
        <patternFill>
          <bgColor rgb="FFFFC000"/>
        </patternFill>
      </fill>
    </dxf>
    <dxf>
      <fill>
        <patternFill>
          <bgColor rgb="FFFFFF00"/>
        </patternFill>
      </fill>
    </dxf>
    <dxf>
      <fill>
        <patternFill>
          <bgColor rgb="FF92D050"/>
        </patternFill>
      </fill>
    </dxf>
    <dxf>
      <fill>
        <patternFill>
          <bgColor rgb="FF00B050"/>
        </patternFill>
      </fill>
    </dxf>
    <dxf>
      <fill>
        <patternFill>
          <bgColor rgb="FF00FF99"/>
        </patternFill>
      </fill>
    </dxf>
    <dxf>
      <fill>
        <patternFill>
          <bgColor rgb="FF00CCFF"/>
        </patternFill>
      </fill>
    </dxf>
    <dxf>
      <fill>
        <patternFill>
          <bgColor rgb="FF0070C0"/>
        </patternFill>
      </fill>
    </dxf>
    <dxf>
      <fill>
        <patternFill>
          <bgColor rgb="FF333399"/>
        </patternFill>
      </fill>
    </dxf>
    <dxf>
      <fill>
        <patternFill>
          <bgColor rgb="FF9966FF"/>
        </patternFill>
      </fill>
    </dxf>
    <dxf>
      <fill>
        <patternFill>
          <bgColor rgb="FFFF00FF"/>
        </patternFill>
      </fill>
    </dxf>
    <dxf>
      <fill>
        <patternFill>
          <bgColor rgb="FFFF5050"/>
        </patternFill>
      </fill>
    </dxf>
    <dxf>
      <fill>
        <patternFill>
          <bgColor rgb="FFFF3300"/>
        </patternFill>
      </fill>
    </dxf>
    <dxf>
      <fill>
        <patternFill>
          <bgColor rgb="FFCC0000"/>
        </patternFill>
      </fill>
    </dxf>
    <dxf>
      <fill>
        <patternFill patternType="solid">
          <bgColor rgb="FFCCFF33"/>
        </patternFill>
      </fill>
    </dxf>
    <dxf>
      <fill>
        <patternFill>
          <bgColor rgb="FF33CC33"/>
        </patternFill>
      </fill>
    </dxf>
    <dxf>
      <fill>
        <patternFill>
          <bgColor rgb="FF008000"/>
        </patternFill>
      </fill>
    </dxf>
    <dxf>
      <fill>
        <patternFill>
          <bgColor theme="0" tint="-0.14996795556505021"/>
        </patternFill>
      </fill>
    </dxf>
    <dxf>
      <fill>
        <patternFill>
          <bgColor theme="7" tint="0.79998168889431442"/>
        </patternFill>
      </fill>
    </dxf>
    <dxf>
      <fill>
        <patternFill>
          <bgColor theme="7" tint="0.39994506668294322"/>
        </patternFill>
      </fill>
    </dxf>
    <dxf>
      <fill>
        <patternFill>
          <bgColor rgb="FFFFC000"/>
        </patternFill>
      </fill>
    </dxf>
    <dxf>
      <fill>
        <patternFill patternType="solid">
          <bgColor theme="4" tint="0.59996337778862885"/>
        </patternFill>
      </fill>
    </dxf>
    <dxf>
      <fill>
        <patternFill>
          <bgColor rgb="FF00B0F0"/>
        </patternFill>
      </fill>
    </dxf>
    <dxf>
      <fill>
        <patternFill>
          <bgColor rgb="FF0070C0"/>
        </patternFill>
      </fill>
    </dxf>
    <dxf>
      <fill>
        <patternFill>
          <bgColor theme="0" tint="-0.14996795556505021"/>
        </patternFill>
      </fill>
    </dxf>
    <dxf>
      <fill>
        <patternFill>
          <bgColor theme="1"/>
        </patternFill>
      </fill>
    </dxf>
    <dxf>
      <fill>
        <patternFill>
          <bgColor theme="5" tint="-0.24994659260841701"/>
        </patternFill>
      </fill>
    </dxf>
    <dxf>
      <fill>
        <patternFill>
          <bgColor rgb="FF990033"/>
        </patternFill>
      </fill>
    </dxf>
    <dxf>
      <fill>
        <patternFill>
          <bgColor rgb="FFFF0000"/>
        </patternFill>
      </fill>
    </dxf>
    <dxf>
      <fill>
        <patternFill>
          <bgColor rgb="FFFF3300"/>
        </patternFill>
      </fill>
    </dxf>
    <dxf>
      <fill>
        <patternFill>
          <bgColor rgb="FFFFC000"/>
        </patternFill>
      </fill>
    </dxf>
    <dxf>
      <fill>
        <patternFill>
          <bgColor rgb="FFFFFF00"/>
        </patternFill>
      </fill>
    </dxf>
    <dxf>
      <fill>
        <patternFill>
          <bgColor rgb="FF92D050"/>
        </patternFill>
      </fill>
    </dxf>
    <dxf>
      <fill>
        <patternFill>
          <bgColor rgb="FF00B050"/>
        </patternFill>
      </fill>
    </dxf>
    <dxf>
      <fill>
        <patternFill>
          <bgColor rgb="FF00FF99"/>
        </patternFill>
      </fill>
    </dxf>
    <dxf>
      <fill>
        <patternFill>
          <bgColor rgb="FF00CCFF"/>
        </patternFill>
      </fill>
    </dxf>
    <dxf>
      <fill>
        <patternFill>
          <bgColor rgb="FF0070C0"/>
        </patternFill>
      </fill>
    </dxf>
    <dxf>
      <fill>
        <patternFill>
          <bgColor rgb="FF333399"/>
        </patternFill>
      </fill>
    </dxf>
    <dxf>
      <fill>
        <patternFill>
          <bgColor rgb="FF9966FF"/>
        </patternFill>
      </fill>
    </dxf>
    <dxf>
      <fill>
        <patternFill>
          <bgColor rgb="FFFF00FF"/>
        </patternFill>
      </fill>
    </dxf>
    <dxf>
      <fill>
        <patternFill>
          <bgColor theme="1"/>
        </patternFill>
      </fill>
    </dxf>
    <dxf>
      <fill>
        <patternFill>
          <bgColor theme="5" tint="-0.24994659260841701"/>
        </patternFill>
      </fill>
    </dxf>
    <dxf>
      <fill>
        <patternFill>
          <bgColor rgb="FF990033"/>
        </patternFill>
      </fill>
    </dxf>
    <dxf>
      <fill>
        <patternFill>
          <bgColor rgb="FFFF0000"/>
        </patternFill>
      </fill>
    </dxf>
    <dxf>
      <fill>
        <patternFill>
          <bgColor rgb="FFFF3300"/>
        </patternFill>
      </fill>
    </dxf>
    <dxf>
      <fill>
        <patternFill>
          <bgColor rgb="FFFFC000"/>
        </patternFill>
      </fill>
    </dxf>
    <dxf>
      <fill>
        <patternFill>
          <bgColor rgb="FFFFFF00"/>
        </patternFill>
      </fill>
    </dxf>
    <dxf>
      <fill>
        <patternFill>
          <bgColor rgb="FF92D050"/>
        </patternFill>
      </fill>
    </dxf>
    <dxf>
      <fill>
        <patternFill>
          <bgColor rgb="FF00B050"/>
        </patternFill>
      </fill>
    </dxf>
    <dxf>
      <fill>
        <patternFill>
          <bgColor rgb="FF00FF99"/>
        </patternFill>
      </fill>
    </dxf>
    <dxf>
      <fill>
        <patternFill>
          <bgColor rgb="FF00CCFF"/>
        </patternFill>
      </fill>
    </dxf>
    <dxf>
      <fill>
        <patternFill>
          <bgColor rgb="FF0070C0"/>
        </patternFill>
      </fill>
    </dxf>
    <dxf>
      <fill>
        <patternFill>
          <bgColor rgb="FF333399"/>
        </patternFill>
      </fill>
    </dxf>
    <dxf>
      <fill>
        <patternFill>
          <bgColor rgb="FF9966FF"/>
        </patternFill>
      </fill>
    </dxf>
    <dxf>
      <fill>
        <patternFill>
          <bgColor rgb="FFFF00FF"/>
        </patternFill>
      </fill>
    </dxf>
  </dxfs>
  <tableStyles count="0" defaultTableStyle="TableStyleMedium2" defaultPivotStyle="PivotStyleLight16"/>
  <colors>
    <mruColors>
      <color rgb="FF66FFCC"/>
      <color rgb="FFFFFF00"/>
      <color rgb="FFCC3300"/>
      <color rgb="FF00FFCC"/>
      <color rgb="FFFF5050"/>
      <color rgb="FFFF6600"/>
      <color rgb="FF9933FF"/>
      <color rgb="FFFF9933"/>
      <color rgb="FFFFCC66"/>
      <color rgb="FFFFC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chartUserShapes" Target="../drawings/drawing19.xml"/><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9.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10.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14.xml"/><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chartUserShapes" Target="../drawings/drawing16.xml"/><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3" Type="http://schemas.openxmlformats.org/officeDocument/2006/relationships/chartUserShapes" Target="../drawings/drawing18.xml"/><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Energie par mot clé</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radarChart>
        <c:radarStyle val="marker"/>
        <c:varyColors val="0"/>
        <c:ser>
          <c:idx val="0"/>
          <c:order val="0"/>
          <c:tx>
            <c:strRef>
              <c:f>Mot_cle!$C$61</c:f>
              <c:strCache>
                <c:ptCount val="1"/>
                <c:pt idx="0">
                  <c:v>Droite</c:v>
                </c:pt>
              </c:strCache>
            </c:strRef>
          </c:tx>
          <c:spPr>
            <a:ln w="28575" cap="rnd">
              <a:solidFill>
                <a:srgbClr val="FFC000"/>
              </a:solidFill>
              <a:round/>
            </a:ln>
            <a:effectLst/>
          </c:spPr>
          <c:marker>
            <c:symbol val="none"/>
          </c:marker>
          <c:cat>
            <c:strRef>
              <c:f>Mot_cle!$B$62:$B$77</c:f>
              <c:strCache>
                <c:ptCount val="16"/>
                <c:pt idx="0">
                  <c:v>Sécurité et protection</c:v>
                </c:pt>
                <c:pt idx="1">
                  <c:v>Stabilité  /soutien</c:v>
                </c:pt>
                <c:pt idx="2">
                  <c:v>Ecoute du corp s/ présence en soi</c:v>
                </c:pt>
                <c:pt idx="3">
                  <c:v> Place dans la société </c:v>
                </c:pt>
                <c:pt idx="4">
                  <c:v>Avoir une direction claire / capacité de décision</c:v>
                </c:pt>
                <c:pt idx="5">
                  <c:v>Valorisation / reconnaissance / respect</c:v>
                </c:pt>
                <c:pt idx="6">
                  <c:v>Equilibre entre soi et les autres / positionnement</c:v>
                </c:pt>
                <c:pt idx="7">
                  <c:v>Exprimer son potentiel, sa différence</c:v>
                </c:pt>
                <c:pt idx="8">
                  <c:v>Intuition / perceptions</c:v>
                </c:pt>
                <c:pt idx="9">
                  <c:v>Volonté / aller de l'avant / passage à l'action</c:v>
                </c:pt>
                <c:pt idx="10">
                  <c:v>Adaptation / résilience</c:v>
                </c:pt>
                <c:pt idx="11">
                  <c:v>Gestion du stress, des émotions, de la pression</c:v>
                </c:pt>
                <c:pt idx="12">
                  <c:v>Rapport à l'autorité / rapport aux parents</c:v>
                </c:pt>
                <c:pt idx="13">
                  <c:v>Lâcher-prise / détachement / détente</c:v>
                </c:pt>
                <c:pt idx="14">
                  <c:v>Liberté / pouvoir intérieur  </c:v>
                </c:pt>
                <c:pt idx="15">
                  <c:v>Expression / vocation</c:v>
                </c:pt>
              </c:strCache>
            </c:strRef>
          </c:cat>
          <c:val>
            <c:numRef>
              <c:f>Mot_cle!$C$62:$C$77</c:f>
              <c:numCache>
                <c:formatCode>General</c:formatCode>
                <c:ptCount val="16"/>
                <c:pt idx="0">
                  <c:v>99.450501689999939</c:v>
                </c:pt>
                <c:pt idx="1">
                  <c:v>-246.09758673899995</c:v>
                </c:pt>
                <c:pt idx="2">
                  <c:v>197.72470950099984</c:v>
                </c:pt>
                <c:pt idx="3">
                  <c:v>-148.94681254949998</c:v>
                </c:pt>
                <c:pt idx="4">
                  <c:v>-13.718976602000041</c:v>
                </c:pt>
                <c:pt idx="5">
                  <c:v>29.150630471999989</c:v>
                </c:pt>
                <c:pt idx="6">
                  <c:v>220.19612430049995</c:v>
                </c:pt>
                <c:pt idx="7">
                  <c:v>-258.02711978000002</c:v>
                </c:pt>
                <c:pt idx="8">
                  <c:v>172.27499432749997</c:v>
                </c:pt>
                <c:pt idx="9">
                  <c:v>-32.213050171500008</c:v>
                </c:pt>
                <c:pt idx="10">
                  <c:v>116.24494359799996</c:v>
                </c:pt>
                <c:pt idx="11">
                  <c:v>13.575359946000006</c:v>
                </c:pt>
                <c:pt idx="12">
                  <c:v>273.61646981099989</c:v>
                </c:pt>
                <c:pt idx="13">
                  <c:v>67.570391067500054</c:v>
                </c:pt>
                <c:pt idx="14">
                  <c:v>47.868224156000082</c:v>
                </c:pt>
                <c:pt idx="15">
                  <c:v>-23.766762001500084</c:v>
                </c:pt>
              </c:numCache>
            </c:numRef>
          </c:val>
          <c:extLst>
            <c:ext xmlns:c16="http://schemas.microsoft.com/office/drawing/2014/chart" uri="{C3380CC4-5D6E-409C-BE32-E72D297353CC}">
              <c16:uniqueId val="{00000000-0016-4901-93E5-965E192B2A5F}"/>
            </c:ext>
          </c:extLst>
        </c:ser>
        <c:ser>
          <c:idx val="1"/>
          <c:order val="1"/>
          <c:tx>
            <c:strRef>
              <c:f>Mot_cle!$D$61</c:f>
              <c:strCache>
                <c:ptCount val="1"/>
                <c:pt idx="0">
                  <c:v>Gauche</c:v>
                </c:pt>
              </c:strCache>
            </c:strRef>
          </c:tx>
          <c:spPr>
            <a:ln w="28575" cap="rnd">
              <a:solidFill>
                <a:schemeClr val="accent1"/>
              </a:solidFill>
              <a:round/>
            </a:ln>
            <a:effectLst/>
          </c:spPr>
          <c:marker>
            <c:symbol val="none"/>
          </c:marker>
          <c:cat>
            <c:strRef>
              <c:f>Mot_cle!$B$62:$B$77</c:f>
              <c:strCache>
                <c:ptCount val="16"/>
                <c:pt idx="0">
                  <c:v>Sécurité et protection</c:v>
                </c:pt>
                <c:pt idx="1">
                  <c:v>Stabilité  /soutien</c:v>
                </c:pt>
                <c:pt idx="2">
                  <c:v>Ecoute du corp s/ présence en soi</c:v>
                </c:pt>
                <c:pt idx="3">
                  <c:v> Place dans la société </c:v>
                </c:pt>
                <c:pt idx="4">
                  <c:v>Avoir une direction claire / capacité de décision</c:v>
                </c:pt>
                <c:pt idx="5">
                  <c:v>Valorisation / reconnaissance / respect</c:v>
                </c:pt>
                <c:pt idx="6">
                  <c:v>Equilibre entre soi et les autres / positionnement</c:v>
                </c:pt>
                <c:pt idx="7">
                  <c:v>Exprimer son potentiel, sa différence</c:v>
                </c:pt>
                <c:pt idx="8">
                  <c:v>Intuition / perceptions</c:v>
                </c:pt>
                <c:pt idx="9">
                  <c:v>Volonté / aller de l'avant / passage à l'action</c:v>
                </c:pt>
                <c:pt idx="10">
                  <c:v>Adaptation / résilience</c:v>
                </c:pt>
                <c:pt idx="11">
                  <c:v>Gestion du stress, des émotions, de la pression</c:v>
                </c:pt>
                <c:pt idx="12">
                  <c:v>Rapport à l'autorité / rapport aux parents</c:v>
                </c:pt>
                <c:pt idx="13">
                  <c:v>Lâcher-prise / détachement / détente</c:v>
                </c:pt>
                <c:pt idx="14">
                  <c:v>Liberté / pouvoir intérieur  </c:v>
                </c:pt>
                <c:pt idx="15">
                  <c:v>Expression / vocation</c:v>
                </c:pt>
              </c:strCache>
            </c:strRef>
          </c:cat>
          <c:val>
            <c:numRef>
              <c:f>Mot_cle!$D$62:$D$77</c:f>
              <c:numCache>
                <c:formatCode>General</c:formatCode>
                <c:ptCount val="16"/>
                <c:pt idx="0">
                  <c:v>-207.56534991300003</c:v>
                </c:pt>
                <c:pt idx="1">
                  <c:v>-174.75080221499996</c:v>
                </c:pt>
                <c:pt idx="2">
                  <c:v>11.832198676499971</c:v>
                </c:pt>
                <c:pt idx="3">
                  <c:v>-240.57573110250001</c:v>
                </c:pt>
                <c:pt idx="4">
                  <c:v>-121.619657019</c:v>
                </c:pt>
                <c:pt idx="5">
                  <c:v>-34.559842353250062</c:v>
                </c:pt>
                <c:pt idx="6">
                  <c:v>-133.856477904</c:v>
                </c:pt>
                <c:pt idx="7">
                  <c:v>-83.948475835000011</c:v>
                </c:pt>
                <c:pt idx="8">
                  <c:v>-148.18599813400016</c:v>
                </c:pt>
                <c:pt idx="9">
                  <c:v>-133.16390914599998</c:v>
                </c:pt>
                <c:pt idx="10">
                  <c:v>35.178467805499977</c:v>
                </c:pt>
                <c:pt idx="11">
                  <c:v>-117.559161593</c:v>
                </c:pt>
                <c:pt idx="12">
                  <c:v>147.62992212199987</c:v>
                </c:pt>
                <c:pt idx="13">
                  <c:v>69.106515565000024</c:v>
                </c:pt>
                <c:pt idx="14">
                  <c:v>-20.858495089000073</c:v>
                </c:pt>
                <c:pt idx="15">
                  <c:v>97.617473689000121</c:v>
                </c:pt>
              </c:numCache>
            </c:numRef>
          </c:val>
          <c:extLst>
            <c:ext xmlns:c16="http://schemas.microsoft.com/office/drawing/2014/chart" uri="{C3380CC4-5D6E-409C-BE32-E72D297353CC}">
              <c16:uniqueId val="{00000001-0016-4901-93E5-965E192B2A5F}"/>
            </c:ext>
          </c:extLst>
        </c:ser>
        <c:dLbls>
          <c:showLegendKey val="0"/>
          <c:showVal val="0"/>
          <c:showCatName val="0"/>
          <c:showSerName val="0"/>
          <c:showPercent val="0"/>
          <c:showBubbleSize val="0"/>
        </c:dLbls>
        <c:axId val="1031344559"/>
        <c:axId val="1052069727"/>
      </c:radarChart>
      <c:catAx>
        <c:axId val="1031344559"/>
        <c:scaling>
          <c:orientation val="minMax"/>
        </c:scaling>
        <c:delete val="0"/>
        <c:axPos val="b"/>
        <c:numFmt formatCode="General" sourceLinked="1"/>
        <c:majorTickMark val="none"/>
        <c:minorTickMark val="none"/>
        <c:tickLblPos val="nextTo"/>
        <c:spPr>
          <a:solidFill>
            <a:schemeClr val="bg1"/>
          </a:solid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052069727"/>
        <c:crosses val="autoZero"/>
        <c:auto val="1"/>
        <c:lblAlgn val="ctr"/>
        <c:lblOffset val="100"/>
        <c:noMultiLvlLbl val="0"/>
      </c:catAx>
      <c:valAx>
        <c:axId val="1052069727"/>
        <c:scaling>
          <c:orientation val="minMax"/>
          <c:max val="600"/>
          <c:min val="-6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031344559"/>
        <c:crosses val="autoZero"/>
        <c:crossBetween val="between"/>
      </c:valAx>
      <c:spPr>
        <a:noFill/>
        <a:ln>
          <a:noFill/>
        </a:ln>
        <a:effectLst/>
      </c:spPr>
    </c:plotArea>
    <c:legend>
      <c:legendPos val="t"/>
      <c:overlay val="0"/>
      <c:spPr>
        <a:solidFill>
          <a:schemeClr val="bg1"/>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2">
        <a:lumMod val="90000"/>
      </a:schemeClr>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userShapes r:id="rId3"/>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BE"/>
              <a:t>Signature vibratoire forme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strRef>
              <c:f>Donnee_source!$G$1</c:f>
              <c:strCache>
                <c:ptCount val="1"/>
                <c:pt idx="0">
                  <c:v>Forme Droite</c:v>
                </c:pt>
              </c:strCache>
            </c:strRef>
          </c:tx>
          <c:spPr>
            <a:ln w="28575" cap="rnd">
              <a:solidFill>
                <a:schemeClr val="tx1">
                  <a:lumMod val="85000"/>
                  <a:lumOff val="15000"/>
                </a:schemeClr>
              </a:solidFill>
              <a:round/>
            </a:ln>
            <a:effectLst/>
          </c:spPr>
          <c:marker>
            <c:symbol val="none"/>
          </c:marker>
          <c:val>
            <c:numRef>
              <c:f>Donnee_source!$G$2:$G$217</c:f>
              <c:numCache>
                <c:formatCode>General</c:formatCode>
                <c:ptCount val="216"/>
                <c:pt idx="0">
                  <c:v>-2</c:v>
                </c:pt>
                <c:pt idx="1">
                  <c:v>-2</c:v>
                </c:pt>
                <c:pt idx="2">
                  <c:v>2</c:v>
                </c:pt>
                <c:pt idx="3">
                  <c:v>2</c:v>
                </c:pt>
                <c:pt idx="4">
                  <c:v>0</c:v>
                </c:pt>
                <c:pt idx="5">
                  <c:v>0</c:v>
                </c:pt>
                <c:pt idx="6">
                  <c:v>1</c:v>
                </c:pt>
                <c:pt idx="7">
                  <c:v>1</c:v>
                </c:pt>
                <c:pt idx="8">
                  <c:v>3</c:v>
                </c:pt>
                <c:pt idx="9">
                  <c:v>0</c:v>
                </c:pt>
                <c:pt idx="10">
                  <c:v>0</c:v>
                </c:pt>
                <c:pt idx="11">
                  <c:v>0</c:v>
                </c:pt>
                <c:pt idx="12">
                  <c:v>0</c:v>
                </c:pt>
                <c:pt idx="13">
                  <c:v>0</c:v>
                </c:pt>
                <c:pt idx="14">
                  <c:v>0</c:v>
                </c:pt>
                <c:pt idx="15">
                  <c:v>0</c:v>
                </c:pt>
                <c:pt idx="16">
                  <c:v>0</c:v>
                </c:pt>
                <c:pt idx="17">
                  <c:v>0</c:v>
                </c:pt>
                <c:pt idx="18">
                  <c:v>0</c:v>
                </c:pt>
                <c:pt idx="19">
                  <c:v>0</c:v>
                </c:pt>
                <c:pt idx="20">
                  <c:v>0</c:v>
                </c:pt>
                <c:pt idx="21">
                  <c:v>18</c:v>
                </c:pt>
                <c:pt idx="22">
                  <c:v>18</c:v>
                </c:pt>
                <c:pt idx="23">
                  <c:v>18</c:v>
                </c:pt>
                <c:pt idx="24">
                  <c:v>0</c:v>
                </c:pt>
                <c:pt idx="25">
                  <c:v>0</c:v>
                </c:pt>
                <c:pt idx="26">
                  <c:v>0</c:v>
                </c:pt>
                <c:pt idx="27">
                  <c:v>0</c:v>
                </c:pt>
                <c:pt idx="28">
                  <c:v>0</c:v>
                </c:pt>
                <c:pt idx="29">
                  <c:v>0</c:v>
                </c:pt>
                <c:pt idx="30">
                  <c:v>0</c:v>
                </c:pt>
                <c:pt idx="31">
                  <c:v>0</c:v>
                </c:pt>
                <c:pt idx="32">
                  <c:v>0</c:v>
                </c:pt>
                <c:pt idx="33">
                  <c:v>0</c:v>
                </c:pt>
                <c:pt idx="34">
                  <c:v>0</c:v>
                </c:pt>
                <c:pt idx="35">
                  <c:v>-15</c:v>
                </c:pt>
                <c:pt idx="36">
                  <c:v>0</c:v>
                </c:pt>
                <c:pt idx="37">
                  <c:v>0</c:v>
                </c:pt>
                <c:pt idx="38">
                  <c:v>-3</c:v>
                </c:pt>
                <c:pt idx="39">
                  <c:v>0</c:v>
                </c:pt>
                <c:pt idx="40">
                  <c:v>0</c:v>
                </c:pt>
                <c:pt idx="41">
                  <c:v>0</c:v>
                </c:pt>
                <c:pt idx="42">
                  <c:v>6</c:v>
                </c:pt>
                <c:pt idx="43">
                  <c:v>6</c:v>
                </c:pt>
                <c:pt idx="44">
                  <c:v>6</c:v>
                </c:pt>
                <c:pt idx="45">
                  <c:v>0</c:v>
                </c:pt>
                <c:pt idx="46">
                  <c:v>0</c:v>
                </c:pt>
                <c:pt idx="47">
                  <c:v>0</c:v>
                </c:pt>
                <c:pt idx="48">
                  <c:v>0</c:v>
                </c:pt>
                <c:pt idx="49">
                  <c:v>0</c:v>
                </c:pt>
                <c:pt idx="50">
                  <c:v>0</c:v>
                </c:pt>
                <c:pt idx="51">
                  <c:v>0</c:v>
                </c:pt>
                <c:pt idx="52">
                  <c:v>0</c:v>
                </c:pt>
                <c:pt idx="53">
                  <c:v>0</c:v>
                </c:pt>
                <c:pt idx="54">
                  <c:v>5</c:v>
                </c:pt>
                <c:pt idx="55">
                  <c:v>0</c:v>
                </c:pt>
                <c:pt idx="56">
                  <c:v>0</c:v>
                </c:pt>
                <c:pt idx="57">
                  <c:v>7</c:v>
                </c:pt>
                <c:pt idx="58">
                  <c:v>7</c:v>
                </c:pt>
                <c:pt idx="59">
                  <c:v>8</c:v>
                </c:pt>
                <c:pt idx="60">
                  <c:v>0</c:v>
                </c:pt>
                <c:pt idx="61">
                  <c:v>-3</c:v>
                </c:pt>
                <c:pt idx="62">
                  <c:v>-17</c:v>
                </c:pt>
                <c:pt idx="63">
                  <c:v>-16</c:v>
                </c:pt>
                <c:pt idx="64">
                  <c:v>0</c:v>
                </c:pt>
                <c:pt idx="65">
                  <c:v>0</c:v>
                </c:pt>
                <c:pt idx="66">
                  <c:v>0</c:v>
                </c:pt>
                <c:pt idx="67">
                  <c:v>0</c:v>
                </c:pt>
                <c:pt idx="68">
                  <c:v>0</c:v>
                </c:pt>
                <c:pt idx="69">
                  <c:v>10</c:v>
                </c:pt>
                <c:pt idx="70">
                  <c:v>-7</c:v>
                </c:pt>
                <c:pt idx="71">
                  <c:v>-10</c:v>
                </c:pt>
                <c:pt idx="72">
                  <c:v>-12</c:v>
                </c:pt>
                <c:pt idx="73">
                  <c:v>0</c:v>
                </c:pt>
                <c:pt idx="74">
                  <c:v>-7</c:v>
                </c:pt>
                <c:pt idx="75">
                  <c:v>0</c:v>
                </c:pt>
                <c:pt idx="76">
                  <c:v>0</c:v>
                </c:pt>
                <c:pt idx="77">
                  <c:v>-14</c:v>
                </c:pt>
                <c:pt idx="78">
                  <c:v>0</c:v>
                </c:pt>
                <c:pt idx="79">
                  <c:v>-15</c:v>
                </c:pt>
                <c:pt idx="80">
                  <c:v>-20</c:v>
                </c:pt>
                <c:pt idx="81">
                  <c:v>0</c:v>
                </c:pt>
                <c:pt idx="82">
                  <c:v>3</c:v>
                </c:pt>
                <c:pt idx="83">
                  <c:v>-11</c:v>
                </c:pt>
                <c:pt idx="84">
                  <c:v>-6</c:v>
                </c:pt>
                <c:pt idx="85">
                  <c:v>0</c:v>
                </c:pt>
                <c:pt idx="86">
                  <c:v>8</c:v>
                </c:pt>
                <c:pt idx="87">
                  <c:v>0</c:v>
                </c:pt>
                <c:pt idx="88">
                  <c:v>-6</c:v>
                </c:pt>
                <c:pt idx="89">
                  <c:v>11</c:v>
                </c:pt>
                <c:pt idx="90">
                  <c:v>0</c:v>
                </c:pt>
                <c:pt idx="91">
                  <c:v>8</c:v>
                </c:pt>
                <c:pt idx="92">
                  <c:v>-3</c:v>
                </c:pt>
                <c:pt idx="93">
                  <c:v>9</c:v>
                </c:pt>
                <c:pt idx="94">
                  <c:v>3</c:v>
                </c:pt>
                <c:pt idx="95">
                  <c:v>0</c:v>
                </c:pt>
                <c:pt idx="96">
                  <c:v>0</c:v>
                </c:pt>
                <c:pt idx="97">
                  <c:v>-6</c:v>
                </c:pt>
                <c:pt idx="98">
                  <c:v>-3</c:v>
                </c:pt>
                <c:pt idx="99">
                  <c:v>19</c:v>
                </c:pt>
                <c:pt idx="100">
                  <c:v>8</c:v>
                </c:pt>
                <c:pt idx="101">
                  <c:v>-8</c:v>
                </c:pt>
                <c:pt idx="102">
                  <c:v>0</c:v>
                </c:pt>
                <c:pt idx="103">
                  <c:v>10</c:v>
                </c:pt>
                <c:pt idx="104">
                  <c:v>10</c:v>
                </c:pt>
                <c:pt idx="105">
                  <c:v>0</c:v>
                </c:pt>
                <c:pt idx="106">
                  <c:v>4</c:v>
                </c:pt>
                <c:pt idx="107">
                  <c:v>0</c:v>
                </c:pt>
                <c:pt idx="108">
                  <c:v>17</c:v>
                </c:pt>
                <c:pt idx="109">
                  <c:v>11</c:v>
                </c:pt>
                <c:pt idx="110">
                  <c:v>-13</c:v>
                </c:pt>
                <c:pt idx="111">
                  <c:v>3</c:v>
                </c:pt>
                <c:pt idx="112">
                  <c:v>3</c:v>
                </c:pt>
                <c:pt idx="113">
                  <c:v>-16</c:v>
                </c:pt>
                <c:pt idx="114">
                  <c:v>-5</c:v>
                </c:pt>
                <c:pt idx="115">
                  <c:v>-11</c:v>
                </c:pt>
                <c:pt idx="116">
                  <c:v>8</c:v>
                </c:pt>
                <c:pt idx="117">
                  <c:v>7</c:v>
                </c:pt>
                <c:pt idx="118">
                  <c:v>8</c:v>
                </c:pt>
                <c:pt idx="119">
                  <c:v>7</c:v>
                </c:pt>
                <c:pt idx="120">
                  <c:v>3</c:v>
                </c:pt>
                <c:pt idx="121">
                  <c:v>-10</c:v>
                </c:pt>
                <c:pt idx="122">
                  <c:v>13</c:v>
                </c:pt>
                <c:pt idx="123">
                  <c:v>12</c:v>
                </c:pt>
                <c:pt idx="124">
                  <c:v>-12</c:v>
                </c:pt>
                <c:pt idx="125">
                  <c:v>-12</c:v>
                </c:pt>
                <c:pt idx="126">
                  <c:v>19</c:v>
                </c:pt>
                <c:pt idx="127">
                  <c:v>-11</c:v>
                </c:pt>
                <c:pt idx="128">
                  <c:v>-17</c:v>
                </c:pt>
                <c:pt idx="129">
                  <c:v>-18</c:v>
                </c:pt>
                <c:pt idx="130">
                  <c:v>-20</c:v>
                </c:pt>
                <c:pt idx="131">
                  <c:v>15</c:v>
                </c:pt>
                <c:pt idx="132">
                  <c:v>-16</c:v>
                </c:pt>
                <c:pt idx="133">
                  <c:v>-19</c:v>
                </c:pt>
                <c:pt idx="134">
                  <c:v>5</c:v>
                </c:pt>
                <c:pt idx="135">
                  <c:v>-1</c:v>
                </c:pt>
                <c:pt idx="136">
                  <c:v>13</c:v>
                </c:pt>
                <c:pt idx="137">
                  <c:v>-9</c:v>
                </c:pt>
                <c:pt idx="138">
                  <c:v>7</c:v>
                </c:pt>
                <c:pt idx="139">
                  <c:v>11</c:v>
                </c:pt>
                <c:pt idx="140">
                  <c:v>-13</c:v>
                </c:pt>
                <c:pt idx="141">
                  <c:v>-10</c:v>
                </c:pt>
                <c:pt idx="142">
                  <c:v>-11</c:v>
                </c:pt>
                <c:pt idx="143">
                  <c:v>-14</c:v>
                </c:pt>
                <c:pt idx="144">
                  <c:v>6</c:v>
                </c:pt>
                <c:pt idx="145">
                  <c:v>15</c:v>
                </c:pt>
                <c:pt idx="146">
                  <c:v>-8</c:v>
                </c:pt>
                <c:pt idx="147">
                  <c:v>-14</c:v>
                </c:pt>
                <c:pt idx="148">
                  <c:v>-11</c:v>
                </c:pt>
                <c:pt idx="149">
                  <c:v>12</c:v>
                </c:pt>
                <c:pt idx="150">
                  <c:v>-11</c:v>
                </c:pt>
                <c:pt idx="151">
                  <c:v>-8</c:v>
                </c:pt>
                <c:pt idx="152">
                  <c:v>8</c:v>
                </c:pt>
                <c:pt idx="153">
                  <c:v>8</c:v>
                </c:pt>
                <c:pt idx="154">
                  <c:v>7</c:v>
                </c:pt>
                <c:pt idx="155">
                  <c:v>11</c:v>
                </c:pt>
                <c:pt idx="156">
                  <c:v>12</c:v>
                </c:pt>
                <c:pt idx="157">
                  <c:v>-7</c:v>
                </c:pt>
                <c:pt idx="158">
                  <c:v>6</c:v>
                </c:pt>
                <c:pt idx="159">
                  <c:v>-8</c:v>
                </c:pt>
                <c:pt idx="160">
                  <c:v>-11</c:v>
                </c:pt>
                <c:pt idx="161">
                  <c:v>13</c:v>
                </c:pt>
                <c:pt idx="162">
                  <c:v>9</c:v>
                </c:pt>
                <c:pt idx="163">
                  <c:v>7</c:v>
                </c:pt>
                <c:pt idx="164">
                  <c:v>-12</c:v>
                </c:pt>
                <c:pt idx="165">
                  <c:v>-8</c:v>
                </c:pt>
                <c:pt idx="166">
                  <c:v>-11</c:v>
                </c:pt>
                <c:pt idx="167">
                  <c:v>13</c:v>
                </c:pt>
                <c:pt idx="168">
                  <c:v>10</c:v>
                </c:pt>
                <c:pt idx="169">
                  <c:v>6</c:v>
                </c:pt>
                <c:pt idx="170">
                  <c:v>8</c:v>
                </c:pt>
                <c:pt idx="171">
                  <c:v>-11</c:v>
                </c:pt>
                <c:pt idx="172">
                  <c:v>-11</c:v>
                </c:pt>
                <c:pt idx="173">
                  <c:v>18</c:v>
                </c:pt>
                <c:pt idx="174">
                  <c:v>8</c:v>
                </c:pt>
                <c:pt idx="175">
                  <c:v>16</c:v>
                </c:pt>
                <c:pt idx="176">
                  <c:v>8</c:v>
                </c:pt>
                <c:pt idx="177">
                  <c:v>8</c:v>
                </c:pt>
                <c:pt idx="178">
                  <c:v>10</c:v>
                </c:pt>
                <c:pt idx="179">
                  <c:v>13</c:v>
                </c:pt>
                <c:pt idx="180">
                  <c:v>-14</c:v>
                </c:pt>
                <c:pt idx="181">
                  <c:v>-11</c:v>
                </c:pt>
                <c:pt idx="182">
                  <c:v>-16</c:v>
                </c:pt>
                <c:pt idx="183">
                  <c:v>11</c:v>
                </c:pt>
                <c:pt idx="184">
                  <c:v>-13</c:v>
                </c:pt>
                <c:pt idx="185">
                  <c:v>-4</c:v>
                </c:pt>
                <c:pt idx="186">
                  <c:v>5</c:v>
                </c:pt>
                <c:pt idx="187">
                  <c:v>8</c:v>
                </c:pt>
                <c:pt idx="188">
                  <c:v>-4</c:v>
                </c:pt>
                <c:pt idx="189">
                  <c:v>-5</c:v>
                </c:pt>
                <c:pt idx="190">
                  <c:v>5</c:v>
                </c:pt>
                <c:pt idx="191">
                  <c:v>7</c:v>
                </c:pt>
                <c:pt idx="192">
                  <c:v>15</c:v>
                </c:pt>
                <c:pt idx="193">
                  <c:v>5</c:v>
                </c:pt>
                <c:pt idx="194">
                  <c:v>-11</c:v>
                </c:pt>
                <c:pt idx="195">
                  <c:v>-7</c:v>
                </c:pt>
                <c:pt idx="196">
                  <c:v>4</c:v>
                </c:pt>
                <c:pt idx="197">
                  <c:v>-6</c:v>
                </c:pt>
                <c:pt idx="198">
                  <c:v>3</c:v>
                </c:pt>
                <c:pt idx="199">
                  <c:v>3</c:v>
                </c:pt>
                <c:pt idx="200">
                  <c:v>-8</c:v>
                </c:pt>
                <c:pt idx="201">
                  <c:v>8</c:v>
                </c:pt>
                <c:pt idx="202">
                  <c:v>6</c:v>
                </c:pt>
                <c:pt idx="203">
                  <c:v>-3</c:v>
                </c:pt>
                <c:pt idx="204">
                  <c:v>-6</c:v>
                </c:pt>
                <c:pt idx="205">
                  <c:v>-3</c:v>
                </c:pt>
                <c:pt idx="206">
                  <c:v>5</c:v>
                </c:pt>
                <c:pt idx="207">
                  <c:v>7</c:v>
                </c:pt>
                <c:pt idx="208">
                  <c:v>-9</c:v>
                </c:pt>
                <c:pt idx="209">
                  <c:v>-7</c:v>
                </c:pt>
                <c:pt idx="210">
                  <c:v>5</c:v>
                </c:pt>
                <c:pt idx="211">
                  <c:v>-7</c:v>
                </c:pt>
                <c:pt idx="212">
                  <c:v>-11</c:v>
                </c:pt>
                <c:pt idx="213">
                  <c:v>-17</c:v>
                </c:pt>
                <c:pt idx="214">
                  <c:v>-8</c:v>
                </c:pt>
              </c:numCache>
            </c:numRef>
          </c:val>
          <c:smooth val="0"/>
          <c:extLst>
            <c:ext xmlns:c16="http://schemas.microsoft.com/office/drawing/2014/chart" uri="{C3380CC4-5D6E-409C-BE32-E72D297353CC}">
              <c16:uniqueId val="{00000000-E0D3-48B0-A6F4-B55335B2436E}"/>
            </c:ext>
          </c:extLst>
        </c:ser>
        <c:ser>
          <c:idx val="1"/>
          <c:order val="1"/>
          <c:tx>
            <c:strRef>
              <c:f>Donnee_source!$H$1</c:f>
              <c:strCache>
                <c:ptCount val="1"/>
                <c:pt idx="0">
                  <c:v>Forme Gauche</c:v>
                </c:pt>
              </c:strCache>
            </c:strRef>
          </c:tx>
          <c:spPr>
            <a:ln w="28575" cap="rnd">
              <a:solidFill>
                <a:schemeClr val="tx2">
                  <a:lumMod val="60000"/>
                  <a:lumOff val="40000"/>
                </a:schemeClr>
              </a:solidFill>
              <a:round/>
            </a:ln>
            <a:effectLst/>
          </c:spPr>
          <c:marker>
            <c:symbol val="none"/>
          </c:marker>
          <c:val>
            <c:numRef>
              <c:f>Donnee_source!$H$2:$H$217</c:f>
              <c:numCache>
                <c:formatCode>General</c:formatCode>
                <c:ptCount val="216"/>
                <c:pt idx="0">
                  <c:v>1</c:v>
                </c:pt>
                <c:pt idx="1">
                  <c:v>1</c:v>
                </c:pt>
                <c:pt idx="2">
                  <c:v>0</c:v>
                </c:pt>
                <c:pt idx="3">
                  <c:v>0</c:v>
                </c:pt>
                <c:pt idx="4">
                  <c:v>0</c:v>
                </c:pt>
                <c:pt idx="5">
                  <c:v>0</c:v>
                </c:pt>
                <c:pt idx="6">
                  <c:v>0</c:v>
                </c:pt>
                <c:pt idx="7">
                  <c:v>1</c:v>
                </c:pt>
                <c:pt idx="8">
                  <c:v>1</c:v>
                </c:pt>
                <c:pt idx="9">
                  <c:v>0</c:v>
                </c:pt>
                <c:pt idx="10">
                  <c:v>1</c:v>
                </c:pt>
                <c:pt idx="11">
                  <c:v>20</c:v>
                </c:pt>
                <c:pt idx="12">
                  <c:v>0</c:v>
                </c:pt>
                <c:pt idx="13">
                  <c:v>0</c:v>
                </c:pt>
                <c:pt idx="14">
                  <c:v>0</c:v>
                </c:pt>
                <c:pt idx="15">
                  <c:v>0</c:v>
                </c:pt>
                <c:pt idx="16">
                  <c:v>0</c:v>
                </c:pt>
                <c:pt idx="17">
                  <c:v>0</c:v>
                </c:pt>
                <c:pt idx="18">
                  <c:v>0</c:v>
                </c:pt>
                <c:pt idx="19">
                  <c:v>0</c:v>
                </c:pt>
                <c:pt idx="20">
                  <c:v>0</c:v>
                </c:pt>
                <c:pt idx="21">
                  <c:v>11</c:v>
                </c:pt>
                <c:pt idx="22">
                  <c:v>11</c:v>
                </c:pt>
                <c:pt idx="23">
                  <c:v>11</c:v>
                </c:pt>
                <c:pt idx="24">
                  <c:v>0</c:v>
                </c:pt>
                <c:pt idx="25">
                  <c:v>0</c:v>
                </c:pt>
                <c:pt idx="26">
                  <c:v>0</c:v>
                </c:pt>
                <c:pt idx="27">
                  <c:v>0</c:v>
                </c:pt>
                <c:pt idx="28">
                  <c:v>0</c:v>
                </c:pt>
                <c:pt idx="29">
                  <c:v>0</c:v>
                </c:pt>
                <c:pt idx="30">
                  <c:v>0</c:v>
                </c:pt>
                <c:pt idx="31">
                  <c:v>0</c:v>
                </c:pt>
                <c:pt idx="32">
                  <c:v>0</c:v>
                </c:pt>
                <c:pt idx="33">
                  <c:v>0</c:v>
                </c:pt>
                <c:pt idx="34">
                  <c:v>0</c:v>
                </c:pt>
                <c:pt idx="35">
                  <c:v>11</c:v>
                </c:pt>
                <c:pt idx="36">
                  <c:v>0</c:v>
                </c:pt>
                <c:pt idx="37">
                  <c:v>0</c:v>
                </c:pt>
                <c:pt idx="38">
                  <c:v>2</c:v>
                </c:pt>
                <c:pt idx="39">
                  <c:v>0</c:v>
                </c:pt>
                <c:pt idx="40">
                  <c:v>0</c:v>
                </c:pt>
                <c:pt idx="41">
                  <c:v>0</c:v>
                </c:pt>
                <c:pt idx="42">
                  <c:v>0</c:v>
                </c:pt>
                <c:pt idx="43">
                  <c:v>0</c:v>
                </c:pt>
                <c:pt idx="44">
                  <c:v>-6</c:v>
                </c:pt>
                <c:pt idx="45">
                  <c:v>-6</c:v>
                </c:pt>
                <c:pt idx="46">
                  <c:v>0</c:v>
                </c:pt>
                <c:pt idx="47">
                  <c:v>0</c:v>
                </c:pt>
                <c:pt idx="48">
                  <c:v>0</c:v>
                </c:pt>
                <c:pt idx="49">
                  <c:v>0</c:v>
                </c:pt>
                <c:pt idx="50">
                  <c:v>0</c:v>
                </c:pt>
                <c:pt idx="51">
                  <c:v>0</c:v>
                </c:pt>
                <c:pt idx="52">
                  <c:v>0</c:v>
                </c:pt>
                <c:pt idx="53">
                  <c:v>6</c:v>
                </c:pt>
                <c:pt idx="54">
                  <c:v>6</c:v>
                </c:pt>
                <c:pt idx="55">
                  <c:v>0</c:v>
                </c:pt>
                <c:pt idx="56">
                  <c:v>0</c:v>
                </c:pt>
                <c:pt idx="57">
                  <c:v>-2</c:v>
                </c:pt>
                <c:pt idx="58">
                  <c:v>-2</c:v>
                </c:pt>
                <c:pt idx="59">
                  <c:v>1</c:v>
                </c:pt>
                <c:pt idx="60">
                  <c:v>0</c:v>
                </c:pt>
                <c:pt idx="61">
                  <c:v>1</c:v>
                </c:pt>
                <c:pt idx="62">
                  <c:v>12</c:v>
                </c:pt>
                <c:pt idx="63">
                  <c:v>0</c:v>
                </c:pt>
                <c:pt idx="64">
                  <c:v>0</c:v>
                </c:pt>
                <c:pt idx="65">
                  <c:v>0</c:v>
                </c:pt>
                <c:pt idx="66">
                  <c:v>0</c:v>
                </c:pt>
                <c:pt idx="67">
                  <c:v>0</c:v>
                </c:pt>
                <c:pt idx="68">
                  <c:v>0</c:v>
                </c:pt>
                <c:pt idx="69">
                  <c:v>-5</c:v>
                </c:pt>
                <c:pt idx="70">
                  <c:v>-4</c:v>
                </c:pt>
                <c:pt idx="71">
                  <c:v>-4</c:v>
                </c:pt>
                <c:pt idx="72">
                  <c:v>3</c:v>
                </c:pt>
                <c:pt idx="73">
                  <c:v>-5</c:v>
                </c:pt>
                <c:pt idx="74">
                  <c:v>8</c:v>
                </c:pt>
                <c:pt idx="75">
                  <c:v>0</c:v>
                </c:pt>
                <c:pt idx="76">
                  <c:v>0</c:v>
                </c:pt>
                <c:pt idx="77">
                  <c:v>4</c:v>
                </c:pt>
                <c:pt idx="78">
                  <c:v>0</c:v>
                </c:pt>
                <c:pt idx="79">
                  <c:v>-3</c:v>
                </c:pt>
                <c:pt idx="80">
                  <c:v>-5</c:v>
                </c:pt>
                <c:pt idx="81">
                  <c:v>0</c:v>
                </c:pt>
                <c:pt idx="82">
                  <c:v>-2</c:v>
                </c:pt>
                <c:pt idx="83">
                  <c:v>-2</c:v>
                </c:pt>
                <c:pt idx="84">
                  <c:v>0</c:v>
                </c:pt>
                <c:pt idx="85">
                  <c:v>0</c:v>
                </c:pt>
                <c:pt idx="86">
                  <c:v>4</c:v>
                </c:pt>
                <c:pt idx="87">
                  <c:v>0</c:v>
                </c:pt>
                <c:pt idx="88">
                  <c:v>0</c:v>
                </c:pt>
                <c:pt idx="89">
                  <c:v>0</c:v>
                </c:pt>
                <c:pt idx="90">
                  <c:v>5</c:v>
                </c:pt>
                <c:pt idx="91">
                  <c:v>2</c:v>
                </c:pt>
                <c:pt idx="92">
                  <c:v>-4</c:v>
                </c:pt>
                <c:pt idx="93">
                  <c:v>4</c:v>
                </c:pt>
                <c:pt idx="94">
                  <c:v>-3</c:v>
                </c:pt>
                <c:pt idx="95">
                  <c:v>0</c:v>
                </c:pt>
                <c:pt idx="96">
                  <c:v>0</c:v>
                </c:pt>
                <c:pt idx="97">
                  <c:v>3</c:v>
                </c:pt>
                <c:pt idx="98">
                  <c:v>2</c:v>
                </c:pt>
                <c:pt idx="99">
                  <c:v>3</c:v>
                </c:pt>
                <c:pt idx="100">
                  <c:v>5</c:v>
                </c:pt>
                <c:pt idx="101">
                  <c:v>2</c:v>
                </c:pt>
                <c:pt idx="102">
                  <c:v>-8</c:v>
                </c:pt>
                <c:pt idx="103">
                  <c:v>5</c:v>
                </c:pt>
                <c:pt idx="104">
                  <c:v>5</c:v>
                </c:pt>
                <c:pt idx="105">
                  <c:v>-6</c:v>
                </c:pt>
                <c:pt idx="106">
                  <c:v>0</c:v>
                </c:pt>
                <c:pt idx="107">
                  <c:v>-6</c:v>
                </c:pt>
                <c:pt idx="108">
                  <c:v>0</c:v>
                </c:pt>
                <c:pt idx="109">
                  <c:v>3</c:v>
                </c:pt>
                <c:pt idx="110">
                  <c:v>-9</c:v>
                </c:pt>
                <c:pt idx="111">
                  <c:v>9</c:v>
                </c:pt>
                <c:pt idx="112">
                  <c:v>8</c:v>
                </c:pt>
                <c:pt idx="113">
                  <c:v>-10</c:v>
                </c:pt>
                <c:pt idx="114">
                  <c:v>-11</c:v>
                </c:pt>
                <c:pt idx="115">
                  <c:v>10</c:v>
                </c:pt>
                <c:pt idx="116">
                  <c:v>-17</c:v>
                </c:pt>
                <c:pt idx="117">
                  <c:v>0</c:v>
                </c:pt>
                <c:pt idx="118">
                  <c:v>3</c:v>
                </c:pt>
                <c:pt idx="119">
                  <c:v>0</c:v>
                </c:pt>
                <c:pt idx="120">
                  <c:v>12</c:v>
                </c:pt>
                <c:pt idx="121">
                  <c:v>12</c:v>
                </c:pt>
                <c:pt idx="122">
                  <c:v>-15</c:v>
                </c:pt>
                <c:pt idx="123">
                  <c:v>9</c:v>
                </c:pt>
                <c:pt idx="124">
                  <c:v>-15</c:v>
                </c:pt>
                <c:pt idx="125">
                  <c:v>12</c:v>
                </c:pt>
                <c:pt idx="126">
                  <c:v>20</c:v>
                </c:pt>
                <c:pt idx="127">
                  <c:v>-7</c:v>
                </c:pt>
                <c:pt idx="128">
                  <c:v>-14</c:v>
                </c:pt>
                <c:pt idx="129">
                  <c:v>8</c:v>
                </c:pt>
                <c:pt idx="130">
                  <c:v>9</c:v>
                </c:pt>
                <c:pt idx="131">
                  <c:v>13</c:v>
                </c:pt>
                <c:pt idx="132">
                  <c:v>-11</c:v>
                </c:pt>
                <c:pt idx="133">
                  <c:v>20</c:v>
                </c:pt>
                <c:pt idx="134">
                  <c:v>4</c:v>
                </c:pt>
                <c:pt idx="135">
                  <c:v>-5</c:v>
                </c:pt>
                <c:pt idx="136">
                  <c:v>-12</c:v>
                </c:pt>
                <c:pt idx="137">
                  <c:v>-8</c:v>
                </c:pt>
                <c:pt idx="138">
                  <c:v>-4</c:v>
                </c:pt>
                <c:pt idx="139">
                  <c:v>10</c:v>
                </c:pt>
                <c:pt idx="140">
                  <c:v>-14</c:v>
                </c:pt>
                <c:pt idx="141">
                  <c:v>12</c:v>
                </c:pt>
                <c:pt idx="142">
                  <c:v>-11</c:v>
                </c:pt>
                <c:pt idx="143">
                  <c:v>-10</c:v>
                </c:pt>
                <c:pt idx="144">
                  <c:v>10</c:v>
                </c:pt>
                <c:pt idx="145">
                  <c:v>12</c:v>
                </c:pt>
                <c:pt idx="146">
                  <c:v>13</c:v>
                </c:pt>
                <c:pt idx="147">
                  <c:v>-10</c:v>
                </c:pt>
                <c:pt idx="148">
                  <c:v>-9</c:v>
                </c:pt>
                <c:pt idx="149">
                  <c:v>6</c:v>
                </c:pt>
                <c:pt idx="150">
                  <c:v>-8</c:v>
                </c:pt>
                <c:pt idx="151">
                  <c:v>12</c:v>
                </c:pt>
                <c:pt idx="152">
                  <c:v>13</c:v>
                </c:pt>
                <c:pt idx="153">
                  <c:v>10</c:v>
                </c:pt>
                <c:pt idx="154">
                  <c:v>-12</c:v>
                </c:pt>
                <c:pt idx="155">
                  <c:v>-12</c:v>
                </c:pt>
                <c:pt idx="156">
                  <c:v>10</c:v>
                </c:pt>
                <c:pt idx="157">
                  <c:v>8</c:v>
                </c:pt>
                <c:pt idx="158">
                  <c:v>13</c:v>
                </c:pt>
                <c:pt idx="159">
                  <c:v>11</c:v>
                </c:pt>
                <c:pt idx="160">
                  <c:v>-11</c:v>
                </c:pt>
                <c:pt idx="161">
                  <c:v>10</c:v>
                </c:pt>
                <c:pt idx="162">
                  <c:v>8</c:v>
                </c:pt>
                <c:pt idx="163">
                  <c:v>9</c:v>
                </c:pt>
                <c:pt idx="164">
                  <c:v>-9</c:v>
                </c:pt>
                <c:pt idx="165">
                  <c:v>9</c:v>
                </c:pt>
                <c:pt idx="166">
                  <c:v>-8</c:v>
                </c:pt>
                <c:pt idx="167">
                  <c:v>8</c:v>
                </c:pt>
                <c:pt idx="168">
                  <c:v>-8</c:v>
                </c:pt>
                <c:pt idx="169">
                  <c:v>-8</c:v>
                </c:pt>
                <c:pt idx="170">
                  <c:v>6</c:v>
                </c:pt>
                <c:pt idx="171">
                  <c:v>6</c:v>
                </c:pt>
                <c:pt idx="172">
                  <c:v>-6</c:v>
                </c:pt>
                <c:pt idx="173">
                  <c:v>9</c:v>
                </c:pt>
                <c:pt idx="174">
                  <c:v>8</c:v>
                </c:pt>
                <c:pt idx="175">
                  <c:v>5</c:v>
                </c:pt>
                <c:pt idx="176">
                  <c:v>-7</c:v>
                </c:pt>
                <c:pt idx="177">
                  <c:v>-6</c:v>
                </c:pt>
                <c:pt idx="178">
                  <c:v>7</c:v>
                </c:pt>
                <c:pt idx="179">
                  <c:v>-7</c:v>
                </c:pt>
                <c:pt idx="180">
                  <c:v>7</c:v>
                </c:pt>
                <c:pt idx="181">
                  <c:v>13</c:v>
                </c:pt>
                <c:pt idx="182">
                  <c:v>-6</c:v>
                </c:pt>
                <c:pt idx="183">
                  <c:v>6</c:v>
                </c:pt>
                <c:pt idx="184">
                  <c:v>-8</c:v>
                </c:pt>
                <c:pt idx="185">
                  <c:v>3</c:v>
                </c:pt>
                <c:pt idx="186">
                  <c:v>2</c:v>
                </c:pt>
                <c:pt idx="187">
                  <c:v>4</c:v>
                </c:pt>
                <c:pt idx="188">
                  <c:v>2</c:v>
                </c:pt>
                <c:pt idx="189">
                  <c:v>3</c:v>
                </c:pt>
                <c:pt idx="190">
                  <c:v>3</c:v>
                </c:pt>
                <c:pt idx="191">
                  <c:v>4</c:v>
                </c:pt>
                <c:pt idx="192">
                  <c:v>3</c:v>
                </c:pt>
                <c:pt idx="193">
                  <c:v>-4</c:v>
                </c:pt>
                <c:pt idx="194">
                  <c:v>3</c:v>
                </c:pt>
                <c:pt idx="195">
                  <c:v>-2</c:v>
                </c:pt>
                <c:pt idx="196">
                  <c:v>4</c:v>
                </c:pt>
                <c:pt idx="197">
                  <c:v>3</c:v>
                </c:pt>
                <c:pt idx="198">
                  <c:v>-2</c:v>
                </c:pt>
                <c:pt idx="199">
                  <c:v>2</c:v>
                </c:pt>
                <c:pt idx="200">
                  <c:v>-5</c:v>
                </c:pt>
                <c:pt idx="201">
                  <c:v>3</c:v>
                </c:pt>
                <c:pt idx="202">
                  <c:v>4</c:v>
                </c:pt>
                <c:pt idx="203">
                  <c:v>3</c:v>
                </c:pt>
                <c:pt idx="204">
                  <c:v>4</c:v>
                </c:pt>
                <c:pt idx="205">
                  <c:v>-3</c:v>
                </c:pt>
                <c:pt idx="206">
                  <c:v>-2</c:v>
                </c:pt>
                <c:pt idx="207">
                  <c:v>4</c:v>
                </c:pt>
                <c:pt idx="208">
                  <c:v>2</c:v>
                </c:pt>
                <c:pt idx="209">
                  <c:v>-3</c:v>
                </c:pt>
                <c:pt idx="210">
                  <c:v>3</c:v>
                </c:pt>
                <c:pt idx="211">
                  <c:v>-2</c:v>
                </c:pt>
                <c:pt idx="212">
                  <c:v>3</c:v>
                </c:pt>
                <c:pt idx="213">
                  <c:v>4</c:v>
                </c:pt>
                <c:pt idx="214">
                  <c:v>-6</c:v>
                </c:pt>
              </c:numCache>
            </c:numRef>
          </c:val>
          <c:smooth val="0"/>
          <c:extLst>
            <c:ext xmlns:c16="http://schemas.microsoft.com/office/drawing/2014/chart" uri="{C3380CC4-5D6E-409C-BE32-E72D297353CC}">
              <c16:uniqueId val="{00000002-E0D3-48B0-A6F4-B55335B2436E}"/>
            </c:ext>
          </c:extLst>
        </c:ser>
        <c:dLbls>
          <c:showLegendKey val="0"/>
          <c:showVal val="0"/>
          <c:showCatName val="0"/>
          <c:showSerName val="0"/>
          <c:showPercent val="0"/>
          <c:showBubbleSize val="0"/>
        </c:dLbls>
        <c:smooth val="0"/>
        <c:axId val="1814864400"/>
        <c:axId val="1424647696"/>
        <c:extLst/>
      </c:lineChart>
      <c:catAx>
        <c:axId val="18148644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424647696"/>
        <c:crosses val="autoZero"/>
        <c:auto val="1"/>
        <c:lblAlgn val="ctr"/>
        <c:lblOffset val="100"/>
        <c:noMultiLvlLbl val="0"/>
      </c:catAx>
      <c:valAx>
        <c:axId val="1424647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814864400"/>
        <c:crosses val="autoZero"/>
        <c:crossBetween val="between"/>
      </c:valAx>
      <c:spPr>
        <a:solidFill>
          <a:schemeClr val="accent3">
            <a:lumMod val="20000"/>
            <a:lumOff val="80000"/>
          </a:schemeClr>
        </a:solid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BE"/>
              <a:t>Signature vibratoire : Energie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manualLayout>
          <c:layoutTarget val="inner"/>
          <c:xMode val="edge"/>
          <c:yMode val="edge"/>
          <c:x val="2.5476097204267377E-2"/>
          <c:y val="0.13420991926182241"/>
          <c:w val="0.96535420012796913"/>
          <c:h val="0.67259461079475791"/>
        </c:manualLayout>
      </c:layout>
      <c:lineChart>
        <c:grouping val="standard"/>
        <c:varyColors val="0"/>
        <c:ser>
          <c:idx val="0"/>
          <c:order val="0"/>
          <c:tx>
            <c:strRef>
              <c:f>Donnee_source!$A$1</c:f>
              <c:strCache>
                <c:ptCount val="1"/>
                <c:pt idx="0">
                  <c:v>Energie_droite</c:v>
                </c:pt>
              </c:strCache>
            </c:strRef>
          </c:tx>
          <c:spPr>
            <a:ln w="28575" cap="rnd">
              <a:solidFill>
                <a:schemeClr val="accent4"/>
              </a:solidFill>
              <a:round/>
            </a:ln>
            <a:effectLst/>
          </c:spPr>
          <c:marker>
            <c:symbol val="none"/>
          </c:marker>
          <c:val>
            <c:numRef>
              <c:f>Donnee_source!$A$2:$A$216</c:f>
              <c:numCache>
                <c:formatCode>General</c:formatCode>
                <c:ptCount val="215"/>
                <c:pt idx="0">
                  <c:v>12</c:v>
                </c:pt>
                <c:pt idx="1">
                  <c:v>12</c:v>
                </c:pt>
                <c:pt idx="2">
                  <c:v>8</c:v>
                </c:pt>
                <c:pt idx="3">
                  <c:v>8</c:v>
                </c:pt>
                <c:pt idx="4">
                  <c:v>10</c:v>
                </c:pt>
                <c:pt idx="5">
                  <c:v>10</c:v>
                </c:pt>
                <c:pt idx="6">
                  <c:v>8</c:v>
                </c:pt>
                <c:pt idx="7">
                  <c:v>9</c:v>
                </c:pt>
                <c:pt idx="8">
                  <c:v>-9</c:v>
                </c:pt>
                <c:pt idx="9">
                  <c:v>9</c:v>
                </c:pt>
                <c:pt idx="10">
                  <c:v>10</c:v>
                </c:pt>
                <c:pt idx="11">
                  <c:v>10</c:v>
                </c:pt>
                <c:pt idx="12">
                  <c:v>10</c:v>
                </c:pt>
                <c:pt idx="13">
                  <c:v>10</c:v>
                </c:pt>
                <c:pt idx="14">
                  <c:v>10</c:v>
                </c:pt>
                <c:pt idx="15">
                  <c:v>10</c:v>
                </c:pt>
                <c:pt idx="16">
                  <c:v>10</c:v>
                </c:pt>
                <c:pt idx="17">
                  <c:v>10</c:v>
                </c:pt>
                <c:pt idx="18">
                  <c:v>10</c:v>
                </c:pt>
                <c:pt idx="19">
                  <c:v>10</c:v>
                </c:pt>
                <c:pt idx="20">
                  <c:v>10</c:v>
                </c:pt>
                <c:pt idx="21">
                  <c:v>-8</c:v>
                </c:pt>
                <c:pt idx="22">
                  <c:v>-8</c:v>
                </c:pt>
                <c:pt idx="23">
                  <c:v>-8</c:v>
                </c:pt>
                <c:pt idx="24">
                  <c:v>10</c:v>
                </c:pt>
                <c:pt idx="25">
                  <c:v>10</c:v>
                </c:pt>
                <c:pt idx="26">
                  <c:v>10</c:v>
                </c:pt>
                <c:pt idx="27">
                  <c:v>10</c:v>
                </c:pt>
                <c:pt idx="28">
                  <c:v>10</c:v>
                </c:pt>
                <c:pt idx="29">
                  <c:v>10</c:v>
                </c:pt>
                <c:pt idx="30">
                  <c:v>10</c:v>
                </c:pt>
                <c:pt idx="31">
                  <c:v>10</c:v>
                </c:pt>
                <c:pt idx="32">
                  <c:v>10</c:v>
                </c:pt>
                <c:pt idx="33">
                  <c:v>10</c:v>
                </c:pt>
                <c:pt idx="34">
                  <c:v>10</c:v>
                </c:pt>
                <c:pt idx="35">
                  <c:v>25</c:v>
                </c:pt>
                <c:pt idx="36">
                  <c:v>10</c:v>
                </c:pt>
                <c:pt idx="37">
                  <c:v>10</c:v>
                </c:pt>
                <c:pt idx="38">
                  <c:v>13</c:v>
                </c:pt>
                <c:pt idx="39">
                  <c:v>10</c:v>
                </c:pt>
                <c:pt idx="40">
                  <c:v>10</c:v>
                </c:pt>
                <c:pt idx="41">
                  <c:v>10</c:v>
                </c:pt>
                <c:pt idx="42">
                  <c:v>4</c:v>
                </c:pt>
                <c:pt idx="43">
                  <c:v>4</c:v>
                </c:pt>
                <c:pt idx="44">
                  <c:v>4</c:v>
                </c:pt>
                <c:pt idx="45">
                  <c:v>10</c:v>
                </c:pt>
                <c:pt idx="46">
                  <c:v>10</c:v>
                </c:pt>
                <c:pt idx="47">
                  <c:v>10</c:v>
                </c:pt>
                <c:pt idx="48">
                  <c:v>10</c:v>
                </c:pt>
                <c:pt idx="49">
                  <c:v>10</c:v>
                </c:pt>
                <c:pt idx="50">
                  <c:v>-4</c:v>
                </c:pt>
                <c:pt idx="51">
                  <c:v>10</c:v>
                </c:pt>
                <c:pt idx="52">
                  <c:v>10</c:v>
                </c:pt>
                <c:pt idx="53">
                  <c:v>6</c:v>
                </c:pt>
                <c:pt idx="54">
                  <c:v>5</c:v>
                </c:pt>
                <c:pt idx="55">
                  <c:v>10</c:v>
                </c:pt>
                <c:pt idx="56">
                  <c:v>10</c:v>
                </c:pt>
                <c:pt idx="57">
                  <c:v>3</c:v>
                </c:pt>
                <c:pt idx="58">
                  <c:v>3</c:v>
                </c:pt>
                <c:pt idx="59">
                  <c:v>-6</c:v>
                </c:pt>
                <c:pt idx="60">
                  <c:v>10</c:v>
                </c:pt>
                <c:pt idx="61">
                  <c:v>13</c:v>
                </c:pt>
                <c:pt idx="62">
                  <c:v>16</c:v>
                </c:pt>
                <c:pt idx="63">
                  <c:v>26</c:v>
                </c:pt>
                <c:pt idx="64">
                  <c:v>10</c:v>
                </c:pt>
                <c:pt idx="65">
                  <c:v>10</c:v>
                </c:pt>
                <c:pt idx="66">
                  <c:v>10</c:v>
                </c:pt>
                <c:pt idx="67">
                  <c:v>10</c:v>
                </c:pt>
                <c:pt idx="68">
                  <c:v>10</c:v>
                </c:pt>
                <c:pt idx="69">
                  <c:v>0</c:v>
                </c:pt>
                <c:pt idx="70">
                  <c:v>17</c:v>
                </c:pt>
                <c:pt idx="71">
                  <c:v>14</c:v>
                </c:pt>
                <c:pt idx="72">
                  <c:v>22</c:v>
                </c:pt>
                <c:pt idx="73">
                  <c:v>10</c:v>
                </c:pt>
                <c:pt idx="74">
                  <c:v>17</c:v>
                </c:pt>
                <c:pt idx="75">
                  <c:v>10</c:v>
                </c:pt>
                <c:pt idx="76">
                  <c:v>10</c:v>
                </c:pt>
                <c:pt idx="77">
                  <c:v>24</c:v>
                </c:pt>
                <c:pt idx="78">
                  <c:v>10</c:v>
                </c:pt>
                <c:pt idx="79">
                  <c:v>19</c:v>
                </c:pt>
                <c:pt idx="80">
                  <c:v>30</c:v>
                </c:pt>
                <c:pt idx="81">
                  <c:v>10</c:v>
                </c:pt>
                <c:pt idx="82">
                  <c:v>7</c:v>
                </c:pt>
                <c:pt idx="83">
                  <c:v>21</c:v>
                </c:pt>
                <c:pt idx="84">
                  <c:v>16</c:v>
                </c:pt>
                <c:pt idx="85">
                  <c:v>10</c:v>
                </c:pt>
                <c:pt idx="86">
                  <c:v>-13</c:v>
                </c:pt>
                <c:pt idx="87">
                  <c:v>10</c:v>
                </c:pt>
                <c:pt idx="88">
                  <c:v>16</c:v>
                </c:pt>
                <c:pt idx="89">
                  <c:v>-1</c:v>
                </c:pt>
                <c:pt idx="90">
                  <c:v>10</c:v>
                </c:pt>
                <c:pt idx="91">
                  <c:v>2</c:v>
                </c:pt>
                <c:pt idx="92">
                  <c:v>13</c:v>
                </c:pt>
                <c:pt idx="93">
                  <c:v>-13</c:v>
                </c:pt>
                <c:pt idx="94">
                  <c:v>7</c:v>
                </c:pt>
                <c:pt idx="95">
                  <c:v>10</c:v>
                </c:pt>
                <c:pt idx="96">
                  <c:v>10</c:v>
                </c:pt>
                <c:pt idx="97">
                  <c:v>6</c:v>
                </c:pt>
                <c:pt idx="98">
                  <c:v>8</c:v>
                </c:pt>
                <c:pt idx="99">
                  <c:v>-19</c:v>
                </c:pt>
                <c:pt idx="100">
                  <c:v>-9</c:v>
                </c:pt>
                <c:pt idx="101">
                  <c:v>18</c:v>
                </c:pt>
                <c:pt idx="102">
                  <c:v>2</c:v>
                </c:pt>
                <c:pt idx="103">
                  <c:v>0</c:v>
                </c:pt>
                <c:pt idx="104">
                  <c:v>0</c:v>
                </c:pt>
                <c:pt idx="105">
                  <c:v>10</c:v>
                </c:pt>
                <c:pt idx="106">
                  <c:v>-14</c:v>
                </c:pt>
                <c:pt idx="107">
                  <c:v>10</c:v>
                </c:pt>
                <c:pt idx="108">
                  <c:v>-20</c:v>
                </c:pt>
                <c:pt idx="109">
                  <c:v>-1</c:v>
                </c:pt>
                <c:pt idx="110">
                  <c:v>14</c:v>
                </c:pt>
                <c:pt idx="111">
                  <c:v>7</c:v>
                </c:pt>
                <c:pt idx="112">
                  <c:v>7</c:v>
                </c:pt>
                <c:pt idx="113">
                  <c:v>24</c:v>
                </c:pt>
                <c:pt idx="114">
                  <c:v>7</c:v>
                </c:pt>
                <c:pt idx="115">
                  <c:v>21</c:v>
                </c:pt>
                <c:pt idx="116">
                  <c:v>-6</c:v>
                </c:pt>
                <c:pt idx="117">
                  <c:v>3</c:v>
                </c:pt>
                <c:pt idx="118">
                  <c:v>2</c:v>
                </c:pt>
                <c:pt idx="119">
                  <c:v>3</c:v>
                </c:pt>
                <c:pt idx="120">
                  <c:v>-1</c:v>
                </c:pt>
                <c:pt idx="121">
                  <c:v>14</c:v>
                </c:pt>
                <c:pt idx="122">
                  <c:v>-7</c:v>
                </c:pt>
                <c:pt idx="123">
                  <c:v>-7</c:v>
                </c:pt>
                <c:pt idx="124">
                  <c:v>19</c:v>
                </c:pt>
                <c:pt idx="125">
                  <c:v>17</c:v>
                </c:pt>
                <c:pt idx="126">
                  <c:v>-18</c:v>
                </c:pt>
                <c:pt idx="127">
                  <c:v>19</c:v>
                </c:pt>
                <c:pt idx="128">
                  <c:v>21</c:v>
                </c:pt>
                <c:pt idx="129">
                  <c:v>19</c:v>
                </c:pt>
                <c:pt idx="130">
                  <c:v>24</c:v>
                </c:pt>
                <c:pt idx="131">
                  <c:v>-5</c:v>
                </c:pt>
                <c:pt idx="132">
                  <c:v>26</c:v>
                </c:pt>
                <c:pt idx="133">
                  <c:v>24</c:v>
                </c:pt>
                <c:pt idx="134">
                  <c:v>-4</c:v>
                </c:pt>
                <c:pt idx="135">
                  <c:v>11</c:v>
                </c:pt>
                <c:pt idx="136">
                  <c:v>-11</c:v>
                </c:pt>
                <c:pt idx="137">
                  <c:v>11</c:v>
                </c:pt>
                <c:pt idx="138">
                  <c:v>-6</c:v>
                </c:pt>
                <c:pt idx="139">
                  <c:v>-3</c:v>
                </c:pt>
                <c:pt idx="140">
                  <c:v>17</c:v>
                </c:pt>
                <c:pt idx="141">
                  <c:v>7</c:v>
                </c:pt>
                <c:pt idx="142">
                  <c:v>17</c:v>
                </c:pt>
                <c:pt idx="143">
                  <c:v>24</c:v>
                </c:pt>
                <c:pt idx="144">
                  <c:v>-2</c:v>
                </c:pt>
                <c:pt idx="145">
                  <c:v>-19</c:v>
                </c:pt>
                <c:pt idx="146">
                  <c:v>7</c:v>
                </c:pt>
                <c:pt idx="147">
                  <c:v>17</c:v>
                </c:pt>
                <c:pt idx="148">
                  <c:v>14</c:v>
                </c:pt>
                <c:pt idx="149">
                  <c:v>-16</c:v>
                </c:pt>
                <c:pt idx="150">
                  <c:v>5</c:v>
                </c:pt>
                <c:pt idx="151">
                  <c:v>13</c:v>
                </c:pt>
                <c:pt idx="152">
                  <c:v>-9</c:v>
                </c:pt>
                <c:pt idx="153">
                  <c:v>-10</c:v>
                </c:pt>
                <c:pt idx="154">
                  <c:v>-5</c:v>
                </c:pt>
                <c:pt idx="155">
                  <c:v>-14</c:v>
                </c:pt>
                <c:pt idx="156">
                  <c:v>-11</c:v>
                </c:pt>
                <c:pt idx="157">
                  <c:v>13</c:v>
                </c:pt>
                <c:pt idx="158">
                  <c:v>-7</c:v>
                </c:pt>
                <c:pt idx="159">
                  <c:v>11</c:v>
                </c:pt>
                <c:pt idx="160">
                  <c:v>14</c:v>
                </c:pt>
                <c:pt idx="161">
                  <c:v>-11</c:v>
                </c:pt>
                <c:pt idx="162">
                  <c:v>-9</c:v>
                </c:pt>
                <c:pt idx="163">
                  <c:v>-10</c:v>
                </c:pt>
                <c:pt idx="164">
                  <c:v>13</c:v>
                </c:pt>
                <c:pt idx="165">
                  <c:v>13</c:v>
                </c:pt>
                <c:pt idx="166">
                  <c:v>13</c:v>
                </c:pt>
                <c:pt idx="167">
                  <c:v>-13</c:v>
                </c:pt>
                <c:pt idx="168">
                  <c:v>-8</c:v>
                </c:pt>
                <c:pt idx="169">
                  <c:v>-2</c:v>
                </c:pt>
                <c:pt idx="170">
                  <c:v>-8</c:v>
                </c:pt>
                <c:pt idx="171">
                  <c:v>12</c:v>
                </c:pt>
                <c:pt idx="172">
                  <c:v>11</c:v>
                </c:pt>
                <c:pt idx="173">
                  <c:v>-13</c:v>
                </c:pt>
                <c:pt idx="174">
                  <c:v>-18</c:v>
                </c:pt>
                <c:pt idx="175">
                  <c:v>-21</c:v>
                </c:pt>
                <c:pt idx="176">
                  <c:v>-10</c:v>
                </c:pt>
                <c:pt idx="177">
                  <c:v>-6</c:v>
                </c:pt>
                <c:pt idx="178">
                  <c:v>-13</c:v>
                </c:pt>
                <c:pt idx="179">
                  <c:v>-14</c:v>
                </c:pt>
                <c:pt idx="180">
                  <c:v>17</c:v>
                </c:pt>
                <c:pt idx="181">
                  <c:v>9</c:v>
                </c:pt>
                <c:pt idx="182">
                  <c:v>19</c:v>
                </c:pt>
                <c:pt idx="183">
                  <c:v>-16</c:v>
                </c:pt>
                <c:pt idx="184">
                  <c:v>7</c:v>
                </c:pt>
                <c:pt idx="185">
                  <c:v>5</c:v>
                </c:pt>
                <c:pt idx="186">
                  <c:v>-5</c:v>
                </c:pt>
                <c:pt idx="187">
                  <c:v>-5</c:v>
                </c:pt>
                <c:pt idx="188">
                  <c:v>9</c:v>
                </c:pt>
                <c:pt idx="189">
                  <c:v>10</c:v>
                </c:pt>
                <c:pt idx="190">
                  <c:v>4</c:v>
                </c:pt>
                <c:pt idx="191">
                  <c:v>0</c:v>
                </c:pt>
                <c:pt idx="192">
                  <c:v>-12</c:v>
                </c:pt>
                <c:pt idx="193">
                  <c:v>5</c:v>
                </c:pt>
                <c:pt idx="194">
                  <c:v>15</c:v>
                </c:pt>
                <c:pt idx="195">
                  <c:v>12</c:v>
                </c:pt>
                <c:pt idx="196">
                  <c:v>2</c:v>
                </c:pt>
                <c:pt idx="197">
                  <c:v>16</c:v>
                </c:pt>
                <c:pt idx="198">
                  <c:v>4</c:v>
                </c:pt>
                <c:pt idx="199">
                  <c:v>5</c:v>
                </c:pt>
                <c:pt idx="200">
                  <c:v>13</c:v>
                </c:pt>
                <c:pt idx="201">
                  <c:v>-7</c:v>
                </c:pt>
                <c:pt idx="202">
                  <c:v>-1</c:v>
                </c:pt>
                <c:pt idx="203">
                  <c:v>7</c:v>
                </c:pt>
                <c:pt idx="204">
                  <c:v>11</c:v>
                </c:pt>
                <c:pt idx="205">
                  <c:v>9</c:v>
                </c:pt>
                <c:pt idx="206">
                  <c:v>1</c:v>
                </c:pt>
                <c:pt idx="207">
                  <c:v>-1</c:v>
                </c:pt>
                <c:pt idx="208">
                  <c:v>6</c:v>
                </c:pt>
                <c:pt idx="209">
                  <c:v>1</c:v>
                </c:pt>
                <c:pt idx="210">
                  <c:v>-2</c:v>
                </c:pt>
                <c:pt idx="211">
                  <c:v>6</c:v>
                </c:pt>
                <c:pt idx="212">
                  <c:v>13</c:v>
                </c:pt>
                <c:pt idx="213">
                  <c:v>17</c:v>
                </c:pt>
                <c:pt idx="214">
                  <c:v>5</c:v>
                </c:pt>
              </c:numCache>
            </c:numRef>
          </c:val>
          <c:smooth val="0"/>
          <c:extLst>
            <c:ext xmlns:c16="http://schemas.microsoft.com/office/drawing/2014/chart" uri="{C3380CC4-5D6E-409C-BE32-E72D297353CC}">
              <c16:uniqueId val="{00000000-3F74-47A1-B9E9-43A24F29B554}"/>
            </c:ext>
          </c:extLst>
        </c:ser>
        <c:ser>
          <c:idx val="1"/>
          <c:order val="1"/>
          <c:tx>
            <c:strRef>
              <c:f>Donnee_source!$B$1</c:f>
              <c:strCache>
                <c:ptCount val="1"/>
                <c:pt idx="0">
                  <c:v>Energie_gauche</c:v>
                </c:pt>
              </c:strCache>
            </c:strRef>
          </c:tx>
          <c:spPr>
            <a:ln w="28575" cap="rnd">
              <a:solidFill>
                <a:schemeClr val="accent1"/>
              </a:solidFill>
              <a:round/>
            </a:ln>
            <a:effectLst/>
          </c:spPr>
          <c:marker>
            <c:symbol val="none"/>
          </c:marker>
          <c:val>
            <c:numRef>
              <c:f>Donnee_source!$B$2:$B$216</c:f>
              <c:numCache>
                <c:formatCode>General</c:formatCode>
                <c:ptCount val="215"/>
                <c:pt idx="0">
                  <c:v>9</c:v>
                </c:pt>
                <c:pt idx="1">
                  <c:v>9</c:v>
                </c:pt>
                <c:pt idx="2">
                  <c:v>8</c:v>
                </c:pt>
                <c:pt idx="3">
                  <c:v>10</c:v>
                </c:pt>
                <c:pt idx="4">
                  <c:v>10</c:v>
                </c:pt>
                <c:pt idx="5">
                  <c:v>10</c:v>
                </c:pt>
                <c:pt idx="6">
                  <c:v>9</c:v>
                </c:pt>
                <c:pt idx="7">
                  <c:v>8</c:v>
                </c:pt>
                <c:pt idx="8">
                  <c:v>0</c:v>
                </c:pt>
                <c:pt idx="9">
                  <c:v>10</c:v>
                </c:pt>
                <c:pt idx="10">
                  <c:v>8</c:v>
                </c:pt>
                <c:pt idx="11">
                  <c:v>-22</c:v>
                </c:pt>
                <c:pt idx="12">
                  <c:v>10</c:v>
                </c:pt>
                <c:pt idx="13">
                  <c:v>10</c:v>
                </c:pt>
                <c:pt idx="14">
                  <c:v>10</c:v>
                </c:pt>
                <c:pt idx="15">
                  <c:v>-10</c:v>
                </c:pt>
                <c:pt idx="16">
                  <c:v>10</c:v>
                </c:pt>
                <c:pt idx="17">
                  <c:v>10</c:v>
                </c:pt>
                <c:pt idx="18">
                  <c:v>10</c:v>
                </c:pt>
                <c:pt idx="19">
                  <c:v>10</c:v>
                </c:pt>
                <c:pt idx="20">
                  <c:v>10</c:v>
                </c:pt>
                <c:pt idx="21">
                  <c:v>-1</c:v>
                </c:pt>
                <c:pt idx="22">
                  <c:v>-1</c:v>
                </c:pt>
                <c:pt idx="23">
                  <c:v>-1</c:v>
                </c:pt>
                <c:pt idx="24">
                  <c:v>10</c:v>
                </c:pt>
                <c:pt idx="25">
                  <c:v>10</c:v>
                </c:pt>
                <c:pt idx="26">
                  <c:v>10</c:v>
                </c:pt>
                <c:pt idx="27">
                  <c:v>10</c:v>
                </c:pt>
                <c:pt idx="28">
                  <c:v>10</c:v>
                </c:pt>
                <c:pt idx="29">
                  <c:v>10</c:v>
                </c:pt>
                <c:pt idx="30">
                  <c:v>10</c:v>
                </c:pt>
                <c:pt idx="31">
                  <c:v>10</c:v>
                </c:pt>
                <c:pt idx="32">
                  <c:v>10</c:v>
                </c:pt>
                <c:pt idx="33">
                  <c:v>10</c:v>
                </c:pt>
                <c:pt idx="34">
                  <c:v>10</c:v>
                </c:pt>
                <c:pt idx="35">
                  <c:v>-3</c:v>
                </c:pt>
                <c:pt idx="36">
                  <c:v>2</c:v>
                </c:pt>
                <c:pt idx="37">
                  <c:v>10</c:v>
                </c:pt>
                <c:pt idx="38">
                  <c:v>8</c:v>
                </c:pt>
                <c:pt idx="39">
                  <c:v>0</c:v>
                </c:pt>
                <c:pt idx="40">
                  <c:v>-1</c:v>
                </c:pt>
                <c:pt idx="41">
                  <c:v>10</c:v>
                </c:pt>
                <c:pt idx="42">
                  <c:v>10</c:v>
                </c:pt>
                <c:pt idx="43">
                  <c:v>10</c:v>
                </c:pt>
                <c:pt idx="44">
                  <c:v>16</c:v>
                </c:pt>
                <c:pt idx="45">
                  <c:v>16</c:v>
                </c:pt>
                <c:pt idx="46">
                  <c:v>10</c:v>
                </c:pt>
                <c:pt idx="47">
                  <c:v>10</c:v>
                </c:pt>
                <c:pt idx="48">
                  <c:v>10</c:v>
                </c:pt>
                <c:pt idx="49">
                  <c:v>10</c:v>
                </c:pt>
                <c:pt idx="50">
                  <c:v>2</c:v>
                </c:pt>
                <c:pt idx="51">
                  <c:v>10</c:v>
                </c:pt>
                <c:pt idx="52">
                  <c:v>10</c:v>
                </c:pt>
                <c:pt idx="53">
                  <c:v>4</c:v>
                </c:pt>
                <c:pt idx="54">
                  <c:v>-7</c:v>
                </c:pt>
                <c:pt idx="55">
                  <c:v>10</c:v>
                </c:pt>
                <c:pt idx="56">
                  <c:v>10</c:v>
                </c:pt>
                <c:pt idx="57">
                  <c:v>12</c:v>
                </c:pt>
                <c:pt idx="58">
                  <c:v>12</c:v>
                </c:pt>
                <c:pt idx="59">
                  <c:v>5</c:v>
                </c:pt>
                <c:pt idx="60">
                  <c:v>10</c:v>
                </c:pt>
                <c:pt idx="61">
                  <c:v>9</c:v>
                </c:pt>
                <c:pt idx="62">
                  <c:v>-2</c:v>
                </c:pt>
                <c:pt idx="63">
                  <c:v>10</c:v>
                </c:pt>
                <c:pt idx="64">
                  <c:v>10</c:v>
                </c:pt>
                <c:pt idx="65">
                  <c:v>10</c:v>
                </c:pt>
                <c:pt idx="66">
                  <c:v>10</c:v>
                </c:pt>
                <c:pt idx="67">
                  <c:v>10</c:v>
                </c:pt>
                <c:pt idx="68">
                  <c:v>10</c:v>
                </c:pt>
                <c:pt idx="69">
                  <c:v>15</c:v>
                </c:pt>
                <c:pt idx="70">
                  <c:v>9</c:v>
                </c:pt>
                <c:pt idx="71">
                  <c:v>14</c:v>
                </c:pt>
                <c:pt idx="72">
                  <c:v>7</c:v>
                </c:pt>
                <c:pt idx="73">
                  <c:v>1</c:v>
                </c:pt>
                <c:pt idx="74">
                  <c:v>2</c:v>
                </c:pt>
                <c:pt idx="75">
                  <c:v>10</c:v>
                </c:pt>
                <c:pt idx="76">
                  <c:v>10</c:v>
                </c:pt>
                <c:pt idx="77">
                  <c:v>3</c:v>
                </c:pt>
                <c:pt idx="78">
                  <c:v>5</c:v>
                </c:pt>
                <c:pt idx="79">
                  <c:v>13</c:v>
                </c:pt>
                <c:pt idx="80">
                  <c:v>15</c:v>
                </c:pt>
                <c:pt idx="81">
                  <c:v>10</c:v>
                </c:pt>
                <c:pt idx="82">
                  <c:v>12</c:v>
                </c:pt>
                <c:pt idx="83">
                  <c:v>8</c:v>
                </c:pt>
                <c:pt idx="84">
                  <c:v>10</c:v>
                </c:pt>
                <c:pt idx="85">
                  <c:v>10</c:v>
                </c:pt>
                <c:pt idx="86">
                  <c:v>4</c:v>
                </c:pt>
                <c:pt idx="87">
                  <c:v>10</c:v>
                </c:pt>
                <c:pt idx="88">
                  <c:v>10</c:v>
                </c:pt>
                <c:pt idx="89">
                  <c:v>10</c:v>
                </c:pt>
                <c:pt idx="90">
                  <c:v>5</c:v>
                </c:pt>
                <c:pt idx="91">
                  <c:v>0</c:v>
                </c:pt>
                <c:pt idx="92">
                  <c:v>14</c:v>
                </c:pt>
                <c:pt idx="93">
                  <c:v>-1</c:v>
                </c:pt>
                <c:pt idx="94">
                  <c:v>13</c:v>
                </c:pt>
                <c:pt idx="95">
                  <c:v>10</c:v>
                </c:pt>
                <c:pt idx="96">
                  <c:v>10</c:v>
                </c:pt>
                <c:pt idx="97">
                  <c:v>4</c:v>
                </c:pt>
                <c:pt idx="98">
                  <c:v>4</c:v>
                </c:pt>
                <c:pt idx="99">
                  <c:v>1</c:v>
                </c:pt>
                <c:pt idx="100">
                  <c:v>1</c:v>
                </c:pt>
                <c:pt idx="101">
                  <c:v>8</c:v>
                </c:pt>
                <c:pt idx="102">
                  <c:v>18</c:v>
                </c:pt>
                <c:pt idx="103">
                  <c:v>5</c:v>
                </c:pt>
                <c:pt idx="104">
                  <c:v>-1</c:v>
                </c:pt>
                <c:pt idx="105">
                  <c:v>16</c:v>
                </c:pt>
                <c:pt idx="106">
                  <c:v>10</c:v>
                </c:pt>
                <c:pt idx="107">
                  <c:v>16</c:v>
                </c:pt>
                <c:pt idx="108">
                  <c:v>10</c:v>
                </c:pt>
                <c:pt idx="109">
                  <c:v>2</c:v>
                </c:pt>
                <c:pt idx="110">
                  <c:v>19</c:v>
                </c:pt>
                <c:pt idx="111">
                  <c:v>-3</c:v>
                </c:pt>
                <c:pt idx="112">
                  <c:v>2</c:v>
                </c:pt>
                <c:pt idx="113">
                  <c:v>16</c:v>
                </c:pt>
                <c:pt idx="114">
                  <c:v>21</c:v>
                </c:pt>
                <c:pt idx="115">
                  <c:v>-5</c:v>
                </c:pt>
                <c:pt idx="116">
                  <c:v>18</c:v>
                </c:pt>
                <c:pt idx="117">
                  <c:v>3</c:v>
                </c:pt>
                <c:pt idx="118">
                  <c:v>7</c:v>
                </c:pt>
                <c:pt idx="119">
                  <c:v>4</c:v>
                </c:pt>
                <c:pt idx="120">
                  <c:v>-2</c:v>
                </c:pt>
                <c:pt idx="121">
                  <c:v>-9</c:v>
                </c:pt>
                <c:pt idx="122">
                  <c:v>17</c:v>
                </c:pt>
                <c:pt idx="123">
                  <c:v>-6</c:v>
                </c:pt>
                <c:pt idx="124">
                  <c:v>17</c:v>
                </c:pt>
                <c:pt idx="125">
                  <c:v>-8</c:v>
                </c:pt>
                <c:pt idx="126">
                  <c:v>-17</c:v>
                </c:pt>
                <c:pt idx="127">
                  <c:v>17</c:v>
                </c:pt>
                <c:pt idx="128">
                  <c:v>24</c:v>
                </c:pt>
                <c:pt idx="129">
                  <c:v>-10</c:v>
                </c:pt>
                <c:pt idx="130">
                  <c:v>-3</c:v>
                </c:pt>
                <c:pt idx="131">
                  <c:v>-16</c:v>
                </c:pt>
                <c:pt idx="132">
                  <c:v>13</c:v>
                </c:pt>
                <c:pt idx="133">
                  <c:v>-20</c:v>
                </c:pt>
                <c:pt idx="134">
                  <c:v>-2</c:v>
                </c:pt>
                <c:pt idx="135">
                  <c:v>8</c:v>
                </c:pt>
                <c:pt idx="136">
                  <c:v>12</c:v>
                </c:pt>
                <c:pt idx="137">
                  <c:v>5</c:v>
                </c:pt>
                <c:pt idx="138">
                  <c:v>6</c:v>
                </c:pt>
                <c:pt idx="139">
                  <c:v>-4</c:v>
                </c:pt>
                <c:pt idx="140">
                  <c:v>15</c:v>
                </c:pt>
                <c:pt idx="141">
                  <c:v>-9</c:v>
                </c:pt>
                <c:pt idx="142">
                  <c:v>12</c:v>
                </c:pt>
                <c:pt idx="143">
                  <c:v>12</c:v>
                </c:pt>
                <c:pt idx="144">
                  <c:v>-12</c:v>
                </c:pt>
                <c:pt idx="145">
                  <c:v>-14</c:v>
                </c:pt>
                <c:pt idx="146">
                  <c:v>-7</c:v>
                </c:pt>
                <c:pt idx="147">
                  <c:v>7</c:v>
                </c:pt>
                <c:pt idx="148">
                  <c:v>11</c:v>
                </c:pt>
                <c:pt idx="149">
                  <c:v>-9</c:v>
                </c:pt>
                <c:pt idx="150">
                  <c:v>18</c:v>
                </c:pt>
                <c:pt idx="151">
                  <c:v>-9</c:v>
                </c:pt>
                <c:pt idx="152">
                  <c:v>-11</c:v>
                </c:pt>
                <c:pt idx="153">
                  <c:v>-20</c:v>
                </c:pt>
                <c:pt idx="154">
                  <c:v>16</c:v>
                </c:pt>
                <c:pt idx="155">
                  <c:v>9</c:v>
                </c:pt>
                <c:pt idx="156">
                  <c:v>-15</c:v>
                </c:pt>
                <c:pt idx="157">
                  <c:v>-2</c:v>
                </c:pt>
                <c:pt idx="158">
                  <c:v>-11</c:v>
                </c:pt>
                <c:pt idx="159">
                  <c:v>-9</c:v>
                </c:pt>
                <c:pt idx="160">
                  <c:v>5</c:v>
                </c:pt>
                <c:pt idx="161">
                  <c:v>-15</c:v>
                </c:pt>
                <c:pt idx="162">
                  <c:v>-17</c:v>
                </c:pt>
                <c:pt idx="163">
                  <c:v>-15</c:v>
                </c:pt>
                <c:pt idx="164">
                  <c:v>8</c:v>
                </c:pt>
                <c:pt idx="165">
                  <c:v>-5</c:v>
                </c:pt>
                <c:pt idx="166">
                  <c:v>13</c:v>
                </c:pt>
                <c:pt idx="167">
                  <c:v>-6</c:v>
                </c:pt>
                <c:pt idx="168">
                  <c:v>18</c:v>
                </c:pt>
                <c:pt idx="169">
                  <c:v>15</c:v>
                </c:pt>
                <c:pt idx="170">
                  <c:v>-4</c:v>
                </c:pt>
                <c:pt idx="171">
                  <c:v>-11</c:v>
                </c:pt>
                <c:pt idx="172">
                  <c:v>6</c:v>
                </c:pt>
                <c:pt idx="173">
                  <c:v>-5</c:v>
                </c:pt>
                <c:pt idx="174">
                  <c:v>-4</c:v>
                </c:pt>
                <c:pt idx="175">
                  <c:v>-6</c:v>
                </c:pt>
                <c:pt idx="176">
                  <c:v>8</c:v>
                </c:pt>
                <c:pt idx="177">
                  <c:v>7</c:v>
                </c:pt>
                <c:pt idx="178">
                  <c:v>-3</c:v>
                </c:pt>
                <c:pt idx="179">
                  <c:v>13</c:v>
                </c:pt>
                <c:pt idx="180">
                  <c:v>3</c:v>
                </c:pt>
                <c:pt idx="181">
                  <c:v>-7</c:v>
                </c:pt>
                <c:pt idx="182">
                  <c:v>9</c:v>
                </c:pt>
                <c:pt idx="183">
                  <c:v>-7</c:v>
                </c:pt>
                <c:pt idx="184">
                  <c:v>7</c:v>
                </c:pt>
                <c:pt idx="185">
                  <c:v>1</c:v>
                </c:pt>
                <c:pt idx="186">
                  <c:v>-2</c:v>
                </c:pt>
                <c:pt idx="187">
                  <c:v>2</c:v>
                </c:pt>
                <c:pt idx="188">
                  <c:v>8</c:v>
                </c:pt>
                <c:pt idx="189">
                  <c:v>4</c:v>
                </c:pt>
                <c:pt idx="190">
                  <c:v>7</c:v>
                </c:pt>
                <c:pt idx="191">
                  <c:v>2</c:v>
                </c:pt>
                <c:pt idx="192">
                  <c:v>-1</c:v>
                </c:pt>
                <c:pt idx="193">
                  <c:v>8</c:v>
                </c:pt>
                <c:pt idx="194">
                  <c:v>2</c:v>
                </c:pt>
                <c:pt idx="195">
                  <c:v>9</c:v>
                </c:pt>
                <c:pt idx="196">
                  <c:v>4</c:v>
                </c:pt>
                <c:pt idx="197">
                  <c:v>3</c:v>
                </c:pt>
                <c:pt idx="198">
                  <c:v>9</c:v>
                </c:pt>
                <c:pt idx="199">
                  <c:v>5</c:v>
                </c:pt>
                <c:pt idx="200">
                  <c:v>15</c:v>
                </c:pt>
                <c:pt idx="201">
                  <c:v>7</c:v>
                </c:pt>
                <c:pt idx="202">
                  <c:v>0</c:v>
                </c:pt>
                <c:pt idx="203">
                  <c:v>5</c:v>
                </c:pt>
                <c:pt idx="204">
                  <c:v>3</c:v>
                </c:pt>
                <c:pt idx="205">
                  <c:v>11</c:v>
                </c:pt>
                <c:pt idx="206">
                  <c:v>12</c:v>
                </c:pt>
                <c:pt idx="207">
                  <c:v>6</c:v>
                </c:pt>
                <c:pt idx="208">
                  <c:v>8</c:v>
                </c:pt>
                <c:pt idx="209">
                  <c:v>10</c:v>
                </c:pt>
                <c:pt idx="210">
                  <c:v>1</c:v>
                </c:pt>
                <c:pt idx="211">
                  <c:v>12</c:v>
                </c:pt>
                <c:pt idx="212">
                  <c:v>-1</c:v>
                </c:pt>
                <c:pt idx="213">
                  <c:v>3</c:v>
                </c:pt>
                <c:pt idx="214">
                  <c:v>11</c:v>
                </c:pt>
              </c:numCache>
            </c:numRef>
          </c:val>
          <c:smooth val="0"/>
          <c:extLst>
            <c:ext xmlns:c16="http://schemas.microsoft.com/office/drawing/2014/chart" uri="{C3380CC4-5D6E-409C-BE32-E72D297353CC}">
              <c16:uniqueId val="{00000001-3F74-47A1-B9E9-43A24F29B554}"/>
            </c:ext>
          </c:extLst>
        </c:ser>
        <c:dLbls>
          <c:showLegendKey val="0"/>
          <c:showVal val="0"/>
          <c:showCatName val="0"/>
          <c:showSerName val="0"/>
          <c:showPercent val="0"/>
          <c:showBubbleSize val="0"/>
        </c:dLbls>
        <c:smooth val="0"/>
        <c:axId val="1856931184"/>
        <c:axId val="1679321120"/>
      </c:lineChart>
      <c:catAx>
        <c:axId val="1856931184"/>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679321120"/>
        <c:crosses val="autoZero"/>
        <c:auto val="1"/>
        <c:lblAlgn val="ctr"/>
        <c:lblOffset val="100"/>
        <c:noMultiLvlLbl val="0"/>
      </c:catAx>
      <c:valAx>
        <c:axId val="16793211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8569311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rtl="0">
              <a:defRPr lang="fr-BE" sz="2400" b="1" i="0" u="none" strike="noStrike" kern="1200" spc="0" baseline="0">
                <a:solidFill>
                  <a:sysClr val="windowText" lastClr="000000">
                    <a:lumMod val="65000"/>
                    <a:lumOff val="35000"/>
                  </a:sysClr>
                </a:solidFill>
                <a:latin typeface="+mn-lt"/>
                <a:ea typeface="+mn-ea"/>
                <a:cs typeface="+mn-cs"/>
              </a:defRPr>
            </a:pPr>
            <a:r>
              <a:rPr lang="fr-BE" sz="2400" b="1" i="0" u="none" strike="noStrike" kern="1200" spc="0" baseline="0">
                <a:solidFill>
                  <a:sysClr val="windowText" lastClr="000000">
                    <a:lumMod val="65000"/>
                    <a:lumOff val="35000"/>
                  </a:sysClr>
                </a:solidFill>
                <a:latin typeface="+mn-lt"/>
                <a:ea typeface="+mn-ea"/>
                <a:cs typeface="+mn-cs"/>
              </a:rPr>
              <a:t>Devant</a:t>
            </a:r>
          </a:p>
        </c:rich>
      </c:tx>
      <c:layout>
        <c:manualLayout>
          <c:xMode val="edge"/>
          <c:yMode val="edge"/>
          <c:x val="0.44743968125244027"/>
          <c:y val="4.1862899005756151E-3"/>
        </c:manualLayout>
      </c:layout>
      <c:overlay val="0"/>
      <c:spPr>
        <a:noFill/>
        <a:ln>
          <a:noFill/>
        </a:ln>
        <a:effectLst/>
      </c:spPr>
      <c:txPr>
        <a:bodyPr rot="0" spcFirstLastPara="1" vertOverflow="ellipsis" vert="horz" wrap="square" anchor="ctr" anchorCtr="1"/>
        <a:lstStyle/>
        <a:p>
          <a:pPr algn="ctr" rtl="0">
            <a:defRPr lang="fr-BE" sz="2400" b="1" i="0" u="none" strike="noStrike" kern="1200" spc="0" baseline="0">
              <a:solidFill>
                <a:sysClr val="windowText" lastClr="000000">
                  <a:lumMod val="65000"/>
                  <a:lumOff val="35000"/>
                </a:sysClr>
              </a:solidFill>
              <a:latin typeface="+mn-lt"/>
              <a:ea typeface="+mn-ea"/>
              <a:cs typeface="+mn-cs"/>
            </a:defRPr>
          </a:pPr>
          <a:endParaRPr lang="fr-FR"/>
        </a:p>
      </c:txPr>
    </c:title>
    <c:autoTitleDeleted val="0"/>
    <c:plotArea>
      <c:layout>
        <c:manualLayout>
          <c:layoutTarget val="inner"/>
          <c:xMode val="edge"/>
          <c:yMode val="edge"/>
          <c:x val="0.15324128673501747"/>
          <c:y val="9.0193615907901648E-2"/>
          <c:w val="0.80845498011551709"/>
          <c:h val="0.82592697890785627"/>
        </c:manualLayout>
      </c:layout>
      <c:barChart>
        <c:barDir val="bar"/>
        <c:grouping val="percentStacked"/>
        <c:varyColors val="0"/>
        <c:ser>
          <c:idx val="0"/>
          <c:order val="0"/>
          <c:spPr>
            <a:solidFill>
              <a:schemeClr val="tx1"/>
            </a:solidFill>
            <a:ln>
              <a:noFill/>
            </a:ln>
            <a:effectLst/>
          </c:spPr>
          <c:invertIfNegative val="0"/>
          <c:cat>
            <c:strRef>
              <c:extLst>
                <c:ext xmlns:c15="http://schemas.microsoft.com/office/drawing/2012/chart" uri="{02D57815-91ED-43cb-92C2-25804820EDAC}">
                  <c15:fullRef>
                    <c15:sqref>Resume_02!$C$32:$AB$32</c15:sqref>
                  </c15:fullRef>
                </c:ext>
              </c:extLst>
              <c:f>(Resume_02!$C$32,Resume_02!$E$32,Resume_02!$G$32,Resume_02!$I$32,Resume_02!$K$32,Resume_02!$M$32,Resume_02!$O$32,Resume_02!$Q$32,Resume_02!$S$32,Resume_02!$U$32,Resume_02!$W$32,Resume_02!$Y$32,Resume_02!$AA$32)</c:f>
              <c:strCache>
                <c:ptCount val="13"/>
                <c:pt idx="0">
                  <c:v>Noir Avant</c:v>
                </c:pt>
                <c:pt idx="1">
                  <c:v>Rouge Avant</c:v>
                </c:pt>
                <c:pt idx="2">
                  <c:v>Orange Avant</c:v>
                </c:pt>
                <c:pt idx="3">
                  <c:v>Jaune Avant</c:v>
                </c:pt>
                <c:pt idx="4">
                  <c:v>Vert Pomme Avant</c:v>
                </c:pt>
                <c:pt idx="5">
                  <c:v>Vert  Avant</c:v>
                </c:pt>
                <c:pt idx="6">
                  <c:v>Turquoise Avant</c:v>
                </c:pt>
                <c:pt idx="7">
                  <c:v>Cyan Avant</c:v>
                </c:pt>
                <c:pt idx="8">
                  <c:v>Bleu Avant</c:v>
                </c:pt>
                <c:pt idx="9">
                  <c:v>Indigo Avant</c:v>
                </c:pt>
                <c:pt idx="10">
                  <c:v>Pourpre Avant</c:v>
                </c:pt>
                <c:pt idx="11">
                  <c:v>Magenta Avant</c:v>
                </c:pt>
                <c:pt idx="12">
                  <c:v>Rose Avant</c:v>
                </c:pt>
              </c:strCache>
            </c:strRef>
          </c:cat>
          <c:val>
            <c:numRef>
              <c:extLst>
                <c:ext xmlns:c15="http://schemas.microsoft.com/office/drawing/2012/chart" uri="{02D57815-91ED-43cb-92C2-25804820EDAC}">
                  <c15:fullRef>
                    <c15:sqref>Resume_02!$C$33:$AB$33</c15:sqref>
                  </c15:fullRef>
                </c:ext>
              </c:extLst>
              <c:f>(Resume_02!$C$33,Resume_02!$E$33,Resume_02!$G$33,Resume_02!$I$33,Resume_02!$K$33,Resume_02!$M$33,Resume_02!$O$33,Resume_02!$Q$33,Resume_02!$S$33,Resume_02!$U$33,Resume_02!$W$33,Resume_02!$Y$33,Resume_02!$AA$33)</c:f>
              <c:numCache>
                <c:formatCode>General</c:formatCode>
                <c:ptCount val="13"/>
                <c:pt idx="0">
                  <c:v>0</c:v>
                </c:pt>
                <c:pt idx="1">
                  <c:v>0</c:v>
                </c:pt>
                <c:pt idx="2">
                  <c:v>0</c:v>
                </c:pt>
                <c:pt idx="3">
                  <c:v>0</c:v>
                </c:pt>
                <c:pt idx="4">
                  <c:v>0</c:v>
                </c:pt>
                <c:pt idx="5">
                  <c:v>0</c:v>
                </c:pt>
                <c:pt idx="6">
                  <c:v>0.50847457627118642</c:v>
                </c:pt>
                <c:pt idx="7">
                  <c:v>1.4545454545454546</c:v>
                </c:pt>
                <c:pt idx="8">
                  <c:v>3.4666666666666668</c:v>
                </c:pt>
                <c:pt idx="9">
                  <c:v>4.2857142857142856</c:v>
                </c:pt>
                <c:pt idx="10">
                  <c:v>0</c:v>
                </c:pt>
                <c:pt idx="11">
                  <c:v>0</c:v>
                </c:pt>
                <c:pt idx="12">
                  <c:v>0.56451612903225812</c:v>
                </c:pt>
              </c:numCache>
            </c:numRef>
          </c:val>
          <c:extLst>
            <c:ext xmlns:c16="http://schemas.microsoft.com/office/drawing/2014/chart" uri="{C3380CC4-5D6E-409C-BE32-E72D297353CC}">
              <c16:uniqueId val="{00000000-6B4A-4692-9B6E-B118C33E6E1C}"/>
            </c:ext>
          </c:extLst>
        </c:ser>
        <c:ser>
          <c:idx val="1"/>
          <c:order val="1"/>
          <c:spPr>
            <a:solidFill>
              <a:schemeClr val="accent1">
                <a:lumMod val="60000"/>
                <a:lumOff val="40000"/>
              </a:schemeClr>
            </a:solidFill>
            <a:ln>
              <a:noFill/>
            </a:ln>
            <a:effectLst/>
          </c:spPr>
          <c:invertIfNegative val="0"/>
          <c:cat>
            <c:strRef>
              <c:extLst>
                <c:ext xmlns:c15="http://schemas.microsoft.com/office/drawing/2012/chart" uri="{02D57815-91ED-43cb-92C2-25804820EDAC}">
                  <c15:fullRef>
                    <c15:sqref>Resume_02!$C$32:$AB$32</c15:sqref>
                  </c15:fullRef>
                </c:ext>
              </c:extLst>
              <c:f>(Resume_02!$C$32,Resume_02!$E$32,Resume_02!$G$32,Resume_02!$I$32,Resume_02!$K$32,Resume_02!$M$32,Resume_02!$O$32,Resume_02!$Q$32,Resume_02!$S$32,Resume_02!$U$32,Resume_02!$W$32,Resume_02!$Y$32,Resume_02!$AA$32)</c:f>
              <c:strCache>
                <c:ptCount val="13"/>
                <c:pt idx="0">
                  <c:v>Noir Avant</c:v>
                </c:pt>
                <c:pt idx="1">
                  <c:v>Rouge Avant</c:v>
                </c:pt>
                <c:pt idx="2">
                  <c:v>Orange Avant</c:v>
                </c:pt>
                <c:pt idx="3">
                  <c:v>Jaune Avant</c:v>
                </c:pt>
                <c:pt idx="4">
                  <c:v>Vert Pomme Avant</c:v>
                </c:pt>
                <c:pt idx="5">
                  <c:v>Vert  Avant</c:v>
                </c:pt>
                <c:pt idx="6">
                  <c:v>Turquoise Avant</c:v>
                </c:pt>
                <c:pt idx="7">
                  <c:v>Cyan Avant</c:v>
                </c:pt>
                <c:pt idx="8">
                  <c:v>Bleu Avant</c:v>
                </c:pt>
                <c:pt idx="9">
                  <c:v>Indigo Avant</c:v>
                </c:pt>
                <c:pt idx="10">
                  <c:v>Pourpre Avant</c:v>
                </c:pt>
                <c:pt idx="11">
                  <c:v>Magenta Avant</c:v>
                </c:pt>
                <c:pt idx="12">
                  <c:v>Rose Avant</c:v>
                </c:pt>
              </c:strCache>
            </c:strRef>
          </c:cat>
          <c:val>
            <c:numRef>
              <c:extLst>
                <c:ext xmlns:c15="http://schemas.microsoft.com/office/drawing/2012/chart" uri="{02D57815-91ED-43cb-92C2-25804820EDAC}">
                  <c15:fullRef>
                    <c15:sqref>Resume_02!$C$34:$AB$34</c15:sqref>
                  </c15:fullRef>
                </c:ext>
              </c:extLst>
              <c:f>(Resume_02!$C$34,Resume_02!$E$34,Resume_02!$G$34,Resume_02!$I$34,Resume_02!$K$34,Resume_02!$M$34,Resume_02!$O$34,Resume_02!$Q$34,Resume_02!$S$34,Resume_02!$U$34,Resume_02!$W$34,Resume_02!$Y$34,Resume_02!$AA$34)</c:f>
              <c:numCache>
                <c:formatCode>General</c:formatCode>
                <c:ptCount val="13"/>
                <c:pt idx="0">
                  <c:v>5</c:v>
                </c:pt>
                <c:pt idx="1">
                  <c:v>12.5</c:v>
                </c:pt>
                <c:pt idx="2">
                  <c:v>17.142857142857142</c:v>
                </c:pt>
                <c:pt idx="3">
                  <c:v>37.692307692307693</c:v>
                </c:pt>
                <c:pt idx="4">
                  <c:v>0</c:v>
                </c:pt>
                <c:pt idx="5">
                  <c:v>5.2727272727272725</c:v>
                </c:pt>
                <c:pt idx="6">
                  <c:v>13.050847457627119</c:v>
                </c:pt>
                <c:pt idx="7">
                  <c:v>8</c:v>
                </c:pt>
                <c:pt idx="8">
                  <c:v>7.4666666666666668</c:v>
                </c:pt>
                <c:pt idx="9">
                  <c:v>4</c:v>
                </c:pt>
                <c:pt idx="10">
                  <c:v>4.5714285714285712</c:v>
                </c:pt>
                <c:pt idx="11">
                  <c:v>26.333333333333332</c:v>
                </c:pt>
                <c:pt idx="12">
                  <c:v>11.048387096774194</c:v>
                </c:pt>
              </c:numCache>
            </c:numRef>
          </c:val>
          <c:extLst>
            <c:ext xmlns:c16="http://schemas.microsoft.com/office/drawing/2014/chart" uri="{C3380CC4-5D6E-409C-BE32-E72D297353CC}">
              <c16:uniqueId val="{00000001-6B4A-4692-9B6E-B118C33E6E1C}"/>
            </c:ext>
          </c:extLst>
        </c:ser>
        <c:ser>
          <c:idx val="2"/>
          <c:order val="2"/>
          <c:spPr>
            <a:solidFill>
              <a:srgbClr val="66FFCC"/>
            </a:solidFill>
            <a:ln>
              <a:noFill/>
            </a:ln>
            <a:effectLst/>
          </c:spPr>
          <c:invertIfNegative val="0"/>
          <c:cat>
            <c:strRef>
              <c:extLst>
                <c:ext xmlns:c15="http://schemas.microsoft.com/office/drawing/2012/chart" uri="{02D57815-91ED-43cb-92C2-25804820EDAC}">
                  <c15:fullRef>
                    <c15:sqref>Resume_02!$C$32:$AB$32</c15:sqref>
                  </c15:fullRef>
                </c:ext>
              </c:extLst>
              <c:f>(Resume_02!$C$32,Resume_02!$E$32,Resume_02!$G$32,Resume_02!$I$32,Resume_02!$K$32,Resume_02!$M$32,Resume_02!$O$32,Resume_02!$Q$32,Resume_02!$S$32,Resume_02!$U$32,Resume_02!$W$32,Resume_02!$Y$32,Resume_02!$AA$32)</c:f>
              <c:strCache>
                <c:ptCount val="13"/>
                <c:pt idx="0">
                  <c:v>Noir Avant</c:v>
                </c:pt>
                <c:pt idx="1">
                  <c:v>Rouge Avant</c:v>
                </c:pt>
                <c:pt idx="2">
                  <c:v>Orange Avant</c:v>
                </c:pt>
                <c:pt idx="3">
                  <c:v>Jaune Avant</c:v>
                </c:pt>
                <c:pt idx="4">
                  <c:v>Vert Pomme Avant</c:v>
                </c:pt>
                <c:pt idx="5">
                  <c:v>Vert  Avant</c:v>
                </c:pt>
                <c:pt idx="6">
                  <c:v>Turquoise Avant</c:v>
                </c:pt>
                <c:pt idx="7">
                  <c:v>Cyan Avant</c:v>
                </c:pt>
                <c:pt idx="8">
                  <c:v>Bleu Avant</c:v>
                </c:pt>
                <c:pt idx="9">
                  <c:v>Indigo Avant</c:v>
                </c:pt>
                <c:pt idx="10">
                  <c:v>Pourpre Avant</c:v>
                </c:pt>
                <c:pt idx="11">
                  <c:v>Magenta Avant</c:v>
                </c:pt>
                <c:pt idx="12">
                  <c:v>Rose Avant</c:v>
                </c:pt>
              </c:strCache>
            </c:strRef>
          </c:cat>
          <c:val>
            <c:numRef>
              <c:extLst>
                <c:ext xmlns:c15="http://schemas.microsoft.com/office/drawing/2012/chart" uri="{02D57815-91ED-43cb-92C2-25804820EDAC}">
                  <c15:fullRef>
                    <c15:sqref>Resume_02!$C$35:$AB$35</c15:sqref>
                  </c15:fullRef>
                </c:ext>
              </c:extLst>
              <c:f>(Resume_02!$C$35,Resume_02!$E$35,Resume_02!$G$35,Resume_02!$I$35,Resume_02!$K$35,Resume_02!$M$35,Resume_02!$O$35,Resume_02!$Q$35,Resume_02!$S$35,Resume_02!$U$35,Resume_02!$W$35,Resume_02!$Y$35,Resume_02!$AA$35)</c:f>
              <c:numCache>
                <c:formatCode>General</c:formatCode>
                <c:ptCount val="13"/>
                <c:pt idx="0">
                  <c:v>0</c:v>
                </c:pt>
                <c:pt idx="1">
                  <c:v>0</c:v>
                </c:pt>
                <c:pt idx="2">
                  <c:v>0</c:v>
                </c:pt>
                <c:pt idx="3">
                  <c:v>0</c:v>
                </c:pt>
                <c:pt idx="4">
                  <c:v>33.333333333333336</c:v>
                </c:pt>
                <c:pt idx="5">
                  <c:v>6.1818181818181817</c:v>
                </c:pt>
                <c:pt idx="6">
                  <c:v>18.474576271186439</c:v>
                </c:pt>
                <c:pt idx="7">
                  <c:v>23.636363636363637</c:v>
                </c:pt>
                <c:pt idx="8">
                  <c:v>18.8</c:v>
                </c:pt>
                <c:pt idx="9">
                  <c:v>15.80952380952381</c:v>
                </c:pt>
                <c:pt idx="10">
                  <c:v>23.142857142857142</c:v>
                </c:pt>
                <c:pt idx="11">
                  <c:v>3</c:v>
                </c:pt>
                <c:pt idx="12">
                  <c:v>13.548387096774194</c:v>
                </c:pt>
              </c:numCache>
            </c:numRef>
          </c:val>
          <c:extLst>
            <c:ext xmlns:c16="http://schemas.microsoft.com/office/drawing/2014/chart" uri="{C3380CC4-5D6E-409C-BE32-E72D297353CC}">
              <c16:uniqueId val="{00000002-6B4A-4692-9B6E-B118C33E6E1C}"/>
            </c:ext>
          </c:extLst>
        </c:ser>
        <c:ser>
          <c:idx val="3"/>
          <c:order val="3"/>
          <c:spPr>
            <a:solidFill>
              <a:schemeClr val="accent6"/>
            </a:solidFill>
            <a:ln>
              <a:noFill/>
            </a:ln>
            <a:effectLst/>
          </c:spPr>
          <c:invertIfNegative val="0"/>
          <c:cat>
            <c:strRef>
              <c:extLst>
                <c:ext xmlns:c15="http://schemas.microsoft.com/office/drawing/2012/chart" uri="{02D57815-91ED-43cb-92C2-25804820EDAC}">
                  <c15:fullRef>
                    <c15:sqref>Resume_02!$C$32:$AB$32</c15:sqref>
                  </c15:fullRef>
                </c:ext>
              </c:extLst>
              <c:f>(Resume_02!$C$32,Resume_02!$E$32,Resume_02!$G$32,Resume_02!$I$32,Resume_02!$K$32,Resume_02!$M$32,Resume_02!$O$32,Resume_02!$Q$32,Resume_02!$S$32,Resume_02!$U$32,Resume_02!$W$32,Resume_02!$Y$32,Resume_02!$AA$32)</c:f>
              <c:strCache>
                <c:ptCount val="13"/>
                <c:pt idx="0">
                  <c:v>Noir Avant</c:v>
                </c:pt>
                <c:pt idx="1">
                  <c:v>Rouge Avant</c:v>
                </c:pt>
                <c:pt idx="2">
                  <c:v>Orange Avant</c:v>
                </c:pt>
                <c:pt idx="3">
                  <c:v>Jaune Avant</c:v>
                </c:pt>
                <c:pt idx="4">
                  <c:v>Vert Pomme Avant</c:v>
                </c:pt>
                <c:pt idx="5">
                  <c:v>Vert  Avant</c:v>
                </c:pt>
                <c:pt idx="6">
                  <c:v>Turquoise Avant</c:v>
                </c:pt>
                <c:pt idx="7">
                  <c:v>Cyan Avant</c:v>
                </c:pt>
                <c:pt idx="8">
                  <c:v>Bleu Avant</c:v>
                </c:pt>
                <c:pt idx="9">
                  <c:v>Indigo Avant</c:v>
                </c:pt>
                <c:pt idx="10">
                  <c:v>Pourpre Avant</c:v>
                </c:pt>
                <c:pt idx="11">
                  <c:v>Magenta Avant</c:v>
                </c:pt>
                <c:pt idx="12">
                  <c:v>Rose Avant</c:v>
                </c:pt>
              </c:strCache>
            </c:strRef>
          </c:cat>
          <c:val>
            <c:numRef>
              <c:extLst>
                <c:ext xmlns:c15="http://schemas.microsoft.com/office/drawing/2012/chart" uri="{02D57815-91ED-43cb-92C2-25804820EDAC}">
                  <c15:fullRef>
                    <c15:sqref>Resume_02!$C$36:$AB$36</c15:sqref>
                  </c15:fullRef>
                </c:ext>
              </c:extLst>
              <c:f>(Resume_02!$C$36,Resume_02!$E$36,Resume_02!$G$36,Resume_02!$I$36,Resume_02!$K$36,Resume_02!$M$36,Resume_02!$O$36,Resume_02!$Q$36,Resume_02!$S$36,Resume_02!$U$36,Resume_02!$W$36,Resume_02!$Y$36,Resume_02!$AA$36)</c:f>
              <c:numCache>
                <c:formatCode>General</c:formatCode>
                <c:ptCount val="13"/>
                <c:pt idx="0">
                  <c:v>2.3333333333333335</c:v>
                </c:pt>
                <c:pt idx="1">
                  <c:v>0</c:v>
                </c:pt>
                <c:pt idx="2">
                  <c:v>0</c:v>
                </c:pt>
                <c:pt idx="3">
                  <c:v>0</c:v>
                </c:pt>
                <c:pt idx="4">
                  <c:v>36.666666666666664</c:v>
                </c:pt>
                <c:pt idx="5">
                  <c:v>26</c:v>
                </c:pt>
                <c:pt idx="6">
                  <c:v>12.203389830508474</c:v>
                </c:pt>
                <c:pt idx="7">
                  <c:v>30.181818181818183</c:v>
                </c:pt>
                <c:pt idx="8">
                  <c:v>19.2</c:v>
                </c:pt>
                <c:pt idx="9">
                  <c:v>29.428571428571427</c:v>
                </c:pt>
                <c:pt idx="10">
                  <c:v>64.857142857142861</c:v>
                </c:pt>
                <c:pt idx="11">
                  <c:v>13</c:v>
                </c:pt>
                <c:pt idx="12">
                  <c:v>20.64516129032258</c:v>
                </c:pt>
              </c:numCache>
            </c:numRef>
          </c:val>
          <c:extLst>
            <c:ext xmlns:c16="http://schemas.microsoft.com/office/drawing/2014/chart" uri="{C3380CC4-5D6E-409C-BE32-E72D297353CC}">
              <c16:uniqueId val="{00000003-6B4A-4692-9B6E-B118C33E6E1C}"/>
            </c:ext>
          </c:extLst>
        </c:ser>
        <c:ser>
          <c:idx val="4"/>
          <c:order val="4"/>
          <c:spPr>
            <a:solidFill>
              <a:schemeClr val="accent3">
                <a:lumMod val="20000"/>
                <a:lumOff val="80000"/>
              </a:schemeClr>
            </a:solidFill>
            <a:ln>
              <a:noFill/>
            </a:ln>
            <a:effectLst/>
          </c:spPr>
          <c:invertIfNegative val="0"/>
          <c:cat>
            <c:strRef>
              <c:extLst>
                <c:ext xmlns:c15="http://schemas.microsoft.com/office/drawing/2012/chart" uri="{02D57815-91ED-43cb-92C2-25804820EDAC}">
                  <c15:fullRef>
                    <c15:sqref>Resume_02!$C$32:$AB$32</c15:sqref>
                  </c15:fullRef>
                </c:ext>
              </c:extLst>
              <c:f>(Resume_02!$C$32,Resume_02!$E$32,Resume_02!$G$32,Resume_02!$I$32,Resume_02!$K$32,Resume_02!$M$32,Resume_02!$O$32,Resume_02!$Q$32,Resume_02!$S$32,Resume_02!$U$32,Resume_02!$W$32,Resume_02!$Y$32,Resume_02!$AA$32)</c:f>
              <c:strCache>
                <c:ptCount val="13"/>
                <c:pt idx="0">
                  <c:v>Noir Avant</c:v>
                </c:pt>
                <c:pt idx="1">
                  <c:v>Rouge Avant</c:v>
                </c:pt>
                <c:pt idx="2">
                  <c:v>Orange Avant</c:v>
                </c:pt>
                <c:pt idx="3">
                  <c:v>Jaune Avant</c:v>
                </c:pt>
                <c:pt idx="4">
                  <c:v>Vert Pomme Avant</c:v>
                </c:pt>
                <c:pt idx="5">
                  <c:v>Vert  Avant</c:v>
                </c:pt>
                <c:pt idx="6">
                  <c:v>Turquoise Avant</c:v>
                </c:pt>
                <c:pt idx="7">
                  <c:v>Cyan Avant</c:v>
                </c:pt>
                <c:pt idx="8">
                  <c:v>Bleu Avant</c:v>
                </c:pt>
                <c:pt idx="9">
                  <c:v>Indigo Avant</c:v>
                </c:pt>
                <c:pt idx="10">
                  <c:v>Pourpre Avant</c:v>
                </c:pt>
                <c:pt idx="11">
                  <c:v>Magenta Avant</c:v>
                </c:pt>
                <c:pt idx="12">
                  <c:v>Rose Avant</c:v>
                </c:pt>
              </c:strCache>
            </c:strRef>
          </c:cat>
          <c:val>
            <c:numRef>
              <c:extLst>
                <c:ext xmlns:c15="http://schemas.microsoft.com/office/drawing/2012/chart" uri="{02D57815-91ED-43cb-92C2-25804820EDAC}">
                  <c15:fullRef>
                    <c15:sqref>Resume_02!$C$37:$AB$37</c15:sqref>
                  </c15:fullRef>
                </c:ext>
              </c:extLst>
              <c:f>(Resume_02!$C$37,Resume_02!$E$37,Resume_02!$G$37,Resume_02!$I$37,Resume_02!$K$37,Resume_02!$M$37,Resume_02!$O$37,Resume_02!$Q$37,Resume_02!$S$37,Resume_02!$U$37,Resume_02!$W$37,Resume_02!$Y$37,Resume_02!$AA$37)</c:f>
              <c:numCache>
                <c:formatCode>General</c:formatCode>
                <c:ptCount val="13"/>
                <c:pt idx="0">
                  <c:v>80</c:v>
                </c:pt>
                <c:pt idx="1">
                  <c:v>75</c:v>
                </c:pt>
                <c:pt idx="2">
                  <c:v>71.428571428571431</c:v>
                </c:pt>
                <c:pt idx="3">
                  <c:v>69.230769230769226</c:v>
                </c:pt>
                <c:pt idx="4">
                  <c:v>55.555555555555557</c:v>
                </c:pt>
                <c:pt idx="5">
                  <c:v>66.36363636363636</c:v>
                </c:pt>
                <c:pt idx="6">
                  <c:v>62.711864406779661</c:v>
                </c:pt>
                <c:pt idx="7">
                  <c:v>54.545454545454547</c:v>
                </c:pt>
                <c:pt idx="8">
                  <c:v>44.666666666666664</c:v>
                </c:pt>
                <c:pt idx="9">
                  <c:v>50.952380952380949</c:v>
                </c:pt>
                <c:pt idx="10">
                  <c:v>48.571428571428569</c:v>
                </c:pt>
                <c:pt idx="11">
                  <c:v>61.666666666666664</c:v>
                </c:pt>
                <c:pt idx="12">
                  <c:v>58.064516129032256</c:v>
                </c:pt>
              </c:numCache>
            </c:numRef>
          </c:val>
          <c:extLst>
            <c:ext xmlns:c16="http://schemas.microsoft.com/office/drawing/2014/chart" uri="{C3380CC4-5D6E-409C-BE32-E72D297353CC}">
              <c16:uniqueId val="{00000004-6B4A-4692-9B6E-B118C33E6E1C}"/>
            </c:ext>
          </c:extLst>
        </c:ser>
        <c:ser>
          <c:idx val="5"/>
          <c:order val="5"/>
          <c:spPr>
            <a:solidFill>
              <a:srgbClr val="FFFF00"/>
            </a:solidFill>
            <a:ln>
              <a:noFill/>
            </a:ln>
            <a:effectLst/>
          </c:spPr>
          <c:invertIfNegative val="0"/>
          <c:cat>
            <c:strRef>
              <c:extLst>
                <c:ext xmlns:c15="http://schemas.microsoft.com/office/drawing/2012/chart" uri="{02D57815-91ED-43cb-92C2-25804820EDAC}">
                  <c15:fullRef>
                    <c15:sqref>Resume_02!$C$32:$AB$32</c15:sqref>
                  </c15:fullRef>
                </c:ext>
              </c:extLst>
              <c:f>(Resume_02!$C$32,Resume_02!$E$32,Resume_02!$G$32,Resume_02!$I$32,Resume_02!$K$32,Resume_02!$M$32,Resume_02!$O$32,Resume_02!$Q$32,Resume_02!$S$32,Resume_02!$U$32,Resume_02!$W$32,Resume_02!$Y$32,Resume_02!$AA$32)</c:f>
              <c:strCache>
                <c:ptCount val="13"/>
                <c:pt idx="0">
                  <c:v>Noir Avant</c:v>
                </c:pt>
                <c:pt idx="1">
                  <c:v>Rouge Avant</c:v>
                </c:pt>
                <c:pt idx="2">
                  <c:v>Orange Avant</c:v>
                </c:pt>
                <c:pt idx="3">
                  <c:v>Jaune Avant</c:v>
                </c:pt>
                <c:pt idx="4">
                  <c:v>Vert Pomme Avant</c:v>
                </c:pt>
                <c:pt idx="5">
                  <c:v>Vert  Avant</c:v>
                </c:pt>
                <c:pt idx="6">
                  <c:v>Turquoise Avant</c:v>
                </c:pt>
                <c:pt idx="7">
                  <c:v>Cyan Avant</c:v>
                </c:pt>
                <c:pt idx="8">
                  <c:v>Bleu Avant</c:v>
                </c:pt>
                <c:pt idx="9">
                  <c:v>Indigo Avant</c:v>
                </c:pt>
                <c:pt idx="10">
                  <c:v>Pourpre Avant</c:v>
                </c:pt>
                <c:pt idx="11">
                  <c:v>Magenta Avant</c:v>
                </c:pt>
                <c:pt idx="12">
                  <c:v>Rose Avant</c:v>
                </c:pt>
              </c:strCache>
            </c:strRef>
          </c:cat>
          <c:val>
            <c:numRef>
              <c:extLst>
                <c:ext xmlns:c15="http://schemas.microsoft.com/office/drawing/2012/chart" uri="{02D57815-91ED-43cb-92C2-25804820EDAC}">
                  <c15:fullRef>
                    <c15:sqref>Resume_02!$C$38:$AB$38</c15:sqref>
                  </c15:fullRef>
                </c:ext>
              </c:extLst>
              <c:f>(Resume_02!$C$38,Resume_02!$E$38,Resume_02!$G$38,Resume_02!$I$38,Resume_02!$K$38,Resume_02!$M$38,Resume_02!$O$38,Resume_02!$Q$38,Resume_02!$S$38,Resume_02!$U$38,Resume_02!$W$38,Resume_02!$Y$38,Resume_02!$AA$38)</c:f>
              <c:numCache>
                <c:formatCode>General</c:formatCode>
                <c:ptCount val="13"/>
                <c:pt idx="0">
                  <c:v>1.1666666666666667</c:v>
                </c:pt>
                <c:pt idx="1">
                  <c:v>0</c:v>
                </c:pt>
                <c:pt idx="2">
                  <c:v>0</c:v>
                </c:pt>
                <c:pt idx="3">
                  <c:v>0</c:v>
                </c:pt>
                <c:pt idx="4">
                  <c:v>0</c:v>
                </c:pt>
                <c:pt idx="5">
                  <c:v>0</c:v>
                </c:pt>
                <c:pt idx="6">
                  <c:v>0</c:v>
                </c:pt>
                <c:pt idx="7">
                  <c:v>0</c:v>
                </c:pt>
                <c:pt idx="8">
                  <c:v>2.6666666666666665</c:v>
                </c:pt>
                <c:pt idx="9">
                  <c:v>0.76190476190476186</c:v>
                </c:pt>
                <c:pt idx="10">
                  <c:v>0</c:v>
                </c:pt>
                <c:pt idx="11">
                  <c:v>0</c:v>
                </c:pt>
                <c:pt idx="12">
                  <c:v>0.24193548387096775</c:v>
                </c:pt>
              </c:numCache>
            </c:numRef>
          </c:val>
          <c:extLst>
            <c:ext xmlns:c16="http://schemas.microsoft.com/office/drawing/2014/chart" uri="{C3380CC4-5D6E-409C-BE32-E72D297353CC}">
              <c16:uniqueId val="{00000005-6B4A-4692-9B6E-B118C33E6E1C}"/>
            </c:ext>
          </c:extLst>
        </c:ser>
        <c:ser>
          <c:idx val="6"/>
          <c:order val="6"/>
          <c:spPr>
            <a:solidFill>
              <a:schemeClr val="accent4"/>
            </a:solidFill>
            <a:ln>
              <a:noFill/>
            </a:ln>
            <a:effectLst/>
          </c:spPr>
          <c:invertIfNegative val="0"/>
          <c:cat>
            <c:strRef>
              <c:extLst>
                <c:ext xmlns:c15="http://schemas.microsoft.com/office/drawing/2012/chart" uri="{02D57815-91ED-43cb-92C2-25804820EDAC}">
                  <c15:fullRef>
                    <c15:sqref>Resume_02!$C$32:$AB$32</c15:sqref>
                  </c15:fullRef>
                </c:ext>
              </c:extLst>
              <c:f>(Resume_02!$C$32,Resume_02!$E$32,Resume_02!$G$32,Resume_02!$I$32,Resume_02!$K$32,Resume_02!$M$32,Resume_02!$O$32,Resume_02!$Q$32,Resume_02!$S$32,Resume_02!$U$32,Resume_02!$W$32,Resume_02!$Y$32,Resume_02!$AA$32)</c:f>
              <c:strCache>
                <c:ptCount val="13"/>
                <c:pt idx="0">
                  <c:v>Noir Avant</c:v>
                </c:pt>
                <c:pt idx="1">
                  <c:v>Rouge Avant</c:v>
                </c:pt>
                <c:pt idx="2">
                  <c:v>Orange Avant</c:v>
                </c:pt>
                <c:pt idx="3">
                  <c:v>Jaune Avant</c:v>
                </c:pt>
                <c:pt idx="4">
                  <c:v>Vert Pomme Avant</c:v>
                </c:pt>
                <c:pt idx="5">
                  <c:v>Vert  Avant</c:v>
                </c:pt>
                <c:pt idx="6">
                  <c:v>Turquoise Avant</c:v>
                </c:pt>
                <c:pt idx="7">
                  <c:v>Cyan Avant</c:v>
                </c:pt>
                <c:pt idx="8">
                  <c:v>Bleu Avant</c:v>
                </c:pt>
                <c:pt idx="9">
                  <c:v>Indigo Avant</c:v>
                </c:pt>
                <c:pt idx="10">
                  <c:v>Pourpre Avant</c:v>
                </c:pt>
                <c:pt idx="11">
                  <c:v>Magenta Avant</c:v>
                </c:pt>
                <c:pt idx="12">
                  <c:v>Rose Avant</c:v>
                </c:pt>
              </c:strCache>
            </c:strRef>
          </c:cat>
          <c:val>
            <c:numRef>
              <c:extLst>
                <c:ext xmlns:c15="http://schemas.microsoft.com/office/drawing/2012/chart" uri="{02D57815-91ED-43cb-92C2-25804820EDAC}">
                  <c15:fullRef>
                    <c15:sqref>Resume_02!$C$39:$AB$39</c15:sqref>
                  </c15:fullRef>
                </c:ext>
              </c:extLst>
              <c:f>(Resume_02!$C$39,Resume_02!$E$39,Resume_02!$G$39,Resume_02!$I$39,Resume_02!$K$39,Resume_02!$M$39,Resume_02!$O$39,Resume_02!$Q$39,Resume_02!$S$39,Resume_02!$U$39,Resume_02!$W$39,Resume_02!$Y$39,Resume_02!$AA$39)</c:f>
              <c:numCache>
                <c:formatCode>General</c:formatCode>
                <c:ptCount val="13"/>
                <c:pt idx="0">
                  <c:v>0</c:v>
                </c:pt>
                <c:pt idx="1">
                  <c:v>0</c:v>
                </c:pt>
                <c:pt idx="2">
                  <c:v>0.7142857142857143</c:v>
                </c:pt>
                <c:pt idx="3">
                  <c:v>0</c:v>
                </c:pt>
                <c:pt idx="4">
                  <c:v>0</c:v>
                </c:pt>
                <c:pt idx="5">
                  <c:v>0</c:v>
                </c:pt>
                <c:pt idx="6">
                  <c:v>0.67796610169491522</c:v>
                </c:pt>
                <c:pt idx="7">
                  <c:v>0</c:v>
                </c:pt>
                <c:pt idx="8">
                  <c:v>1.4666666666666666</c:v>
                </c:pt>
                <c:pt idx="9">
                  <c:v>0.8571428571428571</c:v>
                </c:pt>
                <c:pt idx="10">
                  <c:v>0</c:v>
                </c:pt>
                <c:pt idx="11">
                  <c:v>3.6666666666666665</c:v>
                </c:pt>
                <c:pt idx="12">
                  <c:v>1.3709677419354838</c:v>
                </c:pt>
              </c:numCache>
            </c:numRef>
          </c:val>
          <c:extLst>
            <c:ext xmlns:c16="http://schemas.microsoft.com/office/drawing/2014/chart" uri="{C3380CC4-5D6E-409C-BE32-E72D297353CC}">
              <c16:uniqueId val="{00000006-6B4A-4692-9B6E-B118C33E6E1C}"/>
            </c:ext>
          </c:extLst>
        </c:ser>
        <c:ser>
          <c:idx val="7"/>
          <c:order val="7"/>
          <c:spPr>
            <a:solidFill>
              <a:srgbClr val="FF5050"/>
            </a:solidFill>
            <a:ln>
              <a:noFill/>
            </a:ln>
            <a:effectLst/>
          </c:spPr>
          <c:invertIfNegative val="0"/>
          <c:cat>
            <c:strRef>
              <c:extLst>
                <c:ext xmlns:c15="http://schemas.microsoft.com/office/drawing/2012/chart" uri="{02D57815-91ED-43cb-92C2-25804820EDAC}">
                  <c15:fullRef>
                    <c15:sqref>Resume_02!$C$32:$AB$32</c15:sqref>
                  </c15:fullRef>
                </c:ext>
              </c:extLst>
              <c:f>(Resume_02!$C$32,Resume_02!$E$32,Resume_02!$G$32,Resume_02!$I$32,Resume_02!$K$32,Resume_02!$M$32,Resume_02!$O$32,Resume_02!$Q$32,Resume_02!$S$32,Resume_02!$U$32,Resume_02!$W$32,Resume_02!$Y$32,Resume_02!$AA$32)</c:f>
              <c:strCache>
                <c:ptCount val="13"/>
                <c:pt idx="0">
                  <c:v>Noir Avant</c:v>
                </c:pt>
                <c:pt idx="1">
                  <c:v>Rouge Avant</c:v>
                </c:pt>
                <c:pt idx="2">
                  <c:v>Orange Avant</c:v>
                </c:pt>
                <c:pt idx="3">
                  <c:v>Jaune Avant</c:v>
                </c:pt>
                <c:pt idx="4">
                  <c:v>Vert Pomme Avant</c:v>
                </c:pt>
                <c:pt idx="5">
                  <c:v>Vert  Avant</c:v>
                </c:pt>
                <c:pt idx="6">
                  <c:v>Turquoise Avant</c:v>
                </c:pt>
                <c:pt idx="7">
                  <c:v>Cyan Avant</c:v>
                </c:pt>
                <c:pt idx="8">
                  <c:v>Bleu Avant</c:v>
                </c:pt>
                <c:pt idx="9">
                  <c:v>Indigo Avant</c:v>
                </c:pt>
                <c:pt idx="10">
                  <c:v>Pourpre Avant</c:v>
                </c:pt>
                <c:pt idx="11">
                  <c:v>Magenta Avant</c:v>
                </c:pt>
                <c:pt idx="12">
                  <c:v>Rose Avant</c:v>
                </c:pt>
              </c:strCache>
            </c:strRef>
          </c:cat>
          <c:val>
            <c:numRef>
              <c:extLst>
                <c:ext xmlns:c15="http://schemas.microsoft.com/office/drawing/2012/chart" uri="{02D57815-91ED-43cb-92C2-25804820EDAC}">
                  <c15:fullRef>
                    <c15:sqref>Resume_02!$C$40:$AB$40</c15:sqref>
                  </c15:fullRef>
                </c:ext>
              </c:extLst>
              <c:f>(Resume_02!$C$40,Resume_02!$E$40,Resume_02!$G$40,Resume_02!$I$40,Resume_02!$K$40,Resume_02!$M$40,Resume_02!$O$40,Resume_02!$Q$40,Resume_02!$S$40,Resume_02!$U$40,Resume_02!$W$40,Resume_02!$Y$40,Resume_02!$AA$40)</c:f>
              <c:numCache>
                <c:formatCode>General</c:formatCode>
                <c:ptCount val="13"/>
                <c:pt idx="0">
                  <c:v>20</c:v>
                </c:pt>
                <c:pt idx="1">
                  <c:v>0</c:v>
                </c:pt>
                <c:pt idx="2">
                  <c:v>0</c:v>
                </c:pt>
                <c:pt idx="3">
                  <c:v>0</c:v>
                </c:pt>
                <c:pt idx="4">
                  <c:v>0</c:v>
                </c:pt>
                <c:pt idx="5">
                  <c:v>0</c:v>
                </c:pt>
                <c:pt idx="6">
                  <c:v>0</c:v>
                </c:pt>
                <c:pt idx="7">
                  <c:v>0</c:v>
                </c:pt>
                <c:pt idx="8">
                  <c:v>0</c:v>
                </c:pt>
                <c:pt idx="9">
                  <c:v>0</c:v>
                </c:pt>
                <c:pt idx="10">
                  <c:v>0</c:v>
                </c:pt>
                <c:pt idx="11">
                  <c:v>0</c:v>
                </c:pt>
                <c:pt idx="12">
                  <c:v>2.0161290322580645</c:v>
                </c:pt>
              </c:numCache>
            </c:numRef>
          </c:val>
          <c:extLst>
            <c:ext xmlns:c16="http://schemas.microsoft.com/office/drawing/2014/chart" uri="{C3380CC4-5D6E-409C-BE32-E72D297353CC}">
              <c16:uniqueId val="{00000007-6B4A-4692-9B6E-B118C33E6E1C}"/>
            </c:ext>
          </c:extLst>
        </c:ser>
        <c:ser>
          <c:idx val="8"/>
          <c:order val="8"/>
          <c:spPr>
            <a:solidFill>
              <a:srgbClr val="C00000"/>
            </a:solidFill>
            <a:ln>
              <a:noFill/>
            </a:ln>
            <a:effectLst/>
          </c:spPr>
          <c:invertIfNegative val="0"/>
          <c:cat>
            <c:strRef>
              <c:extLst>
                <c:ext xmlns:c15="http://schemas.microsoft.com/office/drawing/2012/chart" uri="{02D57815-91ED-43cb-92C2-25804820EDAC}">
                  <c15:fullRef>
                    <c15:sqref>Resume_02!$C$32:$AB$32</c15:sqref>
                  </c15:fullRef>
                </c:ext>
              </c:extLst>
              <c:f>(Resume_02!$C$32,Resume_02!$E$32,Resume_02!$G$32,Resume_02!$I$32,Resume_02!$K$32,Resume_02!$M$32,Resume_02!$O$32,Resume_02!$Q$32,Resume_02!$S$32,Resume_02!$U$32,Resume_02!$W$32,Resume_02!$Y$32,Resume_02!$AA$32)</c:f>
              <c:strCache>
                <c:ptCount val="13"/>
                <c:pt idx="0">
                  <c:v>Noir Avant</c:v>
                </c:pt>
                <c:pt idx="1">
                  <c:v>Rouge Avant</c:v>
                </c:pt>
                <c:pt idx="2">
                  <c:v>Orange Avant</c:v>
                </c:pt>
                <c:pt idx="3">
                  <c:v>Jaune Avant</c:v>
                </c:pt>
                <c:pt idx="4">
                  <c:v>Vert Pomme Avant</c:v>
                </c:pt>
                <c:pt idx="5">
                  <c:v>Vert  Avant</c:v>
                </c:pt>
                <c:pt idx="6">
                  <c:v>Turquoise Avant</c:v>
                </c:pt>
                <c:pt idx="7">
                  <c:v>Cyan Avant</c:v>
                </c:pt>
                <c:pt idx="8">
                  <c:v>Bleu Avant</c:v>
                </c:pt>
                <c:pt idx="9">
                  <c:v>Indigo Avant</c:v>
                </c:pt>
                <c:pt idx="10">
                  <c:v>Pourpre Avant</c:v>
                </c:pt>
                <c:pt idx="11">
                  <c:v>Magenta Avant</c:v>
                </c:pt>
                <c:pt idx="12">
                  <c:v>Rose Avant</c:v>
                </c:pt>
              </c:strCache>
            </c:strRef>
          </c:cat>
          <c:val>
            <c:numRef>
              <c:extLst>
                <c:ext xmlns:c15="http://schemas.microsoft.com/office/drawing/2012/chart" uri="{02D57815-91ED-43cb-92C2-25804820EDAC}">
                  <c15:fullRef>
                    <c15:sqref>Resume_02!$C$41:$AB$41</c15:sqref>
                  </c15:fullRef>
                </c:ext>
              </c:extLst>
              <c:f>(Resume_02!$C$41,Resume_02!$E$41,Resume_02!$G$41,Resume_02!$I$41,Resume_02!$K$41,Resume_02!$M$41,Resume_02!$O$41,Resume_02!$Q$41,Resume_02!$S$41,Resume_02!$U$41,Resume_02!$W$41,Resume_02!$Y$41,Resume_02!$AA$41)</c:f>
              <c:numCache>
                <c:formatCode>General</c:formatCode>
                <c:ptCount val="13"/>
                <c:pt idx="0">
                  <c:v>7.833333333333333</c:v>
                </c:pt>
                <c:pt idx="1">
                  <c:v>0</c:v>
                </c:pt>
                <c:pt idx="2">
                  <c:v>0</c:v>
                </c:pt>
                <c:pt idx="3">
                  <c:v>0</c:v>
                </c:pt>
                <c:pt idx="4">
                  <c:v>15.555555555555555</c:v>
                </c:pt>
                <c:pt idx="5">
                  <c:v>13.090909090909092</c:v>
                </c:pt>
                <c:pt idx="6">
                  <c:v>2.0338983050847457</c:v>
                </c:pt>
                <c:pt idx="7">
                  <c:v>2.5454545454545454</c:v>
                </c:pt>
                <c:pt idx="8">
                  <c:v>12.4</c:v>
                </c:pt>
                <c:pt idx="9">
                  <c:v>11.904761904761905</c:v>
                </c:pt>
                <c:pt idx="10">
                  <c:v>4</c:v>
                </c:pt>
                <c:pt idx="11">
                  <c:v>0</c:v>
                </c:pt>
                <c:pt idx="12">
                  <c:v>11.53225806451613</c:v>
                </c:pt>
              </c:numCache>
            </c:numRef>
          </c:val>
          <c:extLst>
            <c:ext xmlns:c16="http://schemas.microsoft.com/office/drawing/2014/chart" uri="{C3380CC4-5D6E-409C-BE32-E72D297353CC}">
              <c16:uniqueId val="{00000008-6B4A-4692-9B6E-B118C33E6E1C}"/>
            </c:ext>
          </c:extLst>
        </c:ser>
        <c:dLbls>
          <c:showLegendKey val="0"/>
          <c:showVal val="0"/>
          <c:showCatName val="0"/>
          <c:showSerName val="0"/>
          <c:showPercent val="0"/>
          <c:showBubbleSize val="0"/>
        </c:dLbls>
        <c:gapWidth val="150"/>
        <c:overlap val="100"/>
        <c:axId val="988048271"/>
        <c:axId val="1045613103"/>
      </c:barChart>
      <c:catAx>
        <c:axId val="98804827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045613103"/>
        <c:crosses val="autoZero"/>
        <c:auto val="1"/>
        <c:lblAlgn val="ctr"/>
        <c:lblOffset val="100"/>
        <c:noMultiLvlLbl val="0"/>
      </c:catAx>
      <c:valAx>
        <c:axId val="1045613103"/>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98804827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BE" sz="2400" b="1"/>
              <a:t>Derrière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manualLayout>
          <c:layoutTarget val="inner"/>
          <c:xMode val="edge"/>
          <c:yMode val="edge"/>
          <c:x val="0.16838445988198503"/>
          <c:y val="7.763474620617479E-2"/>
          <c:w val="0.80058784048757448"/>
          <c:h val="0.82592697890785627"/>
        </c:manualLayout>
      </c:layout>
      <c:barChart>
        <c:barDir val="bar"/>
        <c:grouping val="percentStacked"/>
        <c:varyColors val="0"/>
        <c:ser>
          <c:idx val="0"/>
          <c:order val="0"/>
          <c:spPr>
            <a:solidFill>
              <a:schemeClr val="tx1"/>
            </a:solidFill>
            <a:ln>
              <a:noFill/>
            </a:ln>
            <a:effectLst/>
          </c:spPr>
          <c:invertIfNegative val="0"/>
          <c:cat>
            <c:strRef>
              <c:extLst>
                <c:ext xmlns:c15="http://schemas.microsoft.com/office/drawing/2012/chart" uri="{02D57815-91ED-43cb-92C2-25804820EDAC}">
                  <c15:fullRef>
                    <c15:sqref>Resume_02!$C$32:$AB$32</c15:sqref>
                  </c15:fullRef>
                </c:ext>
              </c:extLst>
              <c:f>(Resume_02!$D$32,Resume_02!$F$32,Resume_02!$H$32,Resume_02!$J$32,Resume_02!$L$32,Resume_02!$N$32,Resume_02!$P$32,Resume_02!$R$32,Resume_02!$T$32,Resume_02!$V$32,Resume_02!$X$32,Resume_02!$Z$32,Resume_02!$AB$32)</c:f>
              <c:strCache>
                <c:ptCount val="13"/>
                <c:pt idx="0">
                  <c:v>Noir Arrière</c:v>
                </c:pt>
                <c:pt idx="1">
                  <c:v>Rouge Arrière</c:v>
                </c:pt>
                <c:pt idx="2">
                  <c:v>Orange Arrière</c:v>
                </c:pt>
                <c:pt idx="3">
                  <c:v>Jaune Arrière</c:v>
                </c:pt>
                <c:pt idx="4">
                  <c:v>Vert Pomme Arrière</c:v>
                </c:pt>
                <c:pt idx="5">
                  <c:v>Vert  Arrière</c:v>
                </c:pt>
                <c:pt idx="6">
                  <c:v>Turquoise Arrière</c:v>
                </c:pt>
                <c:pt idx="7">
                  <c:v>Cyan Arrière</c:v>
                </c:pt>
                <c:pt idx="8">
                  <c:v>Bleu Arrière</c:v>
                </c:pt>
                <c:pt idx="9">
                  <c:v>Indigo Arrière</c:v>
                </c:pt>
                <c:pt idx="10">
                  <c:v>Pourpre Arrière</c:v>
                </c:pt>
                <c:pt idx="11">
                  <c:v>Magenta Arrière</c:v>
                </c:pt>
                <c:pt idx="12">
                  <c:v>Rose Arrière</c:v>
                </c:pt>
              </c:strCache>
            </c:strRef>
          </c:cat>
          <c:val>
            <c:numRef>
              <c:extLst>
                <c:ext xmlns:c15="http://schemas.microsoft.com/office/drawing/2012/chart" uri="{02D57815-91ED-43cb-92C2-25804820EDAC}">
                  <c15:fullRef>
                    <c15:sqref>Resume_02!$C$33:$AB$33</c15:sqref>
                  </c15:fullRef>
                </c:ext>
              </c:extLst>
              <c:f>(Resume_02!$D$33,Resume_02!$F$33,Resume_02!$H$33,Resume_02!$J$33,Resume_02!$L$33,Resume_02!$N$33,Resume_02!$P$33,Resume_02!$R$33,Resume_02!$T$33,Resume_02!$V$33,Resume_02!$X$33,Resume_02!$Z$33,Resume_02!$AB$33)</c:f>
              <c:numCache>
                <c:formatCode>General</c:formatCode>
                <c:ptCount val="13"/>
                <c:pt idx="0">
                  <c:v>0</c:v>
                </c:pt>
                <c:pt idx="1">
                  <c:v>0</c:v>
                </c:pt>
                <c:pt idx="2">
                  <c:v>0</c:v>
                </c:pt>
                <c:pt idx="3">
                  <c:v>0</c:v>
                </c:pt>
                <c:pt idx="4">
                  <c:v>0</c:v>
                </c:pt>
                <c:pt idx="5">
                  <c:v>9.375</c:v>
                </c:pt>
                <c:pt idx="6">
                  <c:v>0</c:v>
                </c:pt>
                <c:pt idx="7">
                  <c:v>3.2142857142857144</c:v>
                </c:pt>
                <c:pt idx="8">
                  <c:v>0</c:v>
                </c:pt>
                <c:pt idx="9">
                  <c:v>1.8461538461538463</c:v>
                </c:pt>
                <c:pt idx="10">
                  <c:v>0</c:v>
                </c:pt>
                <c:pt idx="11">
                  <c:v>6.4</c:v>
                </c:pt>
                <c:pt idx="12">
                  <c:v>0</c:v>
                </c:pt>
              </c:numCache>
            </c:numRef>
          </c:val>
          <c:extLst>
            <c:ext xmlns:c16="http://schemas.microsoft.com/office/drawing/2014/chart" uri="{C3380CC4-5D6E-409C-BE32-E72D297353CC}">
              <c16:uniqueId val="{00000000-3B29-4C3E-B316-F67DACB6F4C6}"/>
            </c:ext>
          </c:extLst>
        </c:ser>
        <c:ser>
          <c:idx val="1"/>
          <c:order val="1"/>
          <c:spPr>
            <a:solidFill>
              <a:schemeClr val="accent1">
                <a:lumMod val="60000"/>
                <a:lumOff val="40000"/>
              </a:schemeClr>
            </a:solidFill>
            <a:ln>
              <a:noFill/>
            </a:ln>
            <a:effectLst/>
          </c:spPr>
          <c:invertIfNegative val="0"/>
          <c:cat>
            <c:strRef>
              <c:extLst>
                <c:ext xmlns:c15="http://schemas.microsoft.com/office/drawing/2012/chart" uri="{02D57815-91ED-43cb-92C2-25804820EDAC}">
                  <c15:fullRef>
                    <c15:sqref>Resume_02!$C$32:$AB$32</c15:sqref>
                  </c15:fullRef>
                </c:ext>
              </c:extLst>
              <c:f>(Resume_02!$D$32,Resume_02!$F$32,Resume_02!$H$32,Resume_02!$J$32,Resume_02!$L$32,Resume_02!$N$32,Resume_02!$P$32,Resume_02!$R$32,Resume_02!$T$32,Resume_02!$V$32,Resume_02!$X$32,Resume_02!$Z$32,Resume_02!$AB$32)</c:f>
              <c:strCache>
                <c:ptCount val="13"/>
                <c:pt idx="0">
                  <c:v>Noir Arrière</c:v>
                </c:pt>
                <c:pt idx="1">
                  <c:v>Rouge Arrière</c:v>
                </c:pt>
                <c:pt idx="2">
                  <c:v>Orange Arrière</c:v>
                </c:pt>
                <c:pt idx="3">
                  <c:v>Jaune Arrière</c:v>
                </c:pt>
                <c:pt idx="4">
                  <c:v>Vert Pomme Arrière</c:v>
                </c:pt>
                <c:pt idx="5">
                  <c:v>Vert  Arrière</c:v>
                </c:pt>
                <c:pt idx="6">
                  <c:v>Turquoise Arrière</c:v>
                </c:pt>
                <c:pt idx="7">
                  <c:v>Cyan Arrière</c:v>
                </c:pt>
                <c:pt idx="8">
                  <c:v>Bleu Arrière</c:v>
                </c:pt>
                <c:pt idx="9">
                  <c:v>Indigo Arrière</c:v>
                </c:pt>
                <c:pt idx="10">
                  <c:v>Pourpre Arrière</c:v>
                </c:pt>
                <c:pt idx="11">
                  <c:v>Magenta Arrière</c:v>
                </c:pt>
                <c:pt idx="12">
                  <c:v>Rose Arrière</c:v>
                </c:pt>
              </c:strCache>
            </c:strRef>
          </c:cat>
          <c:val>
            <c:numRef>
              <c:extLst>
                <c:ext xmlns:c15="http://schemas.microsoft.com/office/drawing/2012/chart" uri="{02D57815-91ED-43cb-92C2-25804820EDAC}">
                  <c15:fullRef>
                    <c15:sqref>Resume_02!$C$34:$AB$34</c15:sqref>
                  </c15:fullRef>
                </c:ext>
              </c:extLst>
              <c:f>(Resume_02!$D$34,Resume_02!$F$34,Resume_02!$H$34,Resume_02!$J$34,Resume_02!$L$34,Resume_02!$N$34,Resume_02!$P$34,Resume_02!$R$34,Resume_02!$T$34,Resume_02!$V$34,Resume_02!$X$34,Resume_02!$Z$34,Resume_02!$AB$34)</c:f>
              <c:numCache>
                <c:formatCode>General</c:formatCode>
                <c:ptCount val="13"/>
                <c:pt idx="0">
                  <c:v>6.25</c:v>
                </c:pt>
                <c:pt idx="1">
                  <c:v>10</c:v>
                </c:pt>
                <c:pt idx="2">
                  <c:v>47.142857142857146</c:v>
                </c:pt>
                <c:pt idx="3">
                  <c:v>47.142857142857146</c:v>
                </c:pt>
                <c:pt idx="4">
                  <c:v>3.5714285714285716</c:v>
                </c:pt>
                <c:pt idx="5">
                  <c:v>8.125</c:v>
                </c:pt>
                <c:pt idx="6">
                  <c:v>12.857142857142858</c:v>
                </c:pt>
                <c:pt idx="7">
                  <c:v>11.071428571428571</c:v>
                </c:pt>
                <c:pt idx="8">
                  <c:v>11.176470588235293</c:v>
                </c:pt>
                <c:pt idx="9">
                  <c:v>2.3076923076923075</c:v>
                </c:pt>
                <c:pt idx="10">
                  <c:v>7.882352941176471</c:v>
                </c:pt>
                <c:pt idx="11">
                  <c:v>10.4</c:v>
                </c:pt>
                <c:pt idx="12">
                  <c:v>13.595505617977528</c:v>
                </c:pt>
              </c:numCache>
            </c:numRef>
          </c:val>
          <c:extLst>
            <c:ext xmlns:c16="http://schemas.microsoft.com/office/drawing/2014/chart" uri="{C3380CC4-5D6E-409C-BE32-E72D297353CC}">
              <c16:uniqueId val="{00000001-3B29-4C3E-B316-F67DACB6F4C6}"/>
            </c:ext>
          </c:extLst>
        </c:ser>
        <c:ser>
          <c:idx val="2"/>
          <c:order val="2"/>
          <c:spPr>
            <a:solidFill>
              <a:srgbClr val="66FFCC"/>
            </a:solidFill>
            <a:ln>
              <a:noFill/>
            </a:ln>
            <a:effectLst/>
          </c:spPr>
          <c:invertIfNegative val="0"/>
          <c:cat>
            <c:strRef>
              <c:extLst>
                <c:ext xmlns:c15="http://schemas.microsoft.com/office/drawing/2012/chart" uri="{02D57815-91ED-43cb-92C2-25804820EDAC}">
                  <c15:fullRef>
                    <c15:sqref>Resume_02!$C$32:$AB$32</c15:sqref>
                  </c15:fullRef>
                </c:ext>
              </c:extLst>
              <c:f>(Resume_02!$D$32,Resume_02!$F$32,Resume_02!$H$32,Resume_02!$J$32,Resume_02!$L$32,Resume_02!$N$32,Resume_02!$P$32,Resume_02!$R$32,Resume_02!$T$32,Resume_02!$V$32,Resume_02!$X$32,Resume_02!$Z$32,Resume_02!$AB$32)</c:f>
              <c:strCache>
                <c:ptCount val="13"/>
                <c:pt idx="0">
                  <c:v>Noir Arrière</c:v>
                </c:pt>
                <c:pt idx="1">
                  <c:v>Rouge Arrière</c:v>
                </c:pt>
                <c:pt idx="2">
                  <c:v>Orange Arrière</c:v>
                </c:pt>
                <c:pt idx="3">
                  <c:v>Jaune Arrière</c:v>
                </c:pt>
                <c:pt idx="4">
                  <c:v>Vert Pomme Arrière</c:v>
                </c:pt>
                <c:pt idx="5">
                  <c:v>Vert  Arrière</c:v>
                </c:pt>
                <c:pt idx="6">
                  <c:v>Turquoise Arrière</c:v>
                </c:pt>
                <c:pt idx="7">
                  <c:v>Cyan Arrière</c:v>
                </c:pt>
                <c:pt idx="8">
                  <c:v>Bleu Arrière</c:v>
                </c:pt>
                <c:pt idx="9">
                  <c:v>Indigo Arrière</c:v>
                </c:pt>
                <c:pt idx="10">
                  <c:v>Pourpre Arrière</c:v>
                </c:pt>
                <c:pt idx="11">
                  <c:v>Magenta Arrière</c:v>
                </c:pt>
                <c:pt idx="12">
                  <c:v>Rose Arrière</c:v>
                </c:pt>
              </c:strCache>
            </c:strRef>
          </c:cat>
          <c:val>
            <c:numRef>
              <c:extLst>
                <c:ext xmlns:c15="http://schemas.microsoft.com/office/drawing/2012/chart" uri="{02D57815-91ED-43cb-92C2-25804820EDAC}">
                  <c15:fullRef>
                    <c15:sqref>Resume_02!$C$35:$AB$35</c15:sqref>
                  </c15:fullRef>
                </c:ext>
              </c:extLst>
              <c:f>(Resume_02!$D$35,Resume_02!$F$35,Resume_02!$H$35,Resume_02!$J$35,Resume_02!$L$35,Resume_02!$N$35,Resume_02!$P$35,Resume_02!$R$35,Resume_02!$T$35,Resume_02!$V$35,Resume_02!$X$35,Resume_02!$Z$35,Resume_02!$AB$35)</c:f>
              <c:numCache>
                <c:formatCode>General</c:formatCode>
                <c:ptCount val="13"/>
                <c:pt idx="0">
                  <c:v>0</c:v>
                </c:pt>
                <c:pt idx="1">
                  <c:v>0</c:v>
                </c:pt>
                <c:pt idx="2">
                  <c:v>0</c:v>
                </c:pt>
                <c:pt idx="3">
                  <c:v>31.428571428571427</c:v>
                </c:pt>
                <c:pt idx="4">
                  <c:v>0</c:v>
                </c:pt>
                <c:pt idx="5">
                  <c:v>0</c:v>
                </c:pt>
                <c:pt idx="6">
                  <c:v>5</c:v>
                </c:pt>
                <c:pt idx="7">
                  <c:v>23.571428571428573</c:v>
                </c:pt>
                <c:pt idx="8">
                  <c:v>7.0588235294117645</c:v>
                </c:pt>
                <c:pt idx="9">
                  <c:v>5.8461538461538458</c:v>
                </c:pt>
                <c:pt idx="10">
                  <c:v>7.5294117647058822</c:v>
                </c:pt>
                <c:pt idx="11">
                  <c:v>9.1999999999999993</c:v>
                </c:pt>
                <c:pt idx="12">
                  <c:v>5.2808988764044944</c:v>
                </c:pt>
              </c:numCache>
            </c:numRef>
          </c:val>
          <c:extLst>
            <c:ext xmlns:c16="http://schemas.microsoft.com/office/drawing/2014/chart" uri="{C3380CC4-5D6E-409C-BE32-E72D297353CC}">
              <c16:uniqueId val="{00000002-3B29-4C3E-B316-F67DACB6F4C6}"/>
            </c:ext>
          </c:extLst>
        </c:ser>
        <c:ser>
          <c:idx val="3"/>
          <c:order val="3"/>
          <c:spPr>
            <a:solidFill>
              <a:schemeClr val="accent6"/>
            </a:solidFill>
            <a:ln>
              <a:noFill/>
            </a:ln>
            <a:effectLst/>
          </c:spPr>
          <c:invertIfNegative val="0"/>
          <c:cat>
            <c:strRef>
              <c:extLst>
                <c:ext xmlns:c15="http://schemas.microsoft.com/office/drawing/2012/chart" uri="{02D57815-91ED-43cb-92C2-25804820EDAC}">
                  <c15:fullRef>
                    <c15:sqref>Resume_02!$C$32:$AB$32</c15:sqref>
                  </c15:fullRef>
                </c:ext>
              </c:extLst>
              <c:f>(Resume_02!$D$32,Resume_02!$F$32,Resume_02!$H$32,Resume_02!$J$32,Resume_02!$L$32,Resume_02!$N$32,Resume_02!$P$32,Resume_02!$R$32,Resume_02!$T$32,Resume_02!$V$32,Resume_02!$X$32,Resume_02!$Z$32,Resume_02!$AB$32)</c:f>
              <c:strCache>
                <c:ptCount val="13"/>
                <c:pt idx="0">
                  <c:v>Noir Arrière</c:v>
                </c:pt>
                <c:pt idx="1">
                  <c:v>Rouge Arrière</c:v>
                </c:pt>
                <c:pt idx="2">
                  <c:v>Orange Arrière</c:v>
                </c:pt>
                <c:pt idx="3">
                  <c:v>Jaune Arrière</c:v>
                </c:pt>
                <c:pt idx="4">
                  <c:v>Vert Pomme Arrière</c:v>
                </c:pt>
                <c:pt idx="5">
                  <c:v>Vert  Arrière</c:v>
                </c:pt>
                <c:pt idx="6">
                  <c:v>Turquoise Arrière</c:v>
                </c:pt>
                <c:pt idx="7">
                  <c:v>Cyan Arrière</c:v>
                </c:pt>
                <c:pt idx="8">
                  <c:v>Bleu Arrière</c:v>
                </c:pt>
                <c:pt idx="9">
                  <c:v>Indigo Arrière</c:v>
                </c:pt>
                <c:pt idx="10">
                  <c:v>Pourpre Arrière</c:v>
                </c:pt>
                <c:pt idx="11">
                  <c:v>Magenta Arrière</c:v>
                </c:pt>
                <c:pt idx="12">
                  <c:v>Rose Arrière</c:v>
                </c:pt>
              </c:strCache>
            </c:strRef>
          </c:cat>
          <c:val>
            <c:numRef>
              <c:extLst>
                <c:ext xmlns:c15="http://schemas.microsoft.com/office/drawing/2012/chart" uri="{02D57815-91ED-43cb-92C2-25804820EDAC}">
                  <c15:fullRef>
                    <c15:sqref>Resume_02!$C$36:$AB$36</c15:sqref>
                  </c15:fullRef>
                </c:ext>
              </c:extLst>
              <c:f>(Resume_02!$D$36,Resume_02!$F$36,Resume_02!$H$36,Resume_02!$J$36,Resume_02!$L$36,Resume_02!$N$36,Resume_02!$P$36,Resume_02!$R$36,Resume_02!$T$36,Resume_02!$V$36,Resume_02!$X$36,Resume_02!$Z$36,Resume_02!$AB$36)</c:f>
              <c:numCache>
                <c:formatCode>General</c:formatCode>
                <c:ptCount val="13"/>
                <c:pt idx="0">
                  <c:v>1.875</c:v>
                </c:pt>
                <c:pt idx="1">
                  <c:v>27.777777777777779</c:v>
                </c:pt>
                <c:pt idx="2">
                  <c:v>0</c:v>
                </c:pt>
                <c:pt idx="3">
                  <c:v>88.571428571428569</c:v>
                </c:pt>
                <c:pt idx="4">
                  <c:v>0</c:v>
                </c:pt>
                <c:pt idx="5">
                  <c:v>4.375</c:v>
                </c:pt>
                <c:pt idx="6">
                  <c:v>21.428571428571427</c:v>
                </c:pt>
                <c:pt idx="7">
                  <c:v>12.5</c:v>
                </c:pt>
                <c:pt idx="8">
                  <c:v>13.529411764705882</c:v>
                </c:pt>
                <c:pt idx="9">
                  <c:v>20.76923076923077</c:v>
                </c:pt>
                <c:pt idx="10">
                  <c:v>17.411764705882351</c:v>
                </c:pt>
                <c:pt idx="11">
                  <c:v>9.1999999999999993</c:v>
                </c:pt>
                <c:pt idx="12">
                  <c:v>24.04494382022472</c:v>
                </c:pt>
              </c:numCache>
            </c:numRef>
          </c:val>
          <c:extLst>
            <c:ext xmlns:c16="http://schemas.microsoft.com/office/drawing/2014/chart" uri="{C3380CC4-5D6E-409C-BE32-E72D297353CC}">
              <c16:uniqueId val="{00000003-3B29-4C3E-B316-F67DACB6F4C6}"/>
            </c:ext>
          </c:extLst>
        </c:ser>
        <c:ser>
          <c:idx val="4"/>
          <c:order val="4"/>
          <c:spPr>
            <a:solidFill>
              <a:schemeClr val="accent3">
                <a:lumMod val="20000"/>
                <a:lumOff val="80000"/>
              </a:schemeClr>
            </a:solidFill>
            <a:ln>
              <a:noFill/>
            </a:ln>
            <a:effectLst/>
          </c:spPr>
          <c:invertIfNegative val="0"/>
          <c:cat>
            <c:strRef>
              <c:extLst>
                <c:ext xmlns:c15="http://schemas.microsoft.com/office/drawing/2012/chart" uri="{02D57815-91ED-43cb-92C2-25804820EDAC}">
                  <c15:fullRef>
                    <c15:sqref>Resume_02!$C$32:$AB$32</c15:sqref>
                  </c15:fullRef>
                </c:ext>
              </c:extLst>
              <c:f>(Resume_02!$D$32,Resume_02!$F$32,Resume_02!$H$32,Resume_02!$J$32,Resume_02!$L$32,Resume_02!$N$32,Resume_02!$P$32,Resume_02!$R$32,Resume_02!$T$32,Resume_02!$V$32,Resume_02!$X$32,Resume_02!$Z$32,Resume_02!$AB$32)</c:f>
              <c:strCache>
                <c:ptCount val="13"/>
                <c:pt idx="0">
                  <c:v>Noir Arrière</c:v>
                </c:pt>
                <c:pt idx="1">
                  <c:v>Rouge Arrière</c:v>
                </c:pt>
                <c:pt idx="2">
                  <c:v>Orange Arrière</c:v>
                </c:pt>
                <c:pt idx="3">
                  <c:v>Jaune Arrière</c:v>
                </c:pt>
                <c:pt idx="4">
                  <c:v>Vert Pomme Arrière</c:v>
                </c:pt>
                <c:pt idx="5">
                  <c:v>Vert  Arrière</c:v>
                </c:pt>
                <c:pt idx="6">
                  <c:v>Turquoise Arrière</c:v>
                </c:pt>
                <c:pt idx="7">
                  <c:v>Cyan Arrière</c:v>
                </c:pt>
                <c:pt idx="8">
                  <c:v>Bleu Arrière</c:v>
                </c:pt>
                <c:pt idx="9">
                  <c:v>Indigo Arrière</c:v>
                </c:pt>
                <c:pt idx="10">
                  <c:v>Pourpre Arrière</c:v>
                </c:pt>
                <c:pt idx="11">
                  <c:v>Magenta Arrière</c:v>
                </c:pt>
                <c:pt idx="12">
                  <c:v>Rose Arrière</c:v>
                </c:pt>
              </c:strCache>
            </c:strRef>
          </c:cat>
          <c:val>
            <c:numRef>
              <c:extLst>
                <c:ext xmlns:c15="http://schemas.microsoft.com/office/drawing/2012/chart" uri="{02D57815-91ED-43cb-92C2-25804820EDAC}">
                  <c15:fullRef>
                    <c15:sqref>Resume_02!$C$37:$AB$37</c15:sqref>
                  </c15:fullRef>
                </c:ext>
              </c:extLst>
              <c:f>(Resume_02!$D$37,Resume_02!$F$37,Resume_02!$H$37,Resume_02!$J$37,Resume_02!$L$37,Resume_02!$N$37,Resume_02!$P$37,Resume_02!$R$37,Resume_02!$T$37,Resume_02!$V$37,Resume_02!$X$37,Resume_02!$Z$37,Resume_02!$AB$37)</c:f>
              <c:numCache>
                <c:formatCode>General</c:formatCode>
                <c:ptCount val="13"/>
                <c:pt idx="0">
                  <c:v>88.541666666666671</c:v>
                </c:pt>
                <c:pt idx="1">
                  <c:v>66.666666666666671</c:v>
                </c:pt>
                <c:pt idx="2">
                  <c:v>64.285714285714292</c:v>
                </c:pt>
                <c:pt idx="3">
                  <c:v>21.428571428571427</c:v>
                </c:pt>
                <c:pt idx="4">
                  <c:v>85.714285714285708</c:v>
                </c:pt>
                <c:pt idx="5">
                  <c:v>65.625</c:v>
                </c:pt>
                <c:pt idx="6">
                  <c:v>64.285714285714292</c:v>
                </c:pt>
                <c:pt idx="7">
                  <c:v>60.714285714285715</c:v>
                </c:pt>
                <c:pt idx="8">
                  <c:v>64.705882352941174</c:v>
                </c:pt>
                <c:pt idx="9">
                  <c:v>50.769230769230766</c:v>
                </c:pt>
                <c:pt idx="10">
                  <c:v>67.058823529411768</c:v>
                </c:pt>
                <c:pt idx="11">
                  <c:v>68</c:v>
                </c:pt>
                <c:pt idx="12">
                  <c:v>61.797752808988761</c:v>
                </c:pt>
              </c:numCache>
            </c:numRef>
          </c:val>
          <c:extLst>
            <c:ext xmlns:c16="http://schemas.microsoft.com/office/drawing/2014/chart" uri="{C3380CC4-5D6E-409C-BE32-E72D297353CC}">
              <c16:uniqueId val="{00000004-3B29-4C3E-B316-F67DACB6F4C6}"/>
            </c:ext>
          </c:extLst>
        </c:ser>
        <c:ser>
          <c:idx val="5"/>
          <c:order val="5"/>
          <c:spPr>
            <a:solidFill>
              <a:srgbClr val="FFFF00"/>
            </a:solidFill>
            <a:ln>
              <a:noFill/>
            </a:ln>
            <a:effectLst/>
          </c:spPr>
          <c:invertIfNegative val="0"/>
          <c:cat>
            <c:strRef>
              <c:extLst>
                <c:ext xmlns:c15="http://schemas.microsoft.com/office/drawing/2012/chart" uri="{02D57815-91ED-43cb-92C2-25804820EDAC}">
                  <c15:fullRef>
                    <c15:sqref>Resume_02!$C$32:$AB$32</c15:sqref>
                  </c15:fullRef>
                </c:ext>
              </c:extLst>
              <c:f>(Resume_02!$D$32,Resume_02!$F$32,Resume_02!$H$32,Resume_02!$J$32,Resume_02!$L$32,Resume_02!$N$32,Resume_02!$P$32,Resume_02!$R$32,Resume_02!$T$32,Resume_02!$V$32,Resume_02!$X$32,Resume_02!$Z$32,Resume_02!$AB$32)</c:f>
              <c:strCache>
                <c:ptCount val="13"/>
                <c:pt idx="0">
                  <c:v>Noir Arrière</c:v>
                </c:pt>
                <c:pt idx="1">
                  <c:v>Rouge Arrière</c:v>
                </c:pt>
                <c:pt idx="2">
                  <c:v>Orange Arrière</c:v>
                </c:pt>
                <c:pt idx="3">
                  <c:v>Jaune Arrière</c:v>
                </c:pt>
                <c:pt idx="4">
                  <c:v>Vert Pomme Arrière</c:v>
                </c:pt>
                <c:pt idx="5">
                  <c:v>Vert  Arrière</c:v>
                </c:pt>
                <c:pt idx="6">
                  <c:v>Turquoise Arrière</c:v>
                </c:pt>
                <c:pt idx="7">
                  <c:v>Cyan Arrière</c:v>
                </c:pt>
                <c:pt idx="8">
                  <c:v>Bleu Arrière</c:v>
                </c:pt>
                <c:pt idx="9">
                  <c:v>Indigo Arrière</c:v>
                </c:pt>
                <c:pt idx="10">
                  <c:v>Pourpre Arrière</c:v>
                </c:pt>
                <c:pt idx="11">
                  <c:v>Magenta Arrière</c:v>
                </c:pt>
                <c:pt idx="12">
                  <c:v>Rose Arrière</c:v>
                </c:pt>
              </c:strCache>
            </c:strRef>
          </c:cat>
          <c:val>
            <c:numRef>
              <c:extLst>
                <c:ext xmlns:c15="http://schemas.microsoft.com/office/drawing/2012/chart" uri="{02D57815-91ED-43cb-92C2-25804820EDAC}">
                  <c15:fullRef>
                    <c15:sqref>Resume_02!$C$38:$AB$38</c15:sqref>
                  </c15:fullRef>
                </c:ext>
              </c:extLst>
              <c:f>(Resume_02!$D$38,Resume_02!$F$38,Resume_02!$H$38,Resume_02!$J$38,Resume_02!$L$38,Resume_02!$N$38,Resume_02!$P$38,Resume_02!$R$38,Resume_02!$T$38,Resume_02!$V$38,Resume_02!$X$38,Resume_02!$Z$38,Resume_02!$AB$38)</c:f>
              <c:numCache>
                <c:formatCode>General</c:formatCode>
                <c:ptCount val="13"/>
                <c:pt idx="0">
                  <c:v>0</c:v>
                </c:pt>
                <c:pt idx="1">
                  <c:v>0</c:v>
                </c:pt>
                <c:pt idx="2">
                  <c:v>0</c:v>
                </c:pt>
                <c:pt idx="3">
                  <c:v>0</c:v>
                </c:pt>
                <c:pt idx="4">
                  <c:v>0</c:v>
                </c:pt>
                <c:pt idx="5">
                  <c:v>2.5</c:v>
                </c:pt>
                <c:pt idx="6">
                  <c:v>0</c:v>
                </c:pt>
                <c:pt idx="7">
                  <c:v>0</c:v>
                </c:pt>
                <c:pt idx="8">
                  <c:v>4.7058823529411766</c:v>
                </c:pt>
                <c:pt idx="9">
                  <c:v>2</c:v>
                </c:pt>
                <c:pt idx="10">
                  <c:v>4.3529411764705879</c:v>
                </c:pt>
                <c:pt idx="11">
                  <c:v>0</c:v>
                </c:pt>
                <c:pt idx="12">
                  <c:v>0</c:v>
                </c:pt>
              </c:numCache>
            </c:numRef>
          </c:val>
          <c:extLst>
            <c:ext xmlns:c16="http://schemas.microsoft.com/office/drawing/2014/chart" uri="{C3380CC4-5D6E-409C-BE32-E72D297353CC}">
              <c16:uniqueId val="{00000005-3B29-4C3E-B316-F67DACB6F4C6}"/>
            </c:ext>
          </c:extLst>
        </c:ser>
        <c:ser>
          <c:idx val="6"/>
          <c:order val="6"/>
          <c:spPr>
            <a:solidFill>
              <a:schemeClr val="accent4"/>
            </a:solidFill>
            <a:ln>
              <a:noFill/>
            </a:ln>
            <a:effectLst/>
          </c:spPr>
          <c:invertIfNegative val="0"/>
          <c:cat>
            <c:strRef>
              <c:extLst>
                <c:ext xmlns:c15="http://schemas.microsoft.com/office/drawing/2012/chart" uri="{02D57815-91ED-43cb-92C2-25804820EDAC}">
                  <c15:fullRef>
                    <c15:sqref>Resume_02!$C$32:$AB$32</c15:sqref>
                  </c15:fullRef>
                </c:ext>
              </c:extLst>
              <c:f>(Resume_02!$D$32,Resume_02!$F$32,Resume_02!$H$32,Resume_02!$J$32,Resume_02!$L$32,Resume_02!$N$32,Resume_02!$P$32,Resume_02!$R$32,Resume_02!$T$32,Resume_02!$V$32,Resume_02!$X$32,Resume_02!$Z$32,Resume_02!$AB$32)</c:f>
              <c:strCache>
                <c:ptCount val="13"/>
                <c:pt idx="0">
                  <c:v>Noir Arrière</c:v>
                </c:pt>
                <c:pt idx="1">
                  <c:v>Rouge Arrière</c:v>
                </c:pt>
                <c:pt idx="2">
                  <c:v>Orange Arrière</c:v>
                </c:pt>
                <c:pt idx="3">
                  <c:v>Jaune Arrière</c:v>
                </c:pt>
                <c:pt idx="4">
                  <c:v>Vert Pomme Arrière</c:v>
                </c:pt>
                <c:pt idx="5">
                  <c:v>Vert  Arrière</c:v>
                </c:pt>
                <c:pt idx="6">
                  <c:v>Turquoise Arrière</c:v>
                </c:pt>
                <c:pt idx="7">
                  <c:v>Cyan Arrière</c:v>
                </c:pt>
                <c:pt idx="8">
                  <c:v>Bleu Arrière</c:v>
                </c:pt>
                <c:pt idx="9">
                  <c:v>Indigo Arrière</c:v>
                </c:pt>
                <c:pt idx="10">
                  <c:v>Pourpre Arrière</c:v>
                </c:pt>
                <c:pt idx="11">
                  <c:v>Magenta Arrière</c:v>
                </c:pt>
                <c:pt idx="12">
                  <c:v>Rose Arrière</c:v>
                </c:pt>
              </c:strCache>
            </c:strRef>
          </c:cat>
          <c:val>
            <c:numRef>
              <c:extLst>
                <c:ext xmlns:c15="http://schemas.microsoft.com/office/drawing/2012/chart" uri="{02D57815-91ED-43cb-92C2-25804820EDAC}">
                  <c15:fullRef>
                    <c15:sqref>Resume_02!$C$39:$AB$39</c15:sqref>
                  </c15:fullRef>
                </c:ext>
              </c:extLst>
              <c:f>(Resume_02!$D$39,Resume_02!$F$39,Resume_02!$H$39,Resume_02!$J$39,Resume_02!$L$39,Resume_02!$N$39,Resume_02!$P$39,Resume_02!$R$39,Resume_02!$T$39,Resume_02!$V$39,Resume_02!$X$39,Resume_02!$Z$39,Resume_02!$AB$39)</c:f>
              <c:numCache>
                <c:formatCode>General</c:formatCode>
                <c:ptCount val="13"/>
                <c:pt idx="0">
                  <c:v>0.625</c:v>
                </c:pt>
                <c:pt idx="1">
                  <c:v>0</c:v>
                </c:pt>
                <c:pt idx="2">
                  <c:v>0</c:v>
                </c:pt>
                <c:pt idx="3">
                  <c:v>0</c:v>
                </c:pt>
                <c:pt idx="4">
                  <c:v>0.7142857142857143</c:v>
                </c:pt>
                <c:pt idx="5">
                  <c:v>0.625</c:v>
                </c:pt>
                <c:pt idx="6">
                  <c:v>0</c:v>
                </c:pt>
                <c:pt idx="7">
                  <c:v>2.5</c:v>
                </c:pt>
                <c:pt idx="8">
                  <c:v>0</c:v>
                </c:pt>
                <c:pt idx="9">
                  <c:v>2.7692307692307692</c:v>
                </c:pt>
                <c:pt idx="10">
                  <c:v>1.1764705882352942</c:v>
                </c:pt>
                <c:pt idx="11">
                  <c:v>5.6</c:v>
                </c:pt>
                <c:pt idx="12">
                  <c:v>2.808988764044944</c:v>
                </c:pt>
              </c:numCache>
            </c:numRef>
          </c:val>
          <c:extLst>
            <c:ext xmlns:c16="http://schemas.microsoft.com/office/drawing/2014/chart" uri="{C3380CC4-5D6E-409C-BE32-E72D297353CC}">
              <c16:uniqueId val="{00000006-3B29-4C3E-B316-F67DACB6F4C6}"/>
            </c:ext>
          </c:extLst>
        </c:ser>
        <c:ser>
          <c:idx val="7"/>
          <c:order val="7"/>
          <c:spPr>
            <a:solidFill>
              <a:srgbClr val="FF5050"/>
            </a:solidFill>
            <a:ln>
              <a:noFill/>
            </a:ln>
            <a:effectLst/>
          </c:spPr>
          <c:invertIfNegative val="0"/>
          <c:cat>
            <c:strRef>
              <c:extLst>
                <c:ext xmlns:c15="http://schemas.microsoft.com/office/drawing/2012/chart" uri="{02D57815-91ED-43cb-92C2-25804820EDAC}">
                  <c15:fullRef>
                    <c15:sqref>Resume_02!$C$32:$AB$32</c15:sqref>
                  </c15:fullRef>
                </c:ext>
              </c:extLst>
              <c:f>(Resume_02!$D$32,Resume_02!$F$32,Resume_02!$H$32,Resume_02!$J$32,Resume_02!$L$32,Resume_02!$N$32,Resume_02!$P$32,Resume_02!$R$32,Resume_02!$T$32,Resume_02!$V$32,Resume_02!$X$32,Resume_02!$Z$32,Resume_02!$AB$32)</c:f>
              <c:strCache>
                <c:ptCount val="13"/>
                <c:pt idx="0">
                  <c:v>Noir Arrière</c:v>
                </c:pt>
                <c:pt idx="1">
                  <c:v>Rouge Arrière</c:v>
                </c:pt>
                <c:pt idx="2">
                  <c:v>Orange Arrière</c:v>
                </c:pt>
                <c:pt idx="3">
                  <c:v>Jaune Arrière</c:v>
                </c:pt>
                <c:pt idx="4">
                  <c:v>Vert Pomme Arrière</c:v>
                </c:pt>
                <c:pt idx="5">
                  <c:v>Vert  Arrière</c:v>
                </c:pt>
                <c:pt idx="6">
                  <c:v>Turquoise Arrière</c:v>
                </c:pt>
                <c:pt idx="7">
                  <c:v>Cyan Arrière</c:v>
                </c:pt>
                <c:pt idx="8">
                  <c:v>Bleu Arrière</c:v>
                </c:pt>
                <c:pt idx="9">
                  <c:v>Indigo Arrière</c:v>
                </c:pt>
                <c:pt idx="10">
                  <c:v>Pourpre Arrière</c:v>
                </c:pt>
                <c:pt idx="11">
                  <c:v>Magenta Arrière</c:v>
                </c:pt>
                <c:pt idx="12">
                  <c:v>Rose Arrière</c:v>
                </c:pt>
              </c:strCache>
            </c:strRef>
          </c:cat>
          <c:val>
            <c:numRef>
              <c:extLst>
                <c:ext xmlns:c15="http://schemas.microsoft.com/office/drawing/2012/chart" uri="{02D57815-91ED-43cb-92C2-25804820EDAC}">
                  <c15:fullRef>
                    <c15:sqref>Resume_02!$C$40:$AB$40</c15:sqref>
                  </c15:fullRef>
                </c:ext>
              </c:extLst>
              <c:f>(Resume_02!$D$40,Resume_02!$F$40,Resume_02!$H$40,Resume_02!$J$40,Resume_02!$L$40,Resume_02!$N$40,Resume_02!$P$40,Resume_02!$R$40,Resume_02!$T$40,Resume_02!$V$40,Resume_02!$X$40,Resume_02!$Z$40,Resume_02!$AB$40)</c:f>
              <c:numCache>
                <c:formatCode>General</c:formatCode>
                <c:ptCount val="13"/>
                <c:pt idx="0">
                  <c:v>0</c:v>
                </c:pt>
                <c:pt idx="1">
                  <c:v>0</c:v>
                </c:pt>
                <c:pt idx="2">
                  <c:v>0</c:v>
                </c:pt>
                <c:pt idx="3">
                  <c:v>0</c:v>
                </c:pt>
                <c:pt idx="4">
                  <c:v>0</c:v>
                </c:pt>
                <c:pt idx="5">
                  <c:v>0</c:v>
                </c:pt>
                <c:pt idx="6">
                  <c:v>0</c:v>
                </c:pt>
                <c:pt idx="7">
                  <c:v>0</c:v>
                </c:pt>
                <c:pt idx="8">
                  <c:v>0</c:v>
                </c:pt>
                <c:pt idx="9">
                  <c:v>2.7692307692307692</c:v>
                </c:pt>
                <c:pt idx="10">
                  <c:v>0</c:v>
                </c:pt>
                <c:pt idx="11">
                  <c:v>0</c:v>
                </c:pt>
                <c:pt idx="12">
                  <c:v>0</c:v>
                </c:pt>
              </c:numCache>
            </c:numRef>
          </c:val>
          <c:extLst>
            <c:ext xmlns:c16="http://schemas.microsoft.com/office/drawing/2014/chart" uri="{C3380CC4-5D6E-409C-BE32-E72D297353CC}">
              <c16:uniqueId val="{00000007-3B29-4C3E-B316-F67DACB6F4C6}"/>
            </c:ext>
          </c:extLst>
        </c:ser>
        <c:ser>
          <c:idx val="8"/>
          <c:order val="8"/>
          <c:spPr>
            <a:solidFill>
              <a:srgbClr val="C00000"/>
            </a:solidFill>
            <a:ln>
              <a:noFill/>
            </a:ln>
            <a:effectLst/>
          </c:spPr>
          <c:invertIfNegative val="0"/>
          <c:cat>
            <c:strRef>
              <c:extLst>
                <c:ext xmlns:c15="http://schemas.microsoft.com/office/drawing/2012/chart" uri="{02D57815-91ED-43cb-92C2-25804820EDAC}">
                  <c15:fullRef>
                    <c15:sqref>Resume_02!$C$32:$AB$32</c15:sqref>
                  </c15:fullRef>
                </c:ext>
              </c:extLst>
              <c:f>(Resume_02!$D$32,Resume_02!$F$32,Resume_02!$H$32,Resume_02!$J$32,Resume_02!$L$32,Resume_02!$N$32,Resume_02!$P$32,Resume_02!$R$32,Resume_02!$T$32,Resume_02!$V$32,Resume_02!$X$32,Resume_02!$Z$32,Resume_02!$AB$32)</c:f>
              <c:strCache>
                <c:ptCount val="13"/>
                <c:pt idx="0">
                  <c:v>Noir Arrière</c:v>
                </c:pt>
                <c:pt idx="1">
                  <c:v>Rouge Arrière</c:v>
                </c:pt>
                <c:pt idx="2">
                  <c:v>Orange Arrière</c:v>
                </c:pt>
                <c:pt idx="3">
                  <c:v>Jaune Arrière</c:v>
                </c:pt>
                <c:pt idx="4">
                  <c:v>Vert Pomme Arrière</c:v>
                </c:pt>
                <c:pt idx="5">
                  <c:v>Vert  Arrière</c:v>
                </c:pt>
                <c:pt idx="6">
                  <c:v>Turquoise Arrière</c:v>
                </c:pt>
                <c:pt idx="7">
                  <c:v>Cyan Arrière</c:v>
                </c:pt>
                <c:pt idx="8">
                  <c:v>Bleu Arrière</c:v>
                </c:pt>
                <c:pt idx="9">
                  <c:v>Indigo Arrière</c:v>
                </c:pt>
                <c:pt idx="10">
                  <c:v>Pourpre Arrière</c:v>
                </c:pt>
                <c:pt idx="11">
                  <c:v>Magenta Arrière</c:v>
                </c:pt>
                <c:pt idx="12">
                  <c:v>Rose Arrière</c:v>
                </c:pt>
              </c:strCache>
            </c:strRef>
          </c:cat>
          <c:val>
            <c:numRef>
              <c:extLst>
                <c:ext xmlns:c15="http://schemas.microsoft.com/office/drawing/2012/chart" uri="{02D57815-91ED-43cb-92C2-25804820EDAC}">
                  <c15:fullRef>
                    <c15:sqref>Resume_02!$C$41:$AB$41</c15:sqref>
                  </c15:fullRef>
                </c:ext>
              </c:extLst>
              <c:f>(Resume_02!$D$41,Resume_02!$F$41,Resume_02!$H$41,Resume_02!$J$41,Resume_02!$L$41,Resume_02!$N$41,Resume_02!$P$41,Resume_02!$R$41,Resume_02!$T$41,Resume_02!$V$41,Resume_02!$X$41,Resume_02!$Z$41,Resume_02!$AB$41)</c:f>
              <c:numCache>
                <c:formatCode>General</c:formatCode>
                <c:ptCount val="13"/>
                <c:pt idx="0">
                  <c:v>0</c:v>
                </c:pt>
                <c:pt idx="1">
                  <c:v>0</c:v>
                </c:pt>
                <c:pt idx="2">
                  <c:v>0</c:v>
                </c:pt>
                <c:pt idx="3">
                  <c:v>0</c:v>
                </c:pt>
                <c:pt idx="4">
                  <c:v>5.7142857142857144</c:v>
                </c:pt>
                <c:pt idx="5">
                  <c:v>10.625</c:v>
                </c:pt>
                <c:pt idx="6">
                  <c:v>2.8571428571428572</c:v>
                </c:pt>
                <c:pt idx="7">
                  <c:v>11.071428571428571</c:v>
                </c:pt>
                <c:pt idx="8">
                  <c:v>0</c:v>
                </c:pt>
                <c:pt idx="9">
                  <c:v>12.153846153846153</c:v>
                </c:pt>
                <c:pt idx="10">
                  <c:v>4.4705882352941178</c:v>
                </c:pt>
                <c:pt idx="11">
                  <c:v>8.8000000000000007</c:v>
                </c:pt>
                <c:pt idx="12">
                  <c:v>7.9775280898876408</c:v>
                </c:pt>
              </c:numCache>
            </c:numRef>
          </c:val>
          <c:extLst>
            <c:ext xmlns:c16="http://schemas.microsoft.com/office/drawing/2014/chart" uri="{C3380CC4-5D6E-409C-BE32-E72D297353CC}">
              <c16:uniqueId val="{00000008-3B29-4C3E-B316-F67DACB6F4C6}"/>
            </c:ext>
          </c:extLst>
        </c:ser>
        <c:dLbls>
          <c:showLegendKey val="0"/>
          <c:showVal val="0"/>
          <c:showCatName val="0"/>
          <c:showSerName val="0"/>
          <c:showPercent val="0"/>
          <c:showBubbleSize val="0"/>
        </c:dLbls>
        <c:gapWidth val="150"/>
        <c:overlap val="100"/>
        <c:axId val="988048271"/>
        <c:axId val="1045613103"/>
      </c:barChart>
      <c:catAx>
        <c:axId val="98804827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045613103"/>
        <c:crosses val="autoZero"/>
        <c:auto val="1"/>
        <c:lblAlgn val="ctr"/>
        <c:lblOffset val="100"/>
        <c:noMultiLvlLbl val="0"/>
      </c:catAx>
      <c:valAx>
        <c:axId val="1045613103"/>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98804827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Besoin et Limitation</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fr-FR"/>
        </a:p>
      </c:txPr>
    </c:title>
    <c:autoTitleDeleted val="0"/>
    <c:plotArea>
      <c:layout/>
      <c:radarChart>
        <c:radarStyle val="marker"/>
        <c:varyColors val="0"/>
        <c:ser>
          <c:idx val="0"/>
          <c:order val="0"/>
          <c:tx>
            <c:strRef>
              <c:f>Mot_cle!$C$21</c:f>
              <c:strCache>
                <c:ptCount val="1"/>
                <c:pt idx="0">
                  <c:v>Gauche</c:v>
                </c:pt>
              </c:strCache>
            </c:strRef>
          </c:tx>
          <c:spPr>
            <a:ln w="31750" cap="rnd">
              <a:solidFill>
                <a:schemeClr val="accent1"/>
              </a:solidFill>
              <a:round/>
            </a:ln>
            <a:effectLst/>
          </c:spPr>
          <c:marker>
            <c:symbol val="none"/>
          </c:marker>
          <c:cat>
            <c:strRef>
              <c:f>Mot_cle!$B$22:$B$37</c:f>
              <c:strCache>
                <c:ptCount val="16"/>
                <c:pt idx="0">
                  <c:v>Sécurité et protection</c:v>
                </c:pt>
                <c:pt idx="1">
                  <c:v>Stabilité  /soutien</c:v>
                </c:pt>
                <c:pt idx="2">
                  <c:v>Ecoute du corp s/ présence en soi</c:v>
                </c:pt>
                <c:pt idx="3">
                  <c:v> Place dans la société </c:v>
                </c:pt>
                <c:pt idx="4">
                  <c:v>Avoir une direction claire / capacité de décision</c:v>
                </c:pt>
                <c:pt idx="5">
                  <c:v>Valorisation / reconnaissance / respect</c:v>
                </c:pt>
                <c:pt idx="6">
                  <c:v>Equilibre entre soi et les autres / positionnement</c:v>
                </c:pt>
                <c:pt idx="7">
                  <c:v>Exprimer son potentiel, sa différence</c:v>
                </c:pt>
                <c:pt idx="8">
                  <c:v>Intuition / perceptions</c:v>
                </c:pt>
                <c:pt idx="9">
                  <c:v>Volonté / aller de l'avant / passage à l'action</c:v>
                </c:pt>
                <c:pt idx="10">
                  <c:v>Adaptation / résilience</c:v>
                </c:pt>
                <c:pt idx="11">
                  <c:v>Gestion du stress, des émotions, de la pression</c:v>
                </c:pt>
                <c:pt idx="12">
                  <c:v>Rapport à l'autorité / rapport aux parents</c:v>
                </c:pt>
                <c:pt idx="13">
                  <c:v>Lâcher-prise / détachement / détente</c:v>
                </c:pt>
                <c:pt idx="14">
                  <c:v>Liberté / pouvoir intérieur  </c:v>
                </c:pt>
                <c:pt idx="15">
                  <c:v>Expression / vocation</c:v>
                </c:pt>
              </c:strCache>
            </c:strRef>
          </c:cat>
          <c:val>
            <c:numRef>
              <c:f>Mot_cle!$C$22:$C$37</c:f>
              <c:numCache>
                <c:formatCode>0</c:formatCode>
                <c:ptCount val="16"/>
                <c:pt idx="0">
                  <c:v>46.459337625999993</c:v>
                </c:pt>
                <c:pt idx="1">
                  <c:v>185.44252990199999</c:v>
                </c:pt>
                <c:pt idx="2">
                  <c:v>100.89145416500003</c:v>
                </c:pt>
                <c:pt idx="3">
                  <c:v>139.42328002350001</c:v>
                </c:pt>
                <c:pt idx="4">
                  <c:v>73.845464307</c:v>
                </c:pt>
                <c:pt idx="5">
                  <c:v>289.01313207650009</c:v>
                </c:pt>
                <c:pt idx="6">
                  <c:v>31.284620385999972</c:v>
                </c:pt>
                <c:pt idx="7">
                  <c:v>115.28278827399998</c:v>
                </c:pt>
                <c:pt idx="8">
                  <c:v>78.206242908000036</c:v>
                </c:pt>
                <c:pt idx="9">
                  <c:v>41.571775116999987</c:v>
                </c:pt>
                <c:pt idx="10">
                  <c:v>127.85701947200005</c:v>
                </c:pt>
                <c:pt idx="11">
                  <c:v>19.949281159999998</c:v>
                </c:pt>
                <c:pt idx="12">
                  <c:v>66.784888428000016</c:v>
                </c:pt>
                <c:pt idx="13">
                  <c:v>71.649029319999983</c:v>
                </c:pt>
                <c:pt idx="14">
                  <c:v>76.327100765999973</c:v>
                </c:pt>
                <c:pt idx="15">
                  <c:v>76.180116791999993</c:v>
                </c:pt>
              </c:numCache>
            </c:numRef>
          </c:val>
          <c:extLst>
            <c:ext xmlns:c16="http://schemas.microsoft.com/office/drawing/2014/chart" uri="{C3380CC4-5D6E-409C-BE32-E72D297353CC}">
              <c16:uniqueId val="{00000000-3834-4116-97A9-053B4037E127}"/>
            </c:ext>
          </c:extLst>
        </c:ser>
        <c:ser>
          <c:idx val="1"/>
          <c:order val="1"/>
          <c:tx>
            <c:strRef>
              <c:f>Mot_cle!$D$21</c:f>
              <c:strCache>
                <c:ptCount val="1"/>
                <c:pt idx="0">
                  <c:v>Droite</c:v>
                </c:pt>
              </c:strCache>
            </c:strRef>
          </c:tx>
          <c:spPr>
            <a:ln w="31750" cap="rnd">
              <a:solidFill>
                <a:schemeClr val="accent2"/>
              </a:solidFill>
              <a:round/>
            </a:ln>
            <a:effectLst/>
          </c:spPr>
          <c:marker>
            <c:symbol val="none"/>
          </c:marker>
          <c:cat>
            <c:strRef>
              <c:f>Mot_cle!$B$22:$B$37</c:f>
              <c:strCache>
                <c:ptCount val="16"/>
                <c:pt idx="0">
                  <c:v>Sécurité et protection</c:v>
                </c:pt>
                <c:pt idx="1">
                  <c:v>Stabilité  /soutien</c:v>
                </c:pt>
                <c:pt idx="2">
                  <c:v>Ecoute du corp s/ présence en soi</c:v>
                </c:pt>
                <c:pt idx="3">
                  <c:v> Place dans la société </c:v>
                </c:pt>
                <c:pt idx="4">
                  <c:v>Avoir une direction claire / capacité de décision</c:v>
                </c:pt>
                <c:pt idx="5">
                  <c:v>Valorisation / reconnaissance / respect</c:v>
                </c:pt>
                <c:pt idx="6">
                  <c:v>Equilibre entre soi et les autres / positionnement</c:v>
                </c:pt>
                <c:pt idx="7">
                  <c:v>Exprimer son potentiel, sa différence</c:v>
                </c:pt>
                <c:pt idx="8">
                  <c:v>Intuition / perceptions</c:v>
                </c:pt>
                <c:pt idx="9">
                  <c:v>Volonté / aller de l'avant / passage à l'action</c:v>
                </c:pt>
                <c:pt idx="10">
                  <c:v>Adaptation / résilience</c:v>
                </c:pt>
                <c:pt idx="11">
                  <c:v>Gestion du stress, des émotions, de la pression</c:v>
                </c:pt>
                <c:pt idx="12">
                  <c:v>Rapport à l'autorité / rapport aux parents</c:v>
                </c:pt>
                <c:pt idx="13">
                  <c:v>Lâcher-prise / détachement / détente</c:v>
                </c:pt>
                <c:pt idx="14">
                  <c:v>Liberté / pouvoir intérieur  </c:v>
                </c:pt>
                <c:pt idx="15">
                  <c:v>Expression / vocation</c:v>
                </c:pt>
              </c:strCache>
            </c:strRef>
          </c:cat>
          <c:val>
            <c:numRef>
              <c:f>Mot_cle!$D$22:$D$37</c:f>
              <c:numCache>
                <c:formatCode>0</c:formatCode>
                <c:ptCount val="16"/>
                <c:pt idx="0">
                  <c:v>2.1280450999999942</c:v>
                </c:pt>
                <c:pt idx="1">
                  <c:v>96.844159409999989</c:v>
                </c:pt>
                <c:pt idx="2">
                  <c:v>10.307795712000015</c:v>
                </c:pt>
                <c:pt idx="3">
                  <c:v>74.611240440499998</c:v>
                </c:pt>
                <c:pt idx="4">
                  <c:v>21.889315482500024</c:v>
                </c:pt>
                <c:pt idx="5">
                  <c:v>27.349196403999997</c:v>
                </c:pt>
                <c:pt idx="6">
                  <c:v>-55.528298236999987</c:v>
                </c:pt>
                <c:pt idx="7">
                  <c:v>93.816338040000005</c:v>
                </c:pt>
                <c:pt idx="8">
                  <c:v>-155.34603699749999</c:v>
                </c:pt>
                <c:pt idx="9">
                  <c:v>10.529773648999964</c:v>
                </c:pt>
                <c:pt idx="10">
                  <c:v>-51.62333815800001</c:v>
                </c:pt>
                <c:pt idx="11">
                  <c:v>-14.048493863999994</c:v>
                </c:pt>
                <c:pt idx="12">
                  <c:v>-73.971713675999993</c:v>
                </c:pt>
                <c:pt idx="13">
                  <c:v>-12.170050447999998</c:v>
                </c:pt>
                <c:pt idx="14">
                  <c:v>63.256651880999954</c:v>
                </c:pt>
                <c:pt idx="15">
                  <c:v>49.569026347000005</c:v>
                </c:pt>
              </c:numCache>
            </c:numRef>
          </c:val>
          <c:extLst>
            <c:ext xmlns:c16="http://schemas.microsoft.com/office/drawing/2014/chart" uri="{C3380CC4-5D6E-409C-BE32-E72D297353CC}">
              <c16:uniqueId val="{00000001-3834-4116-97A9-053B4037E127}"/>
            </c:ext>
          </c:extLst>
        </c:ser>
        <c:dLbls>
          <c:showLegendKey val="0"/>
          <c:showVal val="0"/>
          <c:showCatName val="0"/>
          <c:showSerName val="0"/>
          <c:showPercent val="0"/>
          <c:showBubbleSize val="0"/>
        </c:dLbls>
        <c:axId val="1031344559"/>
        <c:axId val="1052069727"/>
      </c:radarChart>
      <c:catAx>
        <c:axId val="1031344559"/>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fr-FR"/>
          </a:p>
        </c:txPr>
        <c:crossAx val="1052069727"/>
        <c:crosses val="autoZero"/>
        <c:auto val="1"/>
        <c:lblAlgn val="ctr"/>
        <c:lblOffset val="100"/>
        <c:noMultiLvlLbl val="0"/>
      </c:catAx>
      <c:valAx>
        <c:axId val="1052069727"/>
        <c:scaling>
          <c:orientation val="minMax"/>
          <c:max val="300"/>
          <c:min val="-300"/>
        </c:scaling>
        <c:delete val="0"/>
        <c:axPos val="l"/>
        <c:majorGridlines>
          <c:spPr>
            <a:ln w="9525" cap="flat" cmpd="sng" algn="ctr">
              <a:solidFill>
                <a:schemeClr val="tx2">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fr-FR"/>
          </a:p>
        </c:txPr>
        <c:crossAx val="1031344559"/>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fr-FR"/>
    </a:p>
  </c:txPr>
  <c:printSettings>
    <c:headerFooter/>
    <c:pageMargins b="0.75" l="0.7" r="0.7" t="0.75" header="0.3" footer="0.3"/>
    <c:pageSetup/>
  </c:printSettings>
  <c:userShapes r:id="rId3"/>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Calme et réactivité</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fr-FR"/>
        </a:p>
      </c:txPr>
    </c:title>
    <c:autoTitleDeleted val="0"/>
    <c:plotArea>
      <c:layout/>
      <c:radarChart>
        <c:radarStyle val="marker"/>
        <c:varyColors val="0"/>
        <c:ser>
          <c:idx val="0"/>
          <c:order val="0"/>
          <c:tx>
            <c:strRef>
              <c:f>Mot_cle!$C$40</c:f>
              <c:strCache>
                <c:ptCount val="1"/>
                <c:pt idx="0">
                  <c:v>Gauche</c:v>
                </c:pt>
              </c:strCache>
            </c:strRef>
          </c:tx>
          <c:spPr>
            <a:ln w="31750" cap="rnd">
              <a:solidFill>
                <a:schemeClr val="accent1"/>
              </a:solidFill>
              <a:round/>
            </a:ln>
            <a:effectLst/>
          </c:spPr>
          <c:marker>
            <c:symbol val="none"/>
          </c:marker>
          <c:cat>
            <c:strRef>
              <c:f>Mot_cle!$B$41:$B$56</c:f>
              <c:strCache>
                <c:ptCount val="16"/>
                <c:pt idx="0">
                  <c:v>Sécurité et protection</c:v>
                </c:pt>
                <c:pt idx="1">
                  <c:v>Stabilité  /soutien</c:v>
                </c:pt>
                <c:pt idx="2">
                  <c:v>Ecoute du corp s/ présence en soi</c:v>
                </c:pt>
                <c:pt idx="3">
                  <c:v> Place dans la société </c:v>
                </c:pt>
                <c:pt idx="4">
                  <c:v>Avoir une direction claire / capacité de décision</c:v>
                </c:pt>
                <c:pt idx="5">
                  <c:v>Valorisation / reconnaissance / respect</c:v>
                </c:pt>
                <c:pt idx="6">
                  <c:v>Equilibre entre soi et les autres / positionnement</c:v>
                </c:pt>
                <c:pt idx="7">
                  <c:v>Exprimer son potentiel, sa différence</c:v>
                </c:pt>
                <c:pt idx="8">
                  <c:v>Intuition / perceptions</c:v>
                </c:pt>
                <c:pt idx="9">
                  <c:v>Volonté / aller de l'avant / passage à l'action</c:v>
                </c:pt>
                <c:pt idx="10">
                  <c:v>Adaptation / résilience</c:v>
                </c:pt>
                <c:pt idx="11">
                  <c:v>Gestion du stress, des émotions, de la pression</c:v>
                </c:pt>
                <c:pt idx="12">
                  <c:v>Rapport à l'autorité / rapport aux parents</c:v>
                </c:pt>
                <c:pt idx="13">
                  <c:v>Lâcher-prise / détachement / détente</c:v>
                </c:pt>
                <c:pt idx="14">
                  <c:v>Liberté / pouvoir intérieur  </c:v>
                </c:pt>
                <c:pt idx="15">
                  <c:v>Expression / vocation</c:v>
                </c:pt>
              </c:strCache>
            </c:strRef>
          </c:cat>
          <c:val>
            <c:numRef>
              <c:f>Mot_cle!$C$41:$C$56</c:f>
              <c:numCache>
                <c:formatCode>0</c:formatCode>
                <c:ptCount val="16"/>
                <c:pt idx="0">
                  <c:v>-141.88624680000004</c:v>
                </c:pt>
                <c:pt idx="1">
                  <c:v>-162.89592612199999</c:v>
                </c:pt>
                <c:pt idx="2">
                  <c:v>-50.63664767100002</c:v>
                </c:pt>
                <c:pt idx="3">
                  <c:v>-187.09169650000001</c:v>
                </c:pt>
                <c:pt idx="4">
                  <c:v>-92.632268576000001</c:v>
                </c:pt>
                <c:pt idx="5">
                  <c:v>-12.175316869000014</c:v>
                </c:pt>
                <c:pt idx="6">
                  <c:v>-101.08689842800001</c:v>
                </c:pt>
                <c:pt idx="7">
                  <c:v>-74.064594585000009</c:v>
                </c:pt>
                <c:pt idx="8">
                  <c:v>-81.783372906000068</c:v>
                </c:pt>
                <c:pt idx="9">
                  <c:v>-93.983506512999995</c:v>
                </c:pt>
                <c:pt idx="10">
                  <c:v>-22.342791168499986</c:v>
                </c:pt>
                <c:pt idx="11">
                  <c:v>-76.363053499000017</c:v>
                </c:pt>
                <c:pt idx="12">
                  <c:v>23.536480396999934</c:v>
                </c:pt>
                <c:pt idx="13">
                  <c:v>34.675731169000017</c:v>
                </c:pt>
                <c:pt idx="14">
                  <c:v>-25.297602057000063</c:v>
                </c:pt>
                <c:pt idx="15">
                  <c:v>9.1113355390000663</c:v>
                </c:pt>
              </c:numCache>
            </c:numRef>
          </c:val>
          <c:extLst>
            <c:ext xmlns:c16="http://schemas.microsoft.com/office/drawing/2014/chart" uri="{C3380CC4-5D6E-409C-BE32-E72D297353CC}">
              <c16:uniqueId val="{00000000-4EEF-4166-825C-B8BC75A99AC6}"/>
            </c:ext>
          </c:extLst>
        </c:ser>
        <c:ser>
          <c:idx val="1"/>
          <c:order val="1"/>
          <c:tx>
            <c:strRef>
              <c:f>Mot_cle!$D$40</c:f>
              <c:strCache>
                <c:ptCount val="1"/>
                <c:pt idx="0">
                  <c:v>Droite</c:v>
                </c:pt>
              </c:strCache>
            </c:strRef>
          </c:tx>
          <c:spPr>
            <a:ln w="31750" cap="rnd">
              <a:solidFill>
                <a:schemeClr val="accent2"/>
              </a:solidFill>
              <a:round/>
            </a:ln>
            <a:effectLst/>
          </c:spPr>
          <c:marker>
            <c:symbol val="none"/>
          </c:marker>
          <c:cat>
            <c:strRef>
              <c:f>Mot_cle!$B$41:$B$56</c:f>
              <c:strCache>
                <c:ptCount val="16"/>
                <c:pt idx="0">
                  <c:v>Sécurité et protection</c:v>
                </c:pt>
                <c:pt idx="1">
                  <c:v>Stabilité  /soutien</c:v>
                </c:pt>
                <c:pt idx="2">
                  <c:v>Ecoute du corp s/ présence en soi</c:v>
                </c:pt>
                <c:pt idx="3">
                  <c:v> Place dans la société </c:v>
                </c:pt>
                <c:pt idx="4">
                  <c:v>Avoir une direction claire / capacité de décision</c:v>
                </c:pt>
                <c:pt idx="5">
                  <c:v>Valorisation / reconnaissance / respect</c:v>
                </c:pt>
                <c:pt idx="6">
                  <c:v>Equilibre entre soi et les autres / positionnement</c:v>
                </c:pt>
                <c:pt idx="7">
                  <c:v>Exprimer son potentiel, sa différence</c:v>
                </c:pt>
                <c:pt idx="8">
                  <c:v>Intuition / perceptions</c:v>
                </c:pt>
                <c:pt idx="9">
                  <c:v>Volonté / aller de l'avant / passage à l'action</c:v>
                </c:pt>
                <c:pt idx="10">
                  <c:v>Adaptation / résilience</c:v>
                </c:pt>
                <c:pt idx="11">
                  <c:v>Gestion du stress, des émotions, de la pression</c:v>
                </c:pt>
                <c:pt idx="12">
                  <c:v>Rapport à l'autorité / rapport aux parents</c:v>
                </c:pt>
                <c:pt idx="13">
                  <c:v>Lâcher-prise / détachement / détente</c:v>
                </c:pt>
                <c:pt idx="14">
                  <c:v>Liberté / pouvoir intérieur  </c:v>
                </c:pt>
                <c:pt idx="15">
                  <c:v>Expression / vocation</c:v>
                </c:pt>
              </c:strCache>
            </c:strRef>
          </c:cat>
          <c:val>
            <c:numRef>
              <c:f>Mot_cle!$D$41:$D$56</c:f>
              <c:numCache>
                <c:formatCode>0</c:formatCode>
                <c:ptCount val="16"/>
                <c:pt idx="0">
                  <c:v>45.205449619999968</c:v>
                </c:pt>
                <c:pt idx="1">
                  <c:v>-241.68023997799997</c:v>
                </c:pt>
                <c:pt idx="2">
                  <c:v>70.266079420499949</c:v>
                </c:pt>
                <c:pt idx="3">
                  <c:v>-115.228660772</c:v>
                </c:pt>
                <c:pt idx="4">
                  <c:v>-41.499256312500023</c:v>
                </c:pt>
                <c:pt idx="5">
                  <c:v>-52.225106879999998</c:v>
                </c:pt>
                <c:pt idx="6">
                  <c:v>69.491535445999943</c:v>
                </c:pt>
                <c:pt idx="7">
                  <c:v>-279.36815624000002</c:v>
                </c:pt>
                <c:pt idx="8">
                  <c:v>67.445789162999972</c:v>
                </c:pt>
                <c:pt idx="9">
                  <c:v>-105.386312737</c:v>
                </c:pt>
                <c:pt idx="10">
                  <c:v>26.456623599000011</c:v>
                </c:pt>
                <c:pt idx="11">
                  <c:v>-71.59582732100003</c:v>
                </c:pt>
                <c:pt idx="12">
                  <c:v>52.242823530999942</c:v>
                </c:pt>
                <c:pt idx="13">
                  <c:v>-25.737415628499974</c:v>
                </c:pt>
                <c:pt idx="14">
                  <c:v>3.7175687130000767</c:v>
                </c:pt>
                <c:pt idx="15">
                  <c:v>-85.985684729000013</c:v>
                </c:pt>
              </c:numCache>
            </c:numRef>
          </c:val>
          <c:extLst>
            <c:ext xmlns:c16="http://schemas.microsoft.com/office/drawing/2014/chart" uri="{C3380CC4-5D6E-409C-BE32-E72D297353CC}">
              <c16:uniqueId val="{00000001-4EEF-4166-825C-B8BC75A99AC6}"/>
            </c:ext>
          </c:extLst>
        </c:ser>
        <c:dLbls>
          <c:showLegendKey val="0"/>
          <c:showVal val="0"/>
          <c:showCatName val="0"/>
          <c:showSerName val="0"/>
          <c:showPercent val="0"/>
          <c:showBubbleSize val="0"/>
        </c:dLbls>
        <c:axId val="1031344559"/>
        <c:axId val="1052069727"/>
      </c:radarChart>
      <c:catAx>
        <c:axId val="1031344559"/>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fr-FR"/>
          </a:p>
        </c:txPr>
        <c:crossAx val="1052069727"/>
        <c:crosses val="autoZero"/>
        <c:auto val="1"/>
        <c:lblAlgn val="ctr"/>
        <c:lblOffset val="100"/>
        <c:noMultiLvlLbl val="0"/>
      </c:catAx>
      <c:valAx>
        <c:axId val="1052069727"/>
        <c:scaling>
          <c:orientation val="minMax"/>
          <c:max val="500"/>
          <c:min val="-500"/>
        </c:scaling>
        <c:delete val="0"/>
        <c:axPos val="l"/>
        <c:majorGridlines>
          <c:spPr>
            <a:ln w="9525" cap="flat" cmpd="sng" algn="ctr">
              <a:solidFill>
                <a:schemeClr val="tx2">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fr-FR"/>
          </a:p>
        </c:txPr>
        <c:crossAx val="1031344559"/>
        <c:crosses val="autoZero"/>
        <c:crossBetween val="between"/>
      </c:valAx>
      <c:spPr>
        <a:noFill/>
        <a:ln>
          <a:noFill/>
        </a:ln>
        <a:effectLst/>
      </c:spPr>
    </c:plotArea>
    <c:legend>
      <c:legendPos val="b"/>
      <c:layout>
        <c:manualLayout>
          <c:xMode val="edge"/>
          <c:yMode val="edge"/>
          <c:x val="0.37932176475992541"/>
          <c:y val="8.7702956901490783E-2"/>
          <c:w val="0.23347260192337776"/>
          <c:h val="4.1398629819978917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fr-FR"/>
    </a:p>
  </c:txPr>
  <c:printSettings>
    <c:headerFooter/>
    <c:pageMargins b="0.75" l="0.7" r="0.7" t="0.75" header="0.3" footer="0.3"/>
    <c:pageSetup/>
  </c:printSettings>
  <c:userShapes r:id="rId3"/>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Les Méridiens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radarChart>
        <c:radarStyle val="marker"/>
        <c:varyColors val="0"/>
        <c:ser>
          <c:idx val="0"/>
          <c:order val="0"/>
          <c:tx>
            <c:strRef>
              <c:f>Meridiens!$R$9</c:f>
              <c:strCache>
                <c:ptCount val="1"/>
                <c:pt idx="0">
                  <c:v>Meridien droit</c:v>
                </c:pt>
              </c:strCache>
            </c:strRef>
          </c:tx>
          <c:spPr>
            <a:ln w="28575" cap="rnd">
              <a:solidFill>
                <a:schemeClr val="accent2"/>
              </a:solidFill>
              <a:round/>
            </a:ln>
            <a:effectLst/>
          </c:spPr>
          <c:marker>
            <c:symbol val="none"/>
          </c:marker>
          <c:dLbls>
            <c:dLbl>
              <c:idx val="8"/>
              <c:delete val="1"/>
              <c:extLst>
                <c:ext xmlns:c15="http://schemas.microsoft.com/office/drawing/2012/chart" uri="{CE6537A1-D6FC-4f65-9D91-7224C49458BB}"/>
                <c:ext xmlns:c16="http://schemas.microsoft.com/office/drawing/2014/chart" uri="{C3380CC4-5D6E-409C-BE32-E72D297353CC}">
                  <c16:uniqueId val="{00000002-A293-4EE7-B29D-0AEC418F38C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Meridiens!$Q$10:$Q$23</c:f>
              <c:strCache>
                <c:ptCount val="14"/>
                <c:pt idx="0">
                  <c:v>poumon</c:v>
                </c:pt>
                <c:pt idx="1">
                  <c:v>Gros_intestin</c:v>
                </c:pt>
                <c:pt idx="2">
                  <c:v>Estomac</c:v>
                </c:pt>
                <c:pt idx="3">
                  <c:v>Rate_Panacreas</c:v>
                </c:pt>
                <c:pt idx="4">
                  <c:v>Coeur</c:v>
                </c:pt>
                <c:pt idx="5">
                  <c:v>Intestin_Grele</c:v>
                </c:pt>
                <c:pt idx="6">
                  <c:v>Vessie</c:v>
                </c:pt>
                <c:pt idx="7">
                  <c:v>Vesicule_biliaire</c:v>
                </c:pt>
                <c:pt idx="8">
                  <c:v>Foie</c:v>
                </c:pt>
                <c:pt idx="9">
                  <c:v>Reins</c:v>
                </c:pt>
                <c:pt idx="10">
                  <c:v>Maitre_coeur</c:v>
                </c:pt>
                <c:pt idx="11">
                  <c:v>Triple_rechauffeur</c:v>
                </c:pt>
                <c:pt idx="12">
                  <c:v>Conception</c:v>
                </c:pt>
                <c:pt idx="13">
                  <c:v>Gouverneur</c:v>
                </c:pt>
              </c:strCache>
            </c:strRef>
          </c:cat>
          <c:val>
            <c:numRef>
              <c:f>Meridiens!$R$10:$R$23</c:f>
              <c:numCache>
                <c:formatCode>General</c:formatCode>
                <c:ptCount val="14"/>
                <c:pt idx="0">
                  <c:v>100</c:v>
                </c:pt>
                <c:pt idx="1">
                  <c:v>90</c:v>
                </c:pt>
                <c:pt idx="2">
                  <c:v>96</c:v>
                </c:pt>
                <c:pt idx="3">
                  <c:v>96</c:v>
                </c:pt>
                <c:pt idx="4">
                  <c:v>100</c:v>
                </c:pt>
                <c:pt idx="5">
                  <c:v>95</c:v>
                </c:pt>
                <c:pt idx="6">
                  <c:v>93</c:v>
                </c:pt>
                <c:pt idx="7">
                  <c:v>89</c:v>
                </c:pt>
                <c:pt idx="8">
                  <c:v>79</c:v>
                </c:pt>
                <c:pt idx="9">
                  <c:v>90</c:v>
                </c:pt>
                <c:pt idx="10">
                  <c:v>89</c:v>
                </c:pt>
                <c:pt idx="11">
                  <c:v>92</c:v>
                </c:pt>
                <c:pt idx="12">
                  <c:v>100</c:v>
                </c:pt>
                <c:pt idx="13">
                  <c:v>86</c:v>
                </c:pt>
              </c:numCache>
            </c:numRef>
          </c:val>
          <c:extLst>
            <c:ext xmlns:c16="http://schemas.microsoft.com/office/drawing/2014/chart" uri="{C3380CC4-5D6E-409C-BE32-E72D297353CC}">
              <c16:uniqueId val="{00000000-A293-4EE7-B29D-0AEC418F38CD}"/>
            </c:ext>
          </c:extLst>
        </c:ser>
        <c:ser>
          <c:idx val="1"/>
          <c:order val="1"/>
          <c:tx>
            <c:strRef>
              <c:f>Meridiens!$S$9</c:f>
              <c:strCache>
                <c:ptCount val="1"/>
                <c:pt idx="0">
                  <c:v>Meridien Gauche</c:v>
                </c:pt>
              </c:strCache>
            </c:strRef>
          </c:tx>
          <c:spPr>
            <a:ln w="28575" cap="rnd">
              <a:solidFill>
                <a:schemeClr val="accent1"/>
              </a:solidFill>
              <a:round/>
            </a:ln>
            <a:effectLst/>
          </c:spPr>
          <c:marker>
            <c:symbol val="none"/>
          </c:marker>
          <c:cat>
            <c:strRef>
              <c:f>Meridiens!$Q$10:$Q$23</c:f>
              <c:strCache>
                <c:ptCount val="14"/>
                <c:pt idx="0">
                  <c:v>poumon</c:v>
                </c:pt>
                <c:pt idx="1">
                  <c:v>Gros_intestin</c:v>
                </c:pt>
                <c:pt idx="2">
                  <c:v>Estomac</c:v>
                </c:pt>
                <c:pt idx="3">
                  <c:v>Rate_Panacreas</c:v>
                </c:pt>
                <c:pt idx="4">
                  <c:v>Coeur</c:v>
                </c:pt>
                <c:pt idx="5">
                  <c:v>Intestin_Grele</c:v>
                </c:pt>
                <c:pt idx="6">
                  <c:v>Vessie</c:v>
                </c:pt>
                <c:pt idx="7">
                  <c:v>Vesicule_biliaire</c:v>
                </c:pt>
                <c:pt idx="8">
                  <c:v>Foie</c:v>
                </c:pt>
                <c:pt idx="9">
                  <c:v>Reins</c:v>
                </c:pt>
                <c:pt idx="10">
                  <c:v>Maitre_coeur</c:v>
                </c:pt>
                <c:pt idx="11">
                  <c:v>Triple_rechauffeur</c:v>
                </c:pt>
                <c:pt idx="12">
                  <c:v>Conception</c:v>
                </c:pt>
                <c:pt idx="13">
                  <c:v>Gouverneur</c:v>
                </c:pt>
              </c:strCache>
            </c:strRef>
          </c:cat>
          <c:val>
            <c:numRef>
              <c:f>Meridiens!$S$10:$S$23</c:f>
              <c:numCache>
                <c:formatCode>General</c:formatCode>
                <c:ptCount val="14"/>
                <c:pt idx="0">
                  <c:v>91</c:v>
                </c:pt>
                <c:pt idx="1">
                  <c:v>85</c:v>
                </c:pt>
                <c:pt idx="2">
                  <c:v>81</c:v>
                </c:pt>
                <c:pt idx="3">
                  <c:v>91</c:v>
                </c:pt>
                <c:pt idx="4">
                  <c:v>78</c:v>
                </c:pt>
                <c:pt idx="5">
                  <c:v>95</c:v>
                </c:pt>
                <c:pt idx="6">
                  <c:v>93</c:v>
                </c:pt>
                <c:pt idx="7">
                  <c:v>92</c:v>
                </c:pt>
                <c:pt idx="8">
                  <c:v>86</c:v>
                </c:pt>
                <c:pt idx="9">
                  <c:v>89</c:v>
                </c:pt>
                <c:pt idx="10">
                  <c:v>89</c:v>
                </c:pt>
                <c:pt idx="11">
                  <c:v>87</c:v>
                </c:pt>
                <c:pt idx="12">
                  <c:v>84</c:v>
                </c:pt>
                <c:pt idx="13">
                  <c:v>86</c:v>
                </c:pt>
              </c:numCache>
            </c:numRef>
          </c:val>
          <c:extLst>
            <c:ext xmlns:c16="http://schemas.microsoft.com/office/drawing/2014/chart" uri="{C3380CC4-5D6E-409C-BE32-E72D297353CC}">
              <c16:uniqueId val="{00000001-A293-4EE7-B29D-0AEC418F38CD}"/>
            </c:ext>
          </c:extLst>
        </c:ser>
        <c:dLbls>
          <c:showLegendKey val="0"/>
          <c:showVal val="0"/>
          <c:showCatName val="0"/>
          <c:showSerName val="0"/>
          <c:showPercent val="0"/>
          <c:showBubbleSize val="0"/>
        </c:dLbls>
        <c:axId val="35067439"/>
        <c:axId val="34560591"/>
      </c:radarChart>
      <c:catAx>
        <c:axId val="35067439"/>
        <c:scaling>
          <c:orientation val="minMax"/>
        </c:scaling>
        <c:delete val="0"/>
        <c:axPos val="b"/>
        <c:numFmt formatCode="General" sourceLinked="1"/>
        <c:majorTickMark val="none"/>
        <c:minorTickMark val="none"/>
        <c:tickLblPos val="nextTo"/>
        <c:spPr>
          <a:solidFill>
            <a:srgbClr val="FFFF00"/>
          </a:solid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4560591"/>
        <c:crosses val="autoZero"/>
        <c:auto val="1"/>
        <c:lblAlgn val="ctr"/>
        <c:lblOffset val="100"/>
        <c:noMultiLvlLbl val="0"/>
      </c:catAx>
      <c:valAx>
        <c:axId val="34560591"/>
        <c:scaling>
          <c:orientation val="minMax"/>
          <c:max val="100"/>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5067439"/>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2">
        <a:lumMod val="90000"/>
      </a:schemeClr>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userShapes r:id="rId3"/>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Les Méridiens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radarChart>
        <c:radarStyle val="marker"/>
        <c:varyColors val="0"/>
        <c:ser>
          <c:idx val="0"/>
          <c:order val="0"/>
          <c:tx>
            <c:strRef>
              <c:f>Mer_pts_spec!$R$9</c:f>
              <c:strCache>
                <c:ptCount val="1"/>
                <c:pt idx="0">
                  <c:v>Meridien droit</c:v>
                </c:pt>
              </c:strCache>
            </c:strRef>
          </c:tx>
          <c:spPr>
            <a:ln w="28575" cap="rnd">
              <a:solidFill>
                <a:schemeClr val="accent2"/>
              </a:solidFill>
              <a:round/>
            </a:ln>
            <a:effectLst/>
          </c:spPr>
          <c:marker>
            <c:symbol val="none"/>
          </c:marker>
          <c:dLbls>
            <c:dLbl>
              <c:idx val="8"/>
              <c:delete val="1"/>
              <c:extLst>
                <c:ext xmlns:c15="http://schemas.microsoft.com/office/drawing/2012/chart" uri="{CE6537A1-D6FC-4f65-9D91-7224C49458BB}"/>
                <c:ext xmlns:c16="http://schemas.microsoft.com/office/drawing/2014/chart" uri="{C3380CC4-5D6E-409C-BE32-E72D297353CC}">
                  <c16:uniqueId val="{00000000-2F91-45ED-BDF2-4AB847F8F87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Mer_pts_spec!$Q$10:$Q$23</c:f>
              <c:strCache>
                <c:ptCount val="14"/>
                <c:pt idx="0">
                  <c:v>Vaisseau_Vital</c:v>
                </c:pt>
                <c:pt idx="1">
                  <c:v>Regulateur_du_Yin</c:v>
                </c:pt>
                <c:pt idx="2">
                  <c:v>Regulateur_du_Yang</c:v>
                </c:pt>
                <c:pt idx="3">
                  <c:v>Motilite_du_Yin</c:v>
                </c:pt>
                <c:pt idx="4">
                  <c:v>Motilite_du_Yang</c:v>
                </c:pt>
                <c:pt idx="5">
                  <c:v>Vaisseau_ceinture</c:v>
                </c:pt>
                <c:pt idx="6">
                  <c:v>_8_points_des_8_Vaisseaux</c:v>
                </c:pt>
                <c:pt idx="7">
                  <c:v>Points_Source</c:v>
                </c:pt>
                <c:pt idx="8">
                  <c:v>Points_Heraux</c:v>
                </c:pt>
                <c:pt idx="9">
                  <c:v>Points_Dorsaux</c:v>
                </c:pt>
                <c:pt idx="10">
                  <c:v>Points_Xi</c:v>
                </c:pt>
                <c:pt idx="11">
                  <c:v>Conception</c:v>
                </c:pt>
                <c:pt idx="12">
                  <c:v>Gouverneur</c:v>
                </c:pt>
                <c:pt idx="13">
                  <c:v>Ma_Dan</c:v>
                </c:pt>
              </c:strCache>
            </c:strRef>
          </c:cat>
          <c:val>
            <c:numRef>
              <c:f>Mer_pts_spec!$R$10:$R$23</c:f>
              <c:numCache>
                <c:formatCode>General</c:formatCode>
                <c:ptCount val="14"/>
                <c:pt idx="0">
                  <c:v>94</c:v>
                </c:pt>
                <c:pt idx="1">
                  <c:v>100</c:v>
                </c:pt>
                <c:pt idx="2">
                  <c:v>100</c:v>
                </c:pt>
                <c:pt idx="3">
                  <c:v>67</c:v>
                </c:pt>
                <c:pt idx="4">
                  <c:v>82</c:v>
                </c:pt>
                <c:pt idx="5">
                  <c:v>100</c:v>
                </c:pt>
                <c:pt idx="6">
                  <c:v>88</c:v>
                </c:pt>
                <c:pt idx="7">
                  <c:v>84</c:v>
                </c:pt>
                <c:pt idx="8">
                  <c:v>92</c:v>
                </c:pt>
                <c:pt idx="9">
                  <c:v>84</c:v>
                </c:pt>
                <c:pt idx="10">
                  <c:v>94</c:v>
                </c:pt>
                <c:pt idx="11">
                  <c:v>100</c:v>
                </c:pt>
                <c:pt idx="12">
                  <c:v>86</c:v>
                </c:pt>
                <c:pt idx="13">
                  <c:v>84</c:v>
                </c:pt>
              </c:numCache>
            </c:numRef>
          </c:val>
          <c:extLst>
            <c:ext xmlns:c16="http://schemas.microsoft.com/office/drawing/2014/chart" uri="{C3380CC4-5D6E-409C-BE32-E72D297353CC}">
              <c16:uniqueId val="{00000001-2F91-45ED-BDF2-4AB847F8F87A}"/>
            </c:ext>
          </c:extLst>
        </c:ser>
        <c:ser>
          <c:idx val="1"/>
          <c:order val="1"/>
          <c:tx>
            <c:strRef>
              <c:f>Mer_pts_spec!$S$9</c:f>
              <c:strCache>
                <c:ptCount val="1"/>
                <c:pt idx="0">
                  <c:v>Meridien Gauche</c:v>
                </c:pt>
              </c:strCache>
            </c:strRef>
          </c:tx>
          <c:spPr>
            <a:ln w="28575" cap="rnd">
              <a:solidFill>
                <a:schemeClr val="accent1"/>
              </a:solidFill>
              <a:round/>
            </a:ln>
            <a:effectLst/>
          </c:spPr>
          <c:marker>
            <c:symbol val="none"/>
          </c:marker>
          <c:cat>
            <c:strRef>
              <c:f>Mer_pts_spec!$Q$10:$Q$23</c:f>
              <c:strCache>
                <c:ptCount val="14"/>
                <c:pt idx="0">
                  <c:v>Vaisseau_Vital</c:v>
                </c:pt>
                <c:pt idx="1">
                  <c:v>Regulateur_du_Yin</c:v>
                </c:pt>
                <c:pt idx="2">
                  <c:v>Regulateur_du_Yang</c:v>
                </c:pt>
                <c:pt idx="3">
                  <c:v>Motilite_du_Yin</c:v>
                </c:pt>
                <c:pt idx="4">
                  <c:v>Motilite_du_Yang</c:v>
                </c:pt>
                <c:pt idx="5">
                  <c:v>Vaisseau_ceinture</c:v>
                </c:pt>
                <c:pt idx="6">
                  <c:v>_8_points_des_8_Vaisseaux</c:v>
                </c:pt>
                <c:pt idx="7">
                  <c:v>Points_Source</c:v>
                </c:pt>
                <c:pt idx="8">
                  <c:v>Points_Heraux</c:v>
                </c:pt>
                <c:pt idx="9">
                  <c:v>Points_Dorsaux</c:v>
                </c:pt>
                <c:pt idx="10">
                  <c:v>Points_Xi</c:v>
                </c:pt>
                <c:pt idx="11">
                  <c:v>Conception</c:v>
                </c:pt>
                <c:pt idx="12">
                  <c:v>Gouverneur</c:v>
                </c:pt>
                <c:pt idx="13">
                  <c:v>Ma_Dan</c:v>
                </c:pt>
              </c:strCache>
            </c:strRef>
          </c:cat>
          <c:val>
            <c:numRef>
              <c:f>Mer_pts_spec!$S$10:$S$23</c:f>
              <c:numCache>
                <c:formatCode>General</c:formatCode>
                <c:ptCount val="14"/>
                <c:pt idx="0">
                  <c:v>87</c:v>
                </c:pt>
                <c:pt idx="1">
                  <c:v>86</c:v>
                </c:pt>
                <c:pt idx="2">
                  <c:v>100</c:v>
                </c:pt>
                <c:pt idx="3">
                  <c:v>100</c:v>
                </c:pt>
                <c:pt idx="4">
                  <c:v>91</c:v>
                </c:pt>
                <c:pt idx="5">
                  <c:v>100</c:v>
                </c:pt>
                <c:pt idx="6">
                  <c:v>100</c:v>
                </c:pt>
                <c:pt idx="7">
                  <c:v>84</c:v>
                </c:pt>
                <c:pt idx="8">
                  <c:v>92</c:v>
                </c:pt>
                <c:pt idx="9">
                  <c:v>92</c:v>
                </c:pt>
                <c:pt idx="10">
                  <c:v>88</c:v>
                </c:pt>
                <c:pt idx="11">
                  <c:v>84</c:v>
                </c:pt>
                <c:pt idx="12">
                  <c:v>86</c:v>
                </c:pt>
                <c:pt idx="13">
                  <c:v>84</c:v>
                </c:pt>
              </c:numCache>
            </c:numRef>
          </c:val>
          <c:extLst>
            <c:ext xmlns:c16="http://schemas.microsoft.com/office/drawing/2014/chart" uri="{C3380CC4-5D6E-409C-BE32-E72D297353CC}">
              <c16:uniqueId val="{00000002-2F91-45ED-BDF2-4AB847F8F87A}"/>
            </c:ext>
          </c:extLst>
        </c:ser>
        <c:dLbls>
          <c:showLegendKey val="0"/>
          <c:showVal val="0"/>
          <c:showCatName val="0"/>
          <c:showSerName val="0"/>
          <c:showPercent val="0"/>
          <c:showBubbleSize val="0"/>
        </c:dLbls>
        <c:axId val="35067439"/>
        <c:axId val="34560591"/>
      </c:radarChart>
      <c:catAx>
        <c:axId val="35067439"/>
        <c:scaling>
          <c:orientation val="minMax"/>
        </c:scaling>
        <c:delete val="0"/>
        <c:axPos val="b"/>
        <c:numFmt formatCode="General" sourceLinked="1"/>
        <c:majorTickMark val="none"/>
        <c:minorTickMark val="none"/>
        <c:tickLblPos val="nextTo"/>
        <c:spPr>
          <a:solidFill>
            <a:srgbClr val="FFFF00"/>
          </a:solid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4560591"/>
        <c:crosses val="autoZero"/>
        <c:auto val="1"/>
        <c:lblAlgn val="ctr"/>
        <c:lblOffset val="100"/>
        <c:noMultiLvlLbl val="0"/>
      </c:catAx>
      <c:valAx>
        <c:axId val="34560591"/>
        <c:scaling>
          <c:orientation val="minMax"/>
          <c:max val="100"/>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5067439"/>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2">
        <a:lumMod val="90000"/>
      </a:schemeClr>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userShapes r:id="rId3"/>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BE"/>
              <a:t>Signature vibratoire amplitude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2"/>
          <c:order val="2"/>
          <c:tx>
            <c:strRef>
              <c:f>Donnee_source!$E$1</c:f>
              <c:strCache>
                <c:ptCount val="1"/>
                <c:pt idx="0">
                  <c:v>Amplitude Droite</c:v>
                </c:pt>
              </c:strCache>
            </c:strRef>
          </c:tx>
          <c:spPr>
            <a:ln w="28575" cap="rnd">
              <a:solidFill>
                <a:schemeClr val="tx1">
                  <a:lumMod val="75000"/>
                  <a:lumOff val="25000"/>
                </a:schemeClr>
              </a:solidFill>
              <a:round/>
            </a:ln>
            <a:effectLst/>
          </c:spPr>
          <c:marker>
            <c:symbol val="none"/>
          </c:marker>
          <c:val>
            <c:numRef>
              <c:f>Donnee_source!$E$2:$E$217</c:f>
              <c:numCache>
                <c:formatCode>General</c:formatCode>
                <c:ptCount val="216"/>
                <c:pt idx="0">
                  <c:v>0</c:v>
                </c:pt>
                <c:pt idx="1">
                  <c:v>0</c:v>
                </c:pt>
                <c:pt idx="2">
                  <c:v>0</c:v>
                </c:pt>
                <c:pt idx="3">
                  <c:v>0</c:v>
                </c:pt>
                <c:pt idx="4">
                  <c:v>0</c:v>
                </c:pt>
                <c:pt idx="5">
                  <c:v>0</c:v>
                </c:pt>
                <c:pt idx="6">
                  <c:v>1</c:v>
                </c:pt>
                <c:pt idx="7">
                  <c:v>0</c:v>
                </c:pt>
                <c:pt idx="8">
                  <c:v>16</c:v>
                </c:pt>
                <c:pt idx="9">
                  <c:v>1</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-14</c:v>
                </c:pt>
                <c:pt idx="51">
                  <c:v>0</c:v>
                </c:pt>
                <c:pt idx="52">
                  <c:v>0</c:v>
                </c:pt>
                <c:pt idx="53">
                  <c:v>-4</c:v>
                </c:pt>
                <c:pt idx="54">
                  <c:v>0</c:v>
                </c:pt>
                <c:pt idx="55">
                  <c:v>0</c:v>
                </c:pt>
                <c:pt idx="56">
                  <c:v>0</c:v>
                </c:pt>
                <c:pt idx="57">
                  <c:v>0</c:v>
                </c:pt>
                <c:pt idx="58">
                  <c:v>0</c:v>
                </c:pt>
                <c:pt idx="59">
                  <c:v>8</c:v>
                </c:pt>
                <c:pt idx="60">
                  <c:v>0</c:v>
                </c:pt>
                <c:pt idx="61">
                  <c:v>0</c:v>
                </c:pt>
                <c:pt idx="62">
                  <c:v>-11</c:v>
                </c:pt>
                <c:pt idx="63">
                  <c:v>0</c:v>
                </c:pt>
                <c:pt idx="64">
                  <c:v>0</c:v>
                </c:pt>
                <c:pt idx="65">
                  <c:v>0</c:v>
                </c:pt>
                <c:pt idx="66">
                  <c:v>0</c:v>
                </c:pt>
                <c:pt idx="67">
                  <c:v>0</c:v>
                </c:pt>
                <c:pt idx="68">
                  <c:v>0</c:v>
                </c:pt>
                <c:pt idx="69">
                  <c:v>0</c:v>
                </c:pt>
                <c:pt idx="70">
                  <c:v>0</c:v>
                </c:pt>
                <c:pt idx="71">
                  <c:v>-6</c:v>
                </c:pt>
                <c:pt idx="72">
                  <c:v>0</c:v>
                </c:pt>
                <c:pt idx="73">
                  <c:v>0</c:v>
                </c:pt>
                <c:pt idx="74">
                  <c:v>0</c:v>
                </c:pt>
                <c:pt idx="75">
                  <c:v>0</c:v>
                </c:pt>
                <c:pt idx="76">
                  <c:v>0</c:v>
                </c:pt>
                <c:pt idx="77">
                  <c:v>0</c:v>
                </c:pt>
                <c:pt idx="78">
                  <c:v>0</c:v>
                </c:pt>
                <c:pt idx="79">
                  <c:v>-6</c:v>
                </c:pt>
                <c:pt idx="80">
                  <c:v>0</c:v>
                </c:pt>
                <c:pt idx="81">
                  <c:v>0</c:v>
                </c:pt>
                <c:pt idx="82">
                  <c:v>0</c:v>
                </c:pt>
                <c:pt idx="83">
                  <c:v>0</c:v>
                </c:pt>
                <c:pt idx="84">
                  <c:v>0</c:v>
                </c:pt>
                <c:pt idx="85">
                  <c:v>0</c:v>
                </c:pt>
                <c:pt idx="86">
                  <c:v>-15</c:v>
                </c:pt>
                <c:pt idx="87">
                  <c:v>0</c:v>
                </c:pt>
                <c:pt idx="88">
                  <c:v>0</c:v>
                </c:pt>
                <c:pt idx="89">
                  <c:v>0</c:v>
                </c:pt>
                <c:pt idx="90">
                  <c:v>0</c:v>
                </c:pt>
                <c:pt idx="91">
                  <c:v>0</c:v>
                </c:pt>
                <c:pt idx="92">
                  <c:v>0</c:v>
                </c:pt>
                <c:pt idx="93">
                  <c:v>14</c:v>
                </c:pt>
                <c:pt idx="94">
                  <c:v>0</c:v>
                </c:pt>
                <c:pt idx="95">
                  <c:v>0</c:v>
                </c:pt>
                <c:pt idx="96">
                  <c:v>0</c:v>
                </c:pt>
                <c:pt idx="97">
                  <c:v>-10</c:v>
                </c:pt>
                <c:pt idx="98">
                  <c:v>-5</c:v>
                </c:pt>
                <c:pt idx="99">
                  <c:v>10</c:v>
                </c:pt>
                <c:pt idx="100">
                  <c:v>-11</c:v>
                </c:pt>
                <c:pt idx="101">
                  <c:v>0</c:v>
                </c:pt>
                <c:pt idx="102">
                  <c:v>-8</c:v>
                </c:pt>
                <c:pt idx="103">
                  <c:v>0</c:v>
                </c:pt>
                <c:pt idx="104">
                  <c:v>0</c:v>
                </c:pt>
                <c:pt idx="105">
                  <c:v>0</c:v>
                </c:pt>
                <c:pt idx="106">
                  <c:v>-20</c:v>
                </c:pt>
                <c:pt idx="107">
                  <c:v>0</c:v>
                </c:pt>
                <c:pt idx="108">
                  <c:v>13</c:v>
                </c:pt>
                <c:pt idx="109">
                  <c:v>0</c:v>
                </c:pt>
                <c:pt idx="110">
                  <c:v>-9</c:v>
                </c:pt>
                <c:pt idx="111">
                  <c:v>0</c:v>
                </c:pt>
                <c:pt idx="112">
                  <c:v>0</c:v>
                </c:pt>
                <c:pt idx="113">
                  <c:v>2</c:v>
                </c:pt>
                <c:pt idx="114">
                  <c:v>-8</c:v>
                </c:pt>
                <c:pt idx="115">
                  <c:v>0</c:v>
                </c:pt>
                <c:pt idx="116">
                  <c:v>8</c:v>
                </c:pt>
                <c:pt idx="117">
                  <c:v>0</c:v>
                </c:pt>
                <c:pt idx="118">
                  <c:v>0</c:v>
                </c:pt>
                <c:pt idx="119">
                  <c:v>0</c:v>
                </c:pt>
                <c:pt idx="120">
                  <c:v>-8</c:v>
                </c:pt>
                <c:pt idx="121">
                  <c:v>6</c:v>
                </c:pt>
                <c:pt idx="122">
                  <c:v>-4</c:v>
                </c:pt>
                <c:pt idx="123">
                  <c:v>5</c:v>
                </c:pt>
                <c:pt idx="124">
                  <c:v>-3</c:v>
                </c:pt>
                <c:pt idx="125">
                  <c:v>-5</c:v>
                </c:pt>
                <c:pt idx="126">
                  <c:v>-9</c:v>
                </c:pt>
                <c:pt idx="127">
                  <c:v>2</c:v>
                </c:pt>
                <c:pt idx="128">
                  <c:v>-6</c:v>
                </c:pt>
                <c:pt idx="129">
                  <c:v>-9</c:v>
                </c:pt>
                <c:pt idx="130">
                  <c:v>6</c:v>
                </c:pt>
                <c:pt idx="131">
                  <c:v>0</c:v>
                </c:pt>
                <c:pt idx="132">
                  <c:v>0</c:v>
                </c:pt>
                <c:pt idx="133">
                  <c:v>5</c:v>
                </c:pt>
                <c:pt idx="134">
                  <c:v>9</c:v>
                </c:pt>
                <c:pt idx="135">
                  <c:v>0</c:v>
                </c:pt>
                <c:pt idx="136">
                  <c:v>-8</c:v>
                </c:pt>
                <c:pt idx="137">
                  <c:v>8</c:v>
                </c:pt>
                <c:pt idx="138">
                  <c:v>-9</c:v>
                </c:pt>
                <c:pt idx="139">
                  <c:v>2</c:v>
                </c:pt>
                <c:pt idx="140">
                  <c:v>-6</c:v>
                </c:pt>
                <c:pt idx="141">
                  <c:v>13</c:v>
                </c:pt>
                <c:pt idx="142">
                  <c:v>-4</c:v>
                </c:pt>
                <c:pt idx="143">
                  <c:v>0</c:v>
                </c:pt>
                <c:pt idx="144">
                  <c:v>6</c:v>
                </c:pt>
                <c:pt idx="145">
                  <c:v>-14</c:v>
                </c:pt>
                <c:pt idx="146">
                  <c:v>-11</c:v>
                </c:pt>
                <c:pt idx="147">
                  <c:v>-7</c:v>
                </c:pt>
                <c:pt idx="148">
                  <c:v>-7</c:v>
                </c:pt>
                <c:pt idx="149">
                  <c:v>14</c:v>
                </c:pt>
                <c:pt idx="150">
                  <c:v>16</c:v>
                </c:pt>
                <c:pt idx="151">
                  <c:v>-5</c:v>
                </c:pt>
                <c:pt idx="152">
                  <c:v>-11</c:v>
                </c:pt>
                <c:pt idx="153">
                  <c:v>12</c:v>
                </c:pt>
                <c:pt idx="154">
                  <c:v>-8</c:v>
                </c:pt>
                <c:pt idx="155">
                  <c:v>-13</c:v>
                </c:pt>
                <c:pt idx="156">
                  <c:v>-9</c:v>
                </c:pt>
                <c:pt idx="157">
                  <c:v>4</c:v>
                </c:pt>
                <c:pt idx="158">
                  <c:v>11</c:v>
                </c:pt>
                <c:pt idx="159">
                  <c:v>-7</c:v>
                </c:pt>
                <c:pt idx="160">
                  <c:v>-7</c:v>
                </c:pt>
                <c:pt idx="161">
                  <c:v>-8</c:v>
                </c:pt>
                <c:pt idx="162">
                  <c:v>-10</c:v>
                </c:pt>
                <c:pt idx="163">
                  <c:v>-13</c:v>
                </c:pt>
                <c:pt idx="164">
                  <c:v>-9</c:v>
                </c:pt>
                <c:pt idx="165">
                  <c:v>5</c:v>
                </c:pt>
                <c:pt idx="166">
                  <c:v>8</c:v>
                </c:pt>
                <c:pt idx="167">
                  <c:v>10</c:v>
                </c:pt>
                <c:pt idx="168">
                  <c:v>8</c:v>
                </c:pt>
                <c:pt idx="169">
                  <c:v>-6</c:v>
                </c:pt>
                <c:pt idx="170">
                  <c:v>10</c:v>
                </c:pt>
                <c:pt idx="171">
                  <c:v>-9</c:v>
                </c:pt>
                <c:pt idx="172">
                  <c:v>-10</c:v>
                </c:pt>
                <c:pt idx="173">
                  <c:v>5</c:v>
                </c:pt>
                <c:pt idx="174">
                  <c:v>20</c:v>
                </c:pt>
                <c:pt idx="175">
                  <c:v>15</c:v>
                </c:pt>
                <c:pt idx="176">
                  <c:v>12</c:v>
                </c:pt>
                <c:pt idx="177">
                  <c:v>8</c:v>
                </c:pt>
                <c:pt idx="178">
                  <c:v>13</c:v>
                </c:pt>
                <c:pt idx="179">
                  <c:v>-11</c:v>
                </c:pt>
                <c:pt idx="180">
                  <c:v>7</c:v>
                </c:pt>
                <c:pt idx="181">
                  <c:v>-12</c:v>
                </c:pt>
                <c:pt idx="182">
                  <c:v>-7</c:v>
                </c:pt>
                <c:pt idx="183">
                  <c:v>15</c:v>
                </c:pt>
                <c:pt idx="184">
                  <c:v>16</c:v>
                </c:pt>
                <c:pt idx="185">
                  <c:v>9</c:v>
                </c:pt>
                <c:pt idx="186">
                  <c:v>-10</c:v>
                </c:pt>
                <c:pt idx="187">
                  <c:v>7</c:v>
                </c:pt>
                <c:pt idx="188">
                  <c:v>-5</c:v>
                </c:pt>
                <c:pt idx="189">
                  <c:v>-5</c:v>
                </c:pt>
                <c:pt idx="190">
                  <c:v>1</c:v>
                </c:pt>
                <c:pt idx="191">
                  <c:v>3</c:v>
                </c:pt>
                <c:pt idx="192">
                  <c:v>7</c:v>
                </c:pt>
                <c:pt idx="193">
                  <c:v>0</c:v>
                </c:pt>
                <c:pt idx="194">
                  <c:v>-6</c:v>
                </c:pt>
                <c:pt idx="195">
                  <c:v>-5</c:v>
                </c:pt>
                <c:pt idx="196">
                  <c:v>4</c:v>
                </c:pt>
                <c:pt idx="197">
                  <c:v>0</c:v>
                </c:pt>
                <c:pt idx="198">
                  <c:v>3</c:v>
                </c:pt>
                <c:pt idx="199">
                  <c:v>2</c:v>
                </c:pt>
                <c:pt idx="200">
                  <c:v>-5</c:v>
                </c:pt>
                <c:pt idx="201">
                  <c:v>9</c:v>
                </c:pt>
                <c:pt idx="202">
                  <c:v>-5</c:v>
                </c:pt>
                <c:pt idx="203">
                  <c:v>-6</c:v>
                </c:pt>
                <c:pt idx="204">
                  <c:v>5</c:v>
                </c:pt>
                <c:pt idx="205">
                  <c:v>-4</c:v>
                </c:pt>
                <c:pt idx="206">
                  <c:v>4</c:v>
                </c:pt>
                <c:pt idx="207">
                  <c:v>-4</c:v>
                </c:pt>
                <c:pt idx="208">
                  <c:v>13</c:v>
                </c:pt>
                <c:pt idx="209">
                  <c:v>-16</c:v>
                </c:pt>
                <c:pt idx="210">
                  <c:v>7</c:v>
                </c:pt>
                <c:pt idx="211">
                  <c:v>-11</c:v>
                </c:pt>
                <c:pt idx="212">
                  <c:v>-8</c:v>
                </c:pt>
                <c:pt idx="213">
                  <c:v>-10</c:v>
                </c:pt>
                <c:pt idx="214">
                  <c:v>13</c:v>
                </c:pt>
              </c:numCache>
            </c:numRef>
          </c:val>
          <c:smooth val="0"/>
          <c:extLst>
            <c:ext xmlns:c16="http://schemas.microsoft.com/office/drawing/2014/chart" uri="{C3380CC4-5D6E-409C-BE32-E72D297353CC}">
              <c16:uniqueId val="{00000000-A259-4A23-A0FB-8ABA1FE520E2}"/>
            </c:ext>
          </c:extLst>
        </c:ser>
        <c:ser>
          <c:idx val="3"/>
          <c:order val="3"/>
          <c:tx>
            <c:strRef>
              <c:f>Donnee_source!$F$1</c:f>
              <c:strCache>
                <c:ptCount val="1"/>
                <c:pt idx="0">
                  <c:v>Amplitude Gayche</c:v>
                </c:pt>
              </c:strCache>
            </c:strRef>
          </c:tx>
          <c:spPr>
            <a:ln w="28575" cap="rnd">
              <a:solidFill>
                <a:schemeClr val="tx2">
                  <a:lumMod val="60000"/>
                  <a:lumOff val="40000"/>
                </a:schemeClr>
              </a:solidFill>
              <a:round/>
            </a:ln>
            <a:effectLst/>
          </c:spPr>
          <c:marker>
            <c:symbol val="none"/>
          </c:marker>
          <c:val>
            <c:numRef>
              <c:f>Donnee_source!$F$2:$F$217</c:f>
              <c:numCache>
                <c:formatCode>General</c:formatCode>
                <c:ptCount val="216"/>
                <c:pt idx="0">
                  <c:v>0</c:v>
                </c:pt>
                <c:pt idx="1">
                  <c:v>0</c:v>
                </c:pt>
                <c:pt idx="2">
                  <c:v>2</c:v>
                </c:pt>
                <c:pt idx="3">
                  <c:v>0</c:v>
                </c:pt>
                <c:pt idx="4">
                  <c:v>0</c:v>
                </c:pt>
                <c:pt idx="5">
                  <c:v>0</c:v>
                </c:pt>
                <c:pt idx="6">
                  <c:v>1</c:v>
                </c:pt>
                <c:pt idx="7">
                  <c:v>1</c:v>
                </c:pt>
                <c:pt idx="8">
                  <c:v>9</c:v>
                </c:pt>
                <c:pt idx="9">
                  <c:v>0</c:v>
                </c:pt>
                <c:pt idx="10">
                  <c:v>1</c:v>
                </c:pt>
                <c:pt idx="11">
                  <c:v>12</c:v>
                </c:pt>
                <c:pt idx="12">
                  <c:v>0</c:v>
                </c:pt>
                <c:pt idx="13">
                  <c:v>0</c:v>
                </c:pt>
                <c:pt idx="14">
                  <c:v>0</c:v>
                </c:pt>
                <c:pt idx="15">
                  <c:v>20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2</c:v>
                </c:pt>
                <c:pt idx="36">
                  <c:v>8</c:v>
                </c:pt>
                <c:pt idx="37">
                  <c:v>0</c:v>
                </c:pt>
                <c:pt idx="38">
                  <c:v>0</c:v>
                </c:pt>
                <c:pt idx="39">
                  <c:v>10</c:v>
                </c:pt>
                <c:pt idx="40">
                  <c:v>11</c:v>
                </c:pt>
                <c:pt idx="41">
                  <c:v>0</c:v>
                </c:pt>
                <c:pt idx="42">
                  <c:v>0</c:v>
                </c:pt>
                <c:pt idx="43">
                  <c:v>0</c:v>
                </c:pt>
                <c:pt idx="44">
                  <c:v>0</c:v>
                </c:pt>
                <c:pt idx="45">
                  <c:v>0</c:v>
                </c:pt>
                <c:pt idx="46">
                  <c:v>0</c:v>
                </c:pt>
                <c:pt idx="47">
                  <c:v>0</c:v>
                </c:pt>
                <c:pt idx="48">
                  <c:v>0</c:v>
                </c:pt>
                <c:pt idx="49">
                  <c:v>0</c:v>
                </c:pt>
                <c:pt idx="50">
                  <c:v>-8</c:v>
                </c:pt>
                <c:pt idx="51">
                  <c:v>0</c:v>
                </c:pt>
                <c:pt idx="52">
                  <c:v>0</c:v>
                </c:pt>
                <c:pt idx="53">
                  <c:v>0</c:v>
                </c:pt>
                <c:pt idx="54">
                  <c:v>11</c:v>
                </c:pt>
                <c:pt idx="55">
                  <c:v>0</c:v>
                </c:pt>
                <c:pt idx="56">
                  <c:v>0</c:v>
                </c:pt>
                <c:pt idx="57">
                  <c:v>0</c:v>
                </c:pt>
                <c:pt idx="58">
                  <c:v>0</c:v>
                </c:pt>
                <c:pt idx="59">
                  <c:v>4</c:v>
                </c:pt>
                <c:pt idx="60">
                  <c:v>0</c:v>
                </c:pt>
                <c:pt idx="61">
                  <c:v>0</c:v>
                </c:pt>
                <c:pt idx="62">
                  <c:v>0</c:v>
                </c:pt>
                <c:pt idx="63">
                  <c:v>0</c:v>
                </c:pt>
                <c:pt idx="64">
                  <c:v>0</c:v>
                </c:pt>
                <c:pt idx="65">
                  <c:v>0</c:v>
                </c:pt>
                <c:pt idx="66">
                  <c:v>0</c:v>
                </c:pt>
                <c:pt idx="67">
                  <c:v>0</c:v>
                </c:pt>
                <c:pt idx="68">
                  <c:v>0</c:v>
                </c:pt>
                <c:pt idx="69">
                  <c:v>0</c:v>
                </c:pt>
                <c:pt idx="70">
                  <c:v>5</c:v>
                </c:pt>
                <c:pt idx="71">
                  <c:v>0</c:v>
                </c:pt>
                <c:pt idx="72">
                  <c:v>0</c:v>
                </c:pt>
                <c:pt idx="73">
                  <c:v>-14</c:v>
                </c:pt>
                <c:pt idx="74">
                  <c:v>0</c:v>
                </c:pt>
                <c:pt idx="75">
                  <c:v>0</c:v>
                </c:pt>
                <c:pt idx="76">
                  <c:v>0</c:v>
                </c:pt>
                <c:pt idx="77">
                  <c:v>3</c:v>
                </c:pt>
                <c:pt idx="78">
                  <c:v>5</c:v>
                </c:pt>
                <c:pt idx="79">
                  <c:v>0</c:v>
                </c:pt>
                <c:pt idx="80">
                  <c:v>0</c:v>
                </c:pt>
                <c:pt idx="81">
                  <c:v>0</c:v>
                </c:pt>
                <c:pt idx="82">
                  <c:v>0</c:v>
                </c:pt>
                <c:pt idx="83">
                  <c:v>4</c:v>
                </c:pt>
                <c:pt idx="84">
                  <c:v>0</c:v>
                </c:pt>
                <c:pt idx="85">
                  <c:v>0</c:v>
                </c:pt>
                <c:pt idx="86">
                  <c:v>2</c:v>
                </c:pt>
                <c:pt idx="87">
                  <c:v>0</c:v>
                </c:pt>
                <c:pt idx="88">
                  <c:v>0</c:v>
                </c:pt>
                <c:pt idx="89">
                  <c:v>0</c:v>
                </c:pt>
                <c:pt idx="90">
                  <c:v>0</c:v>
                </c:pt>
                <c:pt idx="91">
                  <c:v>8</c:v>
                </c:pt>
                <c:pt idx="92">
                  <c:v>0</c:v>
                </c:pt>
                <c:pt idx="93">
                  <c:v>7</c:v>
                </c:pt>
                <c:pt idx="94">
                  <c:v>0</c:v>
                </c:pt>
                <c:pt idx="95">
                  <c:v>0</c:v>
                </c:pt>
                <c:pt idx="96">
                  <c:v>0</c:v>
                </c:pt>
                <c:pt idx="97">
                  <c:v>-3</c:v>
                </c:pt>
                <c:pt idx="98">
                  <c:v>-4</c:v>
                </c:pt>
                <c:pt idx="99">
                  <c:v>6</c:v>
                </c:pt>
                <c:pt idx="100">
                  <c:v>4</c:v>
                </c:pt>
                <c:pt idx="101">
                  <c:v>0</c:v>
                </c:pt>
                <c:pt idx="102">
                  <c:v>0</c:v>
                </c:pt>
                <c:pt idx="103">
                  <c:v>0</c:v>
                </c:pt>
                <c:pt idx="104">
                  <c:v>6</c:v>
                </c:pt>
                <c:pt idx="105">
                  <c:v>0</c:v>
                </c:pt>
                <c:pt idx="106">
                  <c:v>0</c:v>
                </c:pt>
                <c:pt idx="107">
                  <c:v>0</c:v>
                </c:pt>
                <c:pt idx="108">
                  <c:v>0</c:v>
                </c:pt>
                <c:pt idx="109">
                  <c:v>5</c:v>
                </c:pt>
                <c:pt idx="110">
                  <c:v>0</c:v>
                </c:pt>
                <c:pt idx="111">
                  <c:v>4</c:v>
                </c:pt>
                <c:pt idx="112">
                  <c:v>0</c:v>
                </c:pt>
                <c:pt idx="113">
                  <c:v>4</c:v>
                </c:pt>
                <c:pt idx="114">
                  <c:v>0</c:v>
                </c:pt>
                <c:pt idx="115">
                  <c:v>5</c:v>
                </c:pt>
                <c:pt idx="116">
                  <c:v>-9</c:v>
                </c:pt>
                <c:pt idx="117">
                  <c:v>7</c:v>
                </c:pt>
                <c:pt idx="118">
                  <c:v>0</c:v>
                </c:pt>
                <c:pt idx="119">
                  <c:v>6</c:v>
                </c:pt>
                <c:pt idx="120">
                  <c:v>0</c:v>
                </c:pt>
                <c:pt idx="121">
                  <c:v>-7</c:v>
                </c:pt>
                <c:pt idx="122">
                  <c:v>-8</c:v>
                </c:pt>
                <c:pt idx="123">
                  <c:v>7</c:v>
                </c:pt>
                <c:pt idx="124">
                  <c:v>-8</c:v>
                </c:pt>
                <c:pt idx="125">
                  <c:v>-6</c:v>
                </c:pt>
                <c:pt idx="126">
                  <c:v>-7</c:v>
                </c:pt>
                <c:pt idx="127">
                  <c:v>0</c:v>
                </c:pt>
                <c:pt idx="128">
                  <c:v>0</c:v>
                </c:pt>
                <c:pt idx="129">
                  <c:v>-12</c:v>
                </c:pt>
                <c:pt idx="130">
                  <c:v>4</c:v>
                </c:pt>
                <c:pt idx="131">
                  <c:v>-13</c:v>
                </c:pt>
                <c:pt idx="132">
                  <c:v>-8</c:v>
                </c:pt>
                <c:pt idx="133">
                  <c:v>10</c:v>
                </c:pt>
                <c:pt idx="134">
                  <c:v>-8</c:v>
                </c:pt>
                <c:pt idx="135">
                  <c:v>7</c:v>
                </c:pt>
                <c:pt idx="136">
                  <c:v>-10</c:v>
                </c:pt>
                <c:pt idx="137">
                  <c:v>-13</c:v>
                </c:pt>
                <c:pt idx="138">
                  <c:v>8</c:v>
                </c:pt>
                <c:pt idx="139">
                  <c:v>4</c:v>
                </c:pt>
                <c:pt idx="140">
                  <c:v>9</c:v>
                </c:pt>
                <c:pt idx="141">
                  <c:v>7</c:v>
                </c:pt>
                <c:pt idx="142">
                  <c:v>9</c:v>
                </c:pt>
                <c:pt idx="143">
                  <c:v>-8</c:v>
                </c:pt>
                <c:pt idx="144">
                  <c:v>-12</c:v>
                </c:pt>
                <c:pt idx="145">
                  <c:v>12</c:v>
                </c:pt>
                <c:pt idx="146">
                  <c:v>-4</c:v>
                </c:pt>
                <c:pt idx="147">
                  <c:v>-13</c:v>
                </c:pt>
                <c:pt idx="148">
                  <c:v>8</c:v>
                </c:pt>
                <c:pt idx="149">
                  <c:v>-13</c:v>
                </c:pt>
                <c:pt idx="150">
                  <c:v>0</c:v>
                </c:pt>
                <c:pt idx="151">
                  <c:v>7</c:v>
                </c:pt>
                <c:pt idx="152">
                  <c:v>8</c:v>
                </c:pt>
                <c:pt idx="153">
                  <c:v>20</c:v>
                </c:pt>
                <c:pt idx="154">
                  <c:v>6</c:v>
                </c:pt>
                <c:pt idx="155">
                  <c:v>-13</c:v>
                </c:pt>
                <c:pt idx="156">
                  <c:v>15</c:v>
                </c:pt>
                <c:pt idx="157">
                  <c:v>4</c:v>
                </c:pt>
                <c:pt idx="158">
                  <c:v>8</c:v>
                </c:pt>
                <c:pt idx="159">
                  <c:v>-8</c:v>
                </c:pt>
                <c:pt idx="160">
                  <c:v>-16</c:v>
                </c:pt>
                <c:pt idx="161">
                  <c:v>15</c:v>
                </c:pt>
                <c:pt idx="162">
                  <c:v>-19</c:v>
                </c:pt>
                <c:pt idx="163">
                  <c:v>-16</c:v>
                </c:pt>
                <c:pt idx="164">
                  <c:v>-11</c:v>
                </c:pt>
                <c:pt idx="165">
                  <c:v>6</c:v>
                </c:pt>
                <c:pt idx="166">
                  <c:v>-5</c:v>
                </c:pt>
                <c:pt idx="167">
                  <c:v>8</c:v>
                </c:pt>
                <c:pt idx="168">
                  <c:v>0</c:v>
                </c:pt>
                <c:pt idx="169">
                  <c:v>-3</c:v>
                </c:pt>
                <c:pt idx="170">
                  <c:v>8</c:v>
                </c:pt>
                <c:pt idx="171">
                  <c:v>15</c:v>
                </c:pt>
                <c:pt idx="172">
                  <c:v>-10</c:v>
                </c:pt>
                <c:pt idx="173">
                  <c:v>6</c:v>
                </c:pt>
                <c:pt idx="174">
                  <c:v>6</c:v>
                </c:pt>
                <c:pt idx="175">
                  <c:v>11</c:v>
                </c:pt>
                <c:pt idx="176">
                  <c:v>9</c:v>
                </c:pt>
                <c:pt idx="177">
                  <c:v>9</c:v>
                </c:pt>
                <c:pt idx="178">
                  <c:v>-6</c:v>
                </c:pt>
                <c:pt idx="179">
                  <c:v>4</c:v>
                </c:pt>
                <c:pt idx="180">
                  <c:v>0</c:v>
                </c:pt>
                <c:pt idx="181">
                  <c:v>-4</c:v>
                </c:pt>
                <c:pt idx="182">
                  <c:v>-7</c:v>
                </c:pt>
                <c:pt idx="183">
                  <c:v>11</c:v>
                </c:pt>
                <c:pt idx="184">
                  <c:v>-11</c:v>
                </c:pt>
                <c:pt idx="185">
                  <c:v>6</c:v>
                </c:pt>
                <c:pt idx="186">
                  <c:v>-10</c:v>
                </c:pt>
                <c:pt idx="187">
                  <c:v>-4</c:v>
                </c:pt>
                <c:pt idx="188">
                  <c:v>0</c:v>
                </c:pt>
                <c:pt idx="189">
                  <c:v>-3</c:v>
                </c:pt>
                <c:pt idx="190">
                  <c:v>0</c:v>
                </c:pt>
                <c:pt idx="191">
                  <c:v>4</c:v>
                </c:pt>
                <c:pt idx="192">
                  <c:v>-8</c:v>
                </c:pt>
                <c:pt idx="193">
                  <c:v>-6</c:v>
                </c:pt>
                <c:pt idx="194">
                  <c:v>-5</c:v>
                </c:pt>
                <c:pt idx="195">
                  <c:v>-3</c:v>
                </c:pt>
                <c:pt idx="196">
                  <c:v>2</c:v>
                </c:pt>
                <c:pt idx="197">
                  <c:v>-4</c:v>
                </c:pt>
                <c:pt idx="198">
                  <c:v>-3</c:v>
                </c:pt>
                <c:pt idx="199">
                  <c:v>-3</c:v>
                </c:pt>
                <c:pt idx="200">
                  <c:v>0</c:v>
                </c:pt>
                <c:pt idx="201">
                  <c:v>0</c:v>
                </c:pt>
                <c:pt idx="202">
                  <c:v>-6</c:v>
                </c:pt>
                <c:pt idx="203">
                  <c:v>2</c:v>
                </c:pt>
                <c:pt idx="204">
                  <c:v>3</c:v>
                </c:pt>
                <c:pt idx="205">
                  <c:v>-2</c:v>
                </c:pt>
                <c:pt idx="206">
                  <c:v>0</c:v>
                </c:pt>
                <c:pt idx="207">
                  <c:v>0</c:v>
                </c:pt>
                <c:pt idx="208">
                  <c:v>0</c:v>
                </c:pt>
                <c:pt idx="209">
                  <c:v>3</c:v>
                </c:pt>
                <c:pt idx="210">
                  <c:v>-6</c:v>
                </c:pt>
                <c:pt idx="211">
                  <c:v>0</c:v>
                </c:pt>
                <c:pt idx="212">
                  <c:v>-8</c:v>
                </c:pt>
                <c:pt idx="213">
                  <c:v>-3</c:v>
                </c:pt>
                <c:pt idx="214">
                  <c:v>-5</c:v>
                </c:pt>
              </c:numCache>
            </c:numRef>
          </c:val>
          <c:smooth val="0"/>
          <c:extLst>
            <c:ext xmlns:c16="http://schemas.microsoft.com/office/drawing/2014/chart" uri="{C3380CC4-5D6E-409C-BE32-E72D297353CC}">
              <c16:uniqueId val="{00000001-A259-4A23-A0FB-8ABA1FE520E2}"/>
            </c:ext>
          </c:extLst>
        </c:ser>
        <c:dLbls>
          <c:showLegendKey val="0"/>
          <c:showVal val="0"/>
          <c:showCatName val="0"/>
          <c:showSerName val="0"/>
          <c:showPercent val="0"/>
          <c:showBubbleSize val="0"/>
        </c:dLbls>
        <c:smooth val="0"/>
        <c:axId val="1814864400"/>
        <c:axId val="1424647696"/>
        <c:extLst>
          <c:ext xmlns:c15="http://schemas.microsoft.com/office/drawing/2012/chart" uri="{02D57815-91ED-43cb-92C2-25804820EDAC}">
            <c15:filteredLineSeries>
              <c15:ser>
                <c:idx val="0"/>
                <c:order val="0"/>
                <c:tx>
                  <c:strRef>
                    <c:extLst>
                      <c:ext uri="{02D57815-91ED-43cb-92C2-25804820EDAC}">
                        <c15:formulaRef>
                          <c15:sqref>Donnee_source!$C$1</c15:sqref>
                        </c15:formulaRef>
                      </c:ext>
                    </c:extLst>
                    <c:strCache>
                      <c:ptCount val="1"/>
                      <c:pt idx="0">
                        <c:v>Num_couleur</c:v>
                      </c:pt>
                    </c:strCache>
                  </c:strRef>
                </c:tx>
                <c:spPr>
                  <a:ln w="28575" cap="rnd">
                    <a:solidFill>
                      <a:schemeClr val="accent1"/>
                    </a:solidFill>
                    <a:round/>
                  </a:ln>
                  <a:effectLst/>
                </c:spPr>
                <c:marker>
                  <c:symbol val="none"/>
                </c:marker>
                <c:val>
                  <c:numRef>
                    <c:extLst>
                      <c:ext uri="{02D57815-91ED-43cb-92C2-25804820EDAC}">
                        <c15:formulaRef>
                          <c15:sqref>Donnee_source!$C$2:$C$217</c15:sqref>
                        </c15:formulaRef>
                      </c:ext>
                    </c:extLst>
                    <c:numCache>
                      <c:formatCode>General</c:formatCode>
                      <c:ptCount val="216"/>
                      <c:pt idx="0">
                        <c:v>1</c:v>
                      </c:pt>
                      <c:pt idx="1">
                        <c:v>1</c:v>
                      </c:pt>
                      <c:pt idx="2">
                        <c:v>1</c:v>
                      </c:pt>
                      <c:pt idx="3">
                        <c:v>1</c:v>
                      </c:pt>
                      <c:pt idx="4">
                        <c:v>1</c:v>
                      </c:pt>
                      <c:pt idx="5">
                        <c:v>1</c:v>
                      </c:pt>
                      <c:pt idx="6">
                        <c:v>1</c:v>
                      </c:pt>
                      <c:pt idx="7">
                        <c:v>1</c:v>
                      </c:pt>
                      <c:pt idx="8">
                        <c:v>1</c:v>
                      </c:pt>
                      <c:pt idx="9">
                        <c:v>2</c:v>
                      </c:pt>
                      <c:pt idx="10">
                        <c:v>2</c:v>
                      </c:pt>
                      <c:pt idx="11">
                        <c:v>2</c:v>
                      </c:pt>
                      <c:pt idx="12">
                        <c:v>3</c:v>
                      </c:pt>
                      <c:pt idx="13">
                        <c:v>3</c:v>
                      </c:pt>
                      <c:pt idx="14">
                        <c:v>3</c:v>
                      </c:pt>
                      <c:pt idx="15">
                        <c:v>3</c:v>
                      </c:pt>
                      <c:pt idx="16">
                        <c:v>4</c:v>
                      </c:pt>
                      <c:pt idx="17">
                        <c:v>4</c:v>
                      </c:pt>
                      <c:pt idx="18">
                        <c:v>5</c:v>
                      </c:pt>
                      <c:pt idx="19">
                        <c:v>5</c:v>
                      </c:pt>
                      <c:pt idx="20">
                        <c:v>5</c:v>
                      </c:pt>
                      <c:pt idx="21">
                        <c:v>5</c:v>
                      </c:pt>
                      <c:pt idx="22">
                        <c:v>5</c:v>
                      </c:pt>
                      <c:pt idx="23">
                        <c:v>6</c:v>
                      </c:pt>
                      <c:pt idx="24">
                        <c:v>6</c:v>
                      </c:pt>
                      <c:pt idx="25">
                        <c:v>6</c:v>
                      </c:pt>
                      <c:pt idx="26">
                        <c:v>6</c:v>
                      </c:pt>
                      <c:pt idx="27">
                        <c:v>6</c:v>
                      </c:pt>
                      <c:pt idx="28">
                        <c:v>6</c:v>
                      </c:pt>
                      <c:pt idx="29">
                        <c:v>6</c:v>
                      </c:pt>
                      <c:pt idx="30">
                        <c:v>6</c:v>
                      </c:pt>
                      <c:pt idx="31">
                        <c:v>6</c:v>
                      </c:pt>
                      <c:pt idx="32">
                        <c:v>6</c:v>
                      </c:pt>
                      <c:pt idx="33">
                        <c:v>7</c:v>
                      </c:pt>
                      <c:pt idx="34">
                        <c:v>6</c:v>
                      </c:pt>
                      <c:pt idx="35">
                        <c:v>7</c:v>
                      </c:pt>
                      <c:pt idx="36">
                        <c:v>7</c:v>
                      </c:pt>
                      <c:pt idx="37">
                        <c:v>7</c:v>
                      </c:pt>
                      <c:pt idx="38">
                        <c:v>7</c:v>
                      </c:pt>
                      <c:pt idx="39">
                        <c:v>7</c:v>
                      </c:pt>
                      <c:pt idx="40">
                        <c:v>7</c:v>
                      </c:pt>
                      <c:pt idx="41">
                        <c:v>7</c:v>
                      </c:pt>
                      <c:pt idx="42">
                        <c:v>7</c:v>
                      </c:pt>
                      <c:pt idx="43">
                        <c:v>7</c:v>
                      </c:pt>
                      <c:pt idx="44">
                        <c:v>8</c:v>
                      </c:pt>
                      <c:pt idx="45">
                        <c:v>8</c:v>
                      </c:pt>
                      <c:pt idx="46">
                        <c:v>8</c:v>
                      </c:pt>
                      <c:pt idx="47">
                        <c:v>8</c:v>
                      </c:pt>
                      <c:pt idx="48">
                        <c:v>8</c:v>
                      </c:pt>
                      <c:pt idx="49">
                        <c:v>8</c:v>
                      </c:pt>
                      <c:pt idx="50">
                        <c:v>8</c:v>
                      </c:pt>
                      <c:pt idx="51">
                        <c:v>8</c:v>
                      </c:pt>
                      <c:pt idx="52">
                        <c:v>8</c:v>
                      </c:pt>
                      <c:pt idx="53">
                        <c:v>9</c:v>
                      </c:pt>
                      <c:pt idx="54">
                        <c:v>9</c:v>
                      </c:pt>
                      <c:pt idx="55">
                        <c:v>9</c:v>
                      </c:pt>
                      <c:pt idx="56">
                        <c:v>9</c:v>
                      </c:pt>
                      <c:pt idx="57">
                        <c:v>9</c:v>
                      </c:pt>
                      <c:pt idx="58">
                        <c:v>9</c:v>
                      </c:pt>
                      <c:pt idx="59">
                        <c:v>9</c:v>
                      </c:pt>
                      <c:pt idx="60">
                        <c:v>9</c:v>
                      </c:pt>
                      <c:pt idx="61">
                        <c:v>9</c:v>
                      </c:pt>
                      <c:pt idx="62">
                        <c:v>10</c:v>
                      </c:pt>
                      <c:pt idx="63">
                        <c:v>10</c:v>
                      </c:pt>
                      <c:pt idx="64">
                        <c:v>10</c:v>
                      </c:pt>
                      <c:pt idx="65">
                        <c:v>10</c:v>
                      </c:pt>
                      <c:pt idx="66">
                        <c:v>10</c:v>
                      </c:pt>
                      <c:pt idx="67">
                        <c:v>10</c:v>
                      </c:pt>
                      <c:pt idx="68">
                        <c:v>10</c:v>
                      </c:pt>
                      <c:pt idx="69">
                        <c:v>10</c:v>
                      </c:pt>
                      <c:pt idx="70">
                        <c:v>10</c:v>
                      </c:pt>
                      <c:pt idx="71">
                        <c:v>11</c:v>
                      </c:pt>
                      <c:pt idx="72">
                        <c:v>11</c:v>
                      </c:pt>
                      <c:pt idx="73">
                        <c:v>11</c:v>
                      </c:pt>
                      <c:pt idx="74">
                        <c:v>11</c:v>
                      </c:pt>
                      <c:pt idx="75">
                        <c:v>11</c:v>
                      </c:pt>
                      <c:pt idx="76">
                        <c:v>11</c:v>
                      </c:pt>
                      <c:pt idx="77">
                        <c:v>12</c:v>
                      </c:pt>
                      <c:pt idx="78">
                        <c:v>12</c:v>
                      </c:pt>
                      <c:pt idx="79">
                        <c:v>12</c:v>
                      </c:pt>
                      <c:pt idx="80">
                        <c:v>12</c:v>
                      </c:pt>
                      <c:pt idx="81">
                        <c:v>12</c:v>
                      </c:pt>
                      <c:pt idx="82">
                        <c:v>12</c:v>
                      </c:pt>
                      <c:pt idx="83">
                        <c:v>12</c:v>
                      </c:pt>
                      <c:pt idx="84">
                        <c:v>12</c:v>
                      </c:pt>
                      <c:pt idx="85">
                        <c:v>12</c:v>
                      </c:pt>
                      <c:pt idx="86">
                        <c:v>12</c:v>
                      </c:pt>
                      <c:pt idx="87">
                        <c:v>13</c:v>
                      </c:pt>
                      <c:pt idx="88">
                        <c:v>13</c:v>
                      </c:pt>
                      <c:pt idx="89">
                        <c:v>13</c:v>
                      </c:pt>
                      <c:pt idx="90">
                        <c:v>13</c:v>
                      </c:pt>
                      <c:pt idx="91">
                        <c:v>13</c:v>
                      </c:pt>
                      <c:pt idx="92">
                        <c:v>13</c:v>
                      </c:pt>
                      <c:pt idx="93">
                        <c:v>13</c:v>
                      </c:pt>
                      <c:pt idx="94">
                        <c:v>13</c:v>
                      </c:pt>
                      <c:pt idx="95">
                        <c:v>13</c:v>
                      </c:pt>
                      <c:pt idx="96">
                        <c:v>13</c:v>
                      </c:pt>
                      <c:pt idx="97">
                        <c:v>13</c:v>
                      </c:pt>
                      <c:pt idx="98">
                        <c:v>13</c:v>
                      </c:pt>
                      <c:pt idx="99">
                        <c:v>14</c:v>
                      </c:pt>
                      <c:pt idx="100">
                        <c:v>14</c:v>
                      </c:pt>
                      <c:pt idx="101">
                        <c:v>14</c:v>
                      </c:pt>
                      <c:pt idx="102">
                        <c:v>15</c:v>
                      </c:pt>
                      <c:pt idx="103">
                        <c:v>15</c:v>
                      </c:pt>
                      <c:pt idx="104">
                        <c:v>15</c:v>
                      </c:pt>
                      <c:pt idx="105">
                        <c:v>15</c:v>
                      </c:pt>
                      <c:pt idx="106">
                        <c:v>16</c:v>
                      </c:pt>
                      <c:pt idx="107">
                        <c:v>16</c:v>
                      </c:pt>
                      <c:pt idx="108">
                        <c:v>16</c:v>
                      </c:pt>
                      <c:pt idx="109">
                        <c:v>17</c:v>
                      </c:pt>
                      <c:pt idx="110">
                        <c:v>17</c:v>
                      </c:pt>
                      <c:pt idx="111">
                        <c:v>18</c:v>
                      </c:pt>
                      <c:pt idx="112">
                        <c:v>18</c:v>
                      </c:pt>
                      <c:pt idx="113">
                        <c:v>19</c:v>
                      </c:pt>
                      <c:pt idx="114">
                        <c:v>19</c:v>
                      </c:pt>
                      <c:pt idx="115">
                        <c:v>20</c:v>
                      </c:pt>
                      <c:pt idx="116">
                        <c:v>20</c:v>
                      </c:pt>
                      <c:pt idx="117">
                        <c:v>21</c:v>
                      </c:pt>
                      <c:pt idx="118">
                        <c:v>21</c:v>
                      </c:pt>
                      <c:pt idx="119">
                        <c:v>21</c:v>
                      </c:pt>
                      <c:pt idx="120">
                        <c:v>21</c:v>
                      </c:pt>
                      <c:pt idx="121">
                        <c:v>22</c:v>
                      </c:pt>
                      <c:pt idx="122">
                        <c:v>22</c:v>
                      </c:pt>
                      <c:pt idx="123">
                        <c:v>22</c:v>
                      </c:pt>
                      <c:pt idx="124">
                        <c:v>22</c:v>
                      </c:pt>
                      <c:pt idx="125">
                        <c:v>22</c:v>
                      </c:pt>
                      <c:pt idx="126">
                        <c:v>22</c:v>
                      </c:pt>
                      <c:pt idx="127">
                        <c:v>23</c:v>
                      </c:pt>
                      <c:pt idx="128">
                        <c:v>23</c:v>
                      </c:pt>
                      <c:pt idx="129">
                        <c:v>24</c:v>
                      </c:pt>
                      <c:pt idx="130">
                        <c:v>24</c:v>
                      </c:pt>
                      <c:pt idx="131">
                        <c:v>24</c:v>
                      </c:pt>
                      <c:pt idx="132">
                        <c:v>24</c:v>
                      </c:pt>
                      <c:pt idx="133">
                        <c:v>25</c:v>
                      </c:pt>
                      <c:pt idx="134">
                        <c:v>25</c:v>
                      </c:pt>
                      <c:pt idx="135">
                        <c:v>25</c:v>
                      </c:pt>
                      <c:pt idx="136">
                        <c:v>25</c:v>
                      </c:pt>
                      <c:pt idx="137">
                        <c:v>26</c:v>
                      </c:pt>
                      <c:pt idx="138">
                        <c:v>26</c:v>
                      </c:pt>
                      <c:pt idx="139">
                        <c:v>26</c:v>
                      </c:pt>
                      <c:pt idx="140">
                        <c:v>26</c:v>
                      </c:pt>
                      <c:pt idx="141">
                        <c:v>27</c:v>
                      </c:pt>
                      <c:pt idx="142">
                        <c:v>27</c:v>
                      </c:pt>
                      <c:pt idx="143">
                        <c:v>27</c:v>
                      </c:pt>
                      <c:pt idx="144">
                        <c:v>27</c:v>
                      </c:pt>
                      <c:pt idx="145">
                        <c:v>28</c:v>
                      </c:pt>
                      <c:pt idx="146">
                        <c:v>28</c:v>
                      </c:pt>
                      <c:pt idx="147">
                        <c:v>28</c:v>
                      </c:pt>
                      <c:pt idx="148">
                        <c:v>28</c:v>
                      </c:pt>
                      <c:pt idx="149">
                        <c:v>29</c:v>
                      </c:pt>
                      <c:pt idx="150">
                        <c:v>29</c:v>
                      </c:pt>
                      <c:pt idx="151">
                        <c:v>29</c:v>
                      </c:pt>
                      <c:pt idx="152">
                        <c:v>29</c:v>
                      </c:pt>
                      <c:pt idx="153">
                        <c:v>30</c:v>
                      </c:pt>
                      <c:pt idx="154">
                        <c:v>30</c:v>
                      </c:pt>
                      <c:pt idx="155">
                        <c:v>31</c:v>
                      </c:pt>
                      <c:pt idx="156">
                        <c:v>31</c:v>
                      </c:pt>
                      <c:pt idx="157">
                        <c:v>32</c:v>
                      </c:pt>
                      <c:pt idx="158">
                        <c:v>32</c:v>
                      </c:pt>
                      <c:pt idx="159">
                        <c:v>33</c:v>
                      </c:pt>
                      <c:pt idx="160">
                        <c:v>33</c:v>
                      </c:pt>
                      <c:pt idx="161">
                        <c:v>34</c:v>
                      </c:pt>
                      <c:pt idx="162">
                        <c:v>34</c:v>
                      </c:pt>
                      <c:pt idx="163">
                        <c:v>35</c:v>
                      </c:pt>
                      <c:pt idx="164">
                        <c:v>35</c:v>
                      </c:pt>
                      <c:pt idx="165">
                        <c:v>36</c:v>
                      </c:pt>
                      <c:pt idx="166">
                        <c:v>36</c:v>
                      </c:pt>
                      <c:pt idx="167">
                        <c:v>37</c:v>
                      </c:pt>
                      <c:pt idx="168">
                        <c:v>37</c:v>
                      </c:pt>
                      <c:pt idx="169">
                        <c:v>38</c:v>
                      </c:pt>
                      <c:pt idx="170">
                        <c:v>38</c:v>
                      </c:pt>
                      <c:pt idx="171">
                        <c:v>39</c:v>
                      </c:pt>
                      <c:pt idx="172">
                        <c:v>39</c:v>
                      </c:pt>
                      <c:pt idx="173">
                        <c:v>40</c:v>
                      </c:pt>
                      <c:pt idx="174">
                        <c:v>40</c:v>
                      </c:pt>
                      <c:pt idx="175">
                        <c:v>41</c:v>
                      </c:pt>
                      <c:pt idx="176">
                        <c:v>41</c:v>
                      </c:pt>
                      <c:pt idx="177">
                        <c:v>42</c:v>
                      </c:pt>
                      <c:pt idx="178">
                        <c:v>42</c:v>
                      </c:pt>
                      <c:pt idx="179">
                        <c:v>43</c:v>
                      </c:pt>
                      <c:pt idx="180">
                        <c:v>43</c:v>
                      </c:pt>
                      <c:pt idx="181">
                        <c:v>44</c:v>
                      </c:pt>
                      <c:pt idx="182">
                        <c:v>44</c:v>
                      </c:pt>
                      <c:pt idx="183">
                        <c:v>45</c:v>
                      </c:pt>
                      <c:pt idx="184">
                        <c:v>45</c:v>
                      </c:pt>
                      <c:pt idx="185">
                        <c:v>46</c:v>
                      </c:pt>
                      <c:pt idx="186">
                        <c:v>46</c:v>
                      </c:pt>
                      <c:pt idx="187">
                        <c:v>47</c:v>
                      </c:pt>
                      <c:pt idx="188">
                        <c:v>47</c:v>
                      </c:pt>
                      <c:pt idx="189">
                        <c:v>48</c:v>
                      </c:pt>
                      <c:pt idx="190">
                        <c:v>48</c:v>
                      </c:pt>
                      <c:pt idx="191">
                        <c:v>49</c:v>
                      </c:pt>
                      <c:pt idx="192">
                        <c:v>49</c:v>
                      </c:pt>
                      <c:pt idx="193">
                        <c:v>50</c:v>
                      </c:pt>
                      <c:pt idx="194">
                        <c:v>50</c:v>
                      </c:pt>
                      <c:pt idx="195">
                        <c:v>51</c:v>
                      </c:pt>
                      <c:pt idx="196">
                        <c:v>51</c:v>
                      </c:pt>
                      <c:pt idx="197">
                        <c:v>52</c:v>
                      </c:pt>
                      <c:pt idx="198">
                        <c:v>52</c:v>
                      </c:pt>
                      <c:pt idx="199">
                        <c:v>53</c:v>
                      </c:pt>
                      <c:pt idx="200">
                        <c:v>53</c:v>
                      </c:pt>
                      <c:pt idx="201">
                        <c:v>54</c:v>
                      </c:pt>
                      <c:pt idx="202">
                        <c:v>54</c:v>
                      </c:pt>
                      <c:pt idx="203">
                        <c:v>55</c:v>
                      </c:pt>
                      <c:pt idx="204">
                        <c:v>55</c:v>
                      </c:pt>
                      <c:pt idx="205">
                        <c:v>56</c:v>
                      </c:pt>
                      <c:pt idx="206">
                        <c:v>56</c:v>
                      </c:pt>
                      <c:pt idx="207">
                        <c:v>57</c:v>
                      </c:pt>
                      <c:pt idx="208">
                        <c:v>57</c:v>
                      </c:pt>
                      <c:pt idx="209">
                        <c:v>58</c:v>
                      </c:pt>
                      <c:pt idx="210">
                        <c:v>58</c:v>
                      </c:pt>
                      <c:pt idx="211">
                        <c:v>59</c:v>
                      </c:pt>
                      <c:pt idx="212">
                        <c:v>59</c:v>
                      </c:pt>
                      <c:pt idx="213">
                        <c:v>60</c:v>
                      </c:pt>
                      <c:pt idx="214">
                        <c:v>60</c:v>
                      </c:pt>
                    </c:numCache>
                  </c:numRef>
                </c:val>
                <c:smooth val="0"/>
                <c:extLst>
                  <c:ext xmlns:c16="http://schemas.microsoft.com/office/drawing/2014/chart" uri="{C3380CC4-5D6E-409C-BE32-E72D297353CC}">
                    <c16:uniqueId val="{00000002-A259-4A23-A0FB-8ABA1FE520E2}"/>
                  </c:ext>
                </c:extLst>
              </c15:ser>
            </c15:filteredLineSeries>
            <c15:filteredLineSeries>
              <c15:ser>
                <c:idx val="1"/>
                <c:order val="1"/>
                <c:tx>
                  <c:strRef>
                    <c:extLst xmlns:c15="http://schemas.microsoft.com/office/drawing/2012/chart">
                      <c:ext xmlns:c15="http://schemas.microsoft.com/office/drawing/2012/chart" uri="{02D57815-91ED-43cb-92C2-25804820EDAC}">
                        <c15:formulaRef>
                          <c15:sqref>Donnee_source!$D$1</c15:sqref>
                        </c15:formulaRef>
                      </c:ext>
                    </c:extLst>
                    <c:strCache>
                      <c:ptCount val="1"/>
                      <c:pt idx="0">
                        <c:v>Couleur</c:v>
                      </c:pt>
                    </c:strCache>
                  </c:strRef>
                </c:tx>
                <c:spPr>
                  <a:ln w="28575" cap="rnd">
                    <a:solidFill>
                      <a:schemeClr val="accent2"/>
                    </a:solidFill>
                    <a:round/>
                  </a:ln>
                  <a:effectLst/>
                </c:spPr>
                <c:marker>
                  <c:symbol val="none"/>
                </c:marker>
                <c:val>
                  <c:numRef>
                    <c:extLst xmlns:c15="http://schemas.microsoft.com/office/drawing/2012/chart">
                      <c:ext xmlns:c15="http://schemas.microsoft.com/office/drawing/2012/chart" uri="{02D57815-91ED-43cb-92C2-25804820EDAC}">
                        <c15:formulaRef>
                          <c15:sqref>Donnee_source!$D$2:$D$217</c15:sqref>
                        </c15:formulaRef>
                      </c:ext>
                    </c:extLst>
                    <c:numCache>
                      <c:formatCode>General</c:formatCode>
                      <c:ptCount val="216"/>
                    </c:numCache>
                  </c:numRef>
                </c:val>
                <c:smooth val="0"/>
                <c:extLst xmlns:c15="http://schemas.microsoft.com/office/drawing/2012/chart">
                  <c:ext xmlns:c16="http://schemas.microsoft.com/office/drawing/2014/chart" uri="{C3380CC4-5D6E-409C-BE32-E72D297353CC}">
                    <c16:uniqueId val="{00000003-A259-4A23-A0FB-8ABA1FE520E2}"/>
                  </c:ext>
                </c:extLst>
              </c15:ser>
            </c15:filteredLineSeries>
          </c:ext>
        </c:extLst>
      </c:lineChart>
      <c:catAx>
        <c:axId val="18148644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424647696"/>
        <c:crosses val="autoZero"/>
        <c:auto val="1"/>
        <c:lblAlgn val="ctr"/>
        <c:lblOffset val="100"/>
        <c:noMultiLvlLbl val="0"/>
      </c:catAx>
      <c:valAx>
        <c:axId val="1424647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814864400"/>
        <c:crosses val="autoZero"/>
        <c:crossBetween val="between"/>
      </c:valAx>
      <c:spPr>
        <a:solidFill>
          <a:schemeClr val="accent3">
            <a:lumMod val="20000"/>
            <a:lumOff val="80000"/>
          </a:schemeClr>
        </a:solid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Radio" firstButton="1" fmlaLink="$X$7" lockText="1" noThreeD="1"/>
</file>

<file path=xl/ctrlProps/ctrlProp10.xml><?xml version="1.0" encoding="utf-8"?>
<formControlPr xmlns="http://schemas.microsoft.com/office/spreadsheetml/2009/9/main" objectType="Radio" lockText="1" noThreeD="1"/>
</file>

<file path=xl/ctrlProps/ctrlProp11.xml><?xml version="1.0" encoding="utf-8"?>
<formControlPr xmlns="http://schemas.microsoft.com/office/spreadsheetml/2009/9/main" objectType="Radio" checked="Checked" lockText="1" noThreeD="1"/>
</file>

<file path=xl/ctrlProps/ctrlProp12.xml><?xml version="1.0" encoding="utf-8"?>
<formControlPr xmlns="http://schemas.microsoft.com/office/spreadsheetml/2009/9/main" objectType="Radio" lockText="1" noThreeD="1"/>
</file>

<file path=xl/ctrlProps/ctrlProp13.xml><?xml version="1.0" encoding="utf-8"?>
<formControlPr xmlns="http://schemas.microsoft.com/office/spreadsheetml/2009/9/main" objectType="Radio" lockText="1" noThreeD="1"/>
</file>

<file path=xl/ctrlProps/ctrlProp14.xml><?xml version="1.0" encoding="utf-8"?>
<formControlPr xmlns="http://schemas.microsoft.com/office/spreadsheetml/2009/9/main" objectType="Radio" lockText="1" noThreeD="1"/>
</file>

<file path=xl/ctrlProps/ctrlProp15.xml><?xml version="1.0" encoding="utf-8"?>
<formControlPr xmlns="http://schemas.microsoft.com/office/spreadsheetml/2009/9/main" objectType="Radio" lockText="1" noThreeD="1"/>
</file>

<file path=xl/ctrlProps/ctrlProp16.xml><?xml version="1.0" encoding="utf-8"?>
<formControlPr xmlns="http://schemas.microsoft.com/office/spreadsheetml/2009/9/main" objectType="Radio" lockText="1" noThreeD="1"/>
</file>

<file path=xl/ctrlProps/ctrlProp17.xml><?xml version="1.0" encoding="utf-8"?>
<formControlPr xmlns="http://schemas.microsoft.com/office/spreadsheetml/2009/9/main" objectType="Radio" lockText="1" noThreeD="1"/>
</file>

<file path=xl/ctrlProps/ctrlProp18.xml><?xml version="1.0" encoding="utf-8"?>
<formControlPr xmlns="http://schemas.microsoft.com/office/spreadsheetml/2009/9/main" objectType="Radio" lockText="1" noThreeD="1"/>
</file>

<file path=xl/ctrlProps/ctrlProp19.xml><?xml version="1.0" encoding="utf-8"?>
<formControlPr xmlns="http://schemas.microsoft.com/office/spreadsheetml/2009/9/main" objectType="Radio" lockText="1" noThreeD="1"/>
</file>

<file path=xl/ctrlProps/ctrlProp2.xml><?xml version="1.0" encoding="utf-8"?>
<formControlPr xmlns="http://schemas.microsoft.com/office/spreadsheetml/2009/9/main" objectType="Radio" lockText="1" noThreeD="1"/>
</file>

<file path=xl/ctrlProps/ctrlProp20.xml><?xml version="1.0" encoding="utf-8"?>
<formControlPr xmlns="http://schemas.microsoft.com/office/spreadsheetml/2009/9/main" objectType="Radio" lockText="1" noThreeD="1"/>
</file>

<file path=xl/ctrlProps/ctrlProp21.xml><?xml version="1.0" encoding="utf-8"?>
<formControlPr xmlns="http://schemas.microsoft.com/office/spreadsheetml/2009/9/main" objectType="Radio" lockText="1" noThreeD="1"/>
</file>

<file path=xl/ctrlProps/ctrlProp22.xml><?xml version="1.0" encoding="utf-8"?>
<formControlPr xmlns="http://schemas.microsoft.com/office/spreadsheetml/2009/9/main" objectType="Radio" lockText="1" noThreeD="1"/>
</file>

<file path=xl/ctrlProps/ctrlProp23.xml><?xml version="1.0" encoding="utf-8"?>
<formControlPr xmlns="http://schemas.microsoft.com/office/spreadsheetml/2009/9/main" objectType="Radio" lockText="1" noThreeD="1"/>
</file>

<file path=xl/ctrlProps/ctrlProp24.xml><?xml version="1.0" encoding="utf-8"?>
<formControlPr xmlns="http://schemas.microsoft.com/office/spreadsheetml/2009/9/main" objectType="Radio" lockText="1" noThreeD="1"/>
</file>

<file path=xl/ctrlProps/ctrlProp25.xml><?xml version="1.0" encoding="utf-8"?>
<formControlPr xmlns="http://schemas.microsoft.com/office/spreadsheetml/2009/9/main" objectType="Radio" lockText="1" noThreeD="1"/>
</file>

<file path=xl/ctrlProps/ctrlProp26.xml><?xml version="1.0" encoding="utf-8"?>
<formControlPr xmlns="http://schemas.microsoft.com/office/spreadsheetml/2009/9/main" objectType="Radio" lockText="1" noThreeD="1"/>
</file>

<file path=xl/ctrlProps/ctrlProp27.xml><?xml version="1.0" encoding="utf-8"?>
<formControlPr xmlns="http://schemas.microsoft.com/office/spreadsheetml/2009/9/main" objectType="Radio" lockText="1" noThreeD="1"/>
</file>

<file path=xl/ctrlProps/ctrlProp28.xml><?xml version="1.0" encoding="utf-8"?>
<formControlPr xmlns="http://schemas.microsoft.com/office/spreadsheetml/2009/9/main" objectType="Radio" lockText="1" noThreeD="1"/>
</file>

<file path=xl/ctrlProps/ctrlProp29.xml><?xml version="1.0" encoding="utf-8"?>
<formControlPr xmlns="http://schemas.microsoft.com/office/spreadsheetml/2009/9/main" objectType="Radio" lockText="1" noThreeD="1"/>
</file>

<file path=xl/ctrlProps/ctrlProp3.xml><?xml version="1.0" encoding="utf-8"?>
<formControlPr xmlns="http://schemas.microsoft.com/office/spreadsheetml/2009/9/main" objectType="Radio" lockText="1" noThreeD="1"/>
</file>

<file path=xl/ctrlProps/ctrlProp30.xml><?xml version="1.0" encoding="utf-8"?>
<formControlPr xmlns="http://schemas.microsoft.com/office/spreadsheetml/2009/9/main" objectType="Radio" lockText="1" noThreeD="1"/>
</file>

<file path=xl/ctrlProps/ctrlProp31.xml><?xml version="1.0" encoding="utf-8"?>
<formControlPr xmlns="http://schemas.microsoft.com/office/spreadsheetml/2009/9/main" objectType="Radio" lockText="1" noThreeD="1"/>
</file>

<file path=xl/ctrlProps/ctrlProp32.xml><?xml version="1.0" encoding="utf-8"?>
<formControlPr xmlns="http://schemas.microsoft.com/office/spreadsheetml/2009/9/main" objectType="Radio" lockText="1" noThreeD="1"/>
</file>

<file path=xl/ctrlProps/ctrlProp33.xml><?xml version="1.0" encoding="utf-8"?>
<formControlPr xmlns="http://schemas.microsoft.com/office/spreadsheetml/2009/9/main" objectType="Radio" lockText="1" noThreeD="1"/>
</file>

<file path=xl/ctrlProps/ctrlProp34.xml><?xml version="1.0" encoding="utf-8"?>
<formControlPr xmlns="http://schemas.microsoft.com/office/spreadsheetml/2009/9/main" objectType="Radio" firstButton="1" fmlaLink="$Y$46" lockText="1" noThreeD="1"/>
</file>

<file path=xl/ctrlProps/ctrlProp35.xml><?xml version="1.0" encoding="utf-8"?>
<formControlPr xmlns="http://schemas.microsoft.com/office/spreadsheetml/2009/9/main" objectType="Radio" lockText="1" noThreeD="1"/>
</file>

<file path=xl/ctrlProps/ctrlProp36.xml><?xml version="1.0" encoding="utf-8"?>
<formControlPr xmlns="http://schemas.microsoft.com/office/spreadsheetml/2009/9/main" objectType="Radio" lockText="1" noThreeD="1"/>
</file>

<file path=xl/ctrlProps/ctrlProp37.xml><?xml version="1.0" encoding="utf-8"?>
<formControlPr xmlns="http://schemas.microsoft.com/office/spreadsheetml/2009/9/main" objectType="Radio" lockText="1" noThreeD="1"/>
</file>

<file path=xl/ctrlProps/ctrlProp38.xml><?xml version="1.0" encoding="utf-8"?>
<formControlPr xmlns="http://schemas.microsoft.com/office/spreadsheetml/2009/9/main" objectType="Radio" lockText="1" noThreeD="1"/>
</file>

<file path=xl/ctrlProps/ctrlProp39.xml><?xml version="1.0" encoding="utf-8"?>
<formControlPr xmlns="http://schemas.microsoft.com/office/spreadsheetml/2009/9/main" objectType="Radio" lockText="1" noThreeD="1"/>
</file>

<file path=xl/ctrlProps/ctrlProp4.xml><?xml version="1.0" encoding="utf-8"?>
<formControlPr xmlns="http://schemas.microsoft.com/office/spreadsheetml/2009/9/main" objectType="Radio" lockText="1" noThreeD="1"/>
</file>

<file path=xl/ctrlProps/ctrlProp40.xml><?xml version="1.0" encoding="utf-8"?>
<formControlPr xmlns="http://schemas.microsoft.com/office/spreadsheetml/2009/9/main" objectType="Radio" lockText="1" noThreeD="1"/>
</file>

<file path=xl/ctrlProps/ctrlProp41.xml><?xml version="1.0" encoding="utf-8"?>
<formControlPr xmlns="http://schemas.microsoft.com/office/spreadsheetml/2009/9/main" objectType="Radio" lockText="1" noThreeD="1"/>
</file>

<file path=xl/ctrlProps/ctrlProp42.xml><?xml version="1.0" encoding="utf-8"?>
<formControlPr xmlns="http://schemas.microsoft.com/office/spreadsheetml/2009/9/main" objectType="Radio" checked="Checked" lockText="1" noThreeD="1"/>
</file>

<file path=xl/ctrlProps/ctrlProp43.xml><?xml version="1.0" encoding="utf-8"?>
<formControlPr xmlns="http://schemas.microsoft.com/office/spreadsheetml/2009/9/main" objectType="Radio" lockText="1" noThreeD="1"/>
</file>

<file path=xl/ctrlProps/ctrlProp44.xml><?xml version="1.0" encoding="utf-8"?>
<formControlPr xmlns="http://schemas.microsoft.com/office/spreadsheetml/2009/9/main" objectType="Radio" lockText="1" noThreeD="1"/>
</file>

<file path=xl/ctrlProps/ctrlProp45.xml><?xml version="1.0" encoding="utf-8"?>
<formControlPr xmlns="http://schemas.microsoft.com/office/spreadsheetml/2009/9/main" objectType="Radio" lockText="1" noThreeD="1"/>
</file>

<file path=xl/ctrlProps/ctrlProp46.xml><?xml version="1.0" encoding="utf-8"?>
<formControlPr xmlns="http://schemas.microsoft.com/office/spreadsheetml/2009/9/main" objectType="Radio" lockText="1" noThreeD="1"/>
</file>

<file path=xl/ctrlProps/ctrlProp47.xml><?xml version="1.0" encoding="utf-8"?>
<formControlPr xmlns="http://schemas.microsoft.com/office/spreadsheetml/2009/9/main" objectType="Radio" lockText="1" noThreeD="1"/>
</file>

<file path=xl/ctrlProps/ctrlProp48.xml><?xml version="1.0" encoding="utf-8"?>
<formControlPr xmlns="http://schemas.microsoft.com/office/spreadsheetml/2009/9/main" objectType="Radio" lockText="1" noThreeD="1"/>
</file>

<file path=xl/ctrlProps/ctrlProp49.xml><?xml version="1.0" encoding="utf-8"?>
<formControlPr xmlns="http://schemas.microsoft.com/office/spreadsheetml/2009/9/main" objectType="Radio" lockText="1" noThreeD="1"/>
</file>

<file path=xl/ctrlProps/ctrlProp5.xml><?xml version="1.0" encoding="utf-8"?>
<formControlPr xmlns="http://schemas.microsoft.com/office/spreadsheetml/2009/9/main" objectType="Radio" lockText="1" noThreeD="1"/>
</file>

<file path=xl/ctrlProps/ctrlProp6.xml><?xml version="1.0" encoding="utf-8"?>
<formControlPr xmlns="http://schemas.microsoft.com/office/spreadsheetml/2009/9/main" objectType="Radio" lockText="1" noThreeD="1"/>
</file>

<file path=xl/ctrlProps/ctrlProp7.xml><?xml version="1.0" encoding="utf-8"?>
<formControlPr xmlns="http://schemas.microsoft.com/office/spreadsheetml/2009/9/main" objectType="Radio" checked="Checked" lockText="1" noThreeD="1"/>
</file>

<file path=xl/ctrlProps/ctrlProp8.xml><?xml version="1.0" encoding="utf-8"?>
<formControlPr xmlns="http://schemas.microsoft.com/office/spreadsheetml/2009/9/main" objectType="Radio" firstButton="1" fmlaLink="$A$52" lockText="1" noThreeD="1"/>
</file>

<file path=xl/ctrlProps/ctrlProp9.xml><?xml version="1.0" encoding="utf-8"?>
<formControlPr xmlns="http://schemas.microsoft.com/office/spreadsheetml/2009/9/main" objectType="Radio" lockText="1" noThreeD="1"/>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1.png"/><Relationship Id="rId4" Type="http://schemas.openxmlformats.org/officeDocument/2006/relationships/image" Target="../media/image2.png"/></Relationships>
</file>

<file path=xl/drawings/_rels/drawing11.xml.rels><?xml version="1.0" encoding="UTF-8" standalone="yes"?>
<Relationships xmlns="http://schemas.openxmlformats.org/package/2006/relationships"><Relationship Id="rId1" Type="http://schemas.openxmlformats.org/officeDocument/2006/relationships/image" Target="../media/image4.png"/></Relationships>
</file>

<file path=xl/drawings/_rels/drawing12.xml.rels><?xml version="1.0" encoding="UTF-8" standalone="yes"?>
<Relationships xmlns="http://schemas.openxmlformats.org/package/2006/relationships"><Relationship Id="rId1" Type="http://schemas.openxmlformats.org/officeDocument/2006/relationships/image" Target="../media/image4.png"/></Relationships>
</file>

<file path=xl/drawings/_rels/drawing1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8.xml"/></Relationships>
</file>

<file path=xl/drawings/_rels/drawing17.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chart" Target="../charts/chart10.xml"/><Relationship Id="rId1" Type="http://schemas.openxmlformats.org/officeDocument/2006/relationships/chart" Target="../charts/chart9.xml"/></Relationships>
</file>

<file path=xl/drawings/_rels/drawing4.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image" Target="../media/image3.png"/></Relationships>
</file>

<file path=xl/drawings/_rels/drawing8.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editAs="oneCell">
    <xdr:from>
      <xdr:col>3</xdr:col>
      <xdr:colOff>733425</xdr:colOff>
      <xdr:row>0</xdr:row>
      <xdr:rowOff>0</xdr:rowOff>
    </xdr:from>
    <xdr:to>
      <xdr:col>23</xdr:col>
      <xdr:colOff>381000</xdr:colOff>
      <xdr:row>6</xdr:row>
      <xdr:rowOff>142875</xdr:rowOff>
    </xdr:to>
    <xdr:pic>
      <xdr:nvPicPr>
        <xdr:cNvPr id="2" name="Imag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3019425" y="0"/>
          <a:ext cx="15335250" cy="1285875"/>
        </a:xfrm>
        <a:prstGeom prst="rect">
          <a:avLst/>
        </a:prstGeom>
      </xdr:spPr>
    </xdr:pic>
    <xdr:clientData/>
  </xdr:twoCellAnchor>
  <xdr:twoCellAnchor>
    <xdr:from>
      <xdr:col>8</xdr:col>
      <xdr:colOff>236423</xdr:colOff>
      <xdr:row>8</xdr:row>
      <xdr:rowOff>51030</xdr:rowOff>
    </xdr:from>
    <xdr:to>
      <xdr:col>17</xdr:col>
      <xdr:colOff>423332</xdr:colOff>
      <xdr:row>34</xdr:row>
      <xdr:rowOff>131993</xdr:rowOff>
    </xdr:to>
    <xdr:graphicFrame macro="">
      <xdr:nvGraphicFramePr>
        <xdr:cNvPr id="3" name="Graphique 2">
          <a:extLst>
            <a:ext uri="{FF2B5EF4-FFF2-40B4-BE49-F238E27FC236}">
              <a16:creationId xmlns:a16="http://schemas.microsoft.com/office/drawing/2014/main" id="{00000000-0008-0000-00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350045</xdr:colOff>
      <xdr:row>33</xdr:row>
      <xdr:rowOff>107156</xdr:rowOff>
    </xdr:from>
    <xdr:to>
      <xdr:col>8</xdr:col>
      <xdr:colOff>711994</xdr:colOff>
      <xdr:row>35</xdr:row>
      <xdr:rowOff>19050</xdr:rowOff>
    </xdr:to>
    <xdr:sp macro="" textlink="">
      <xdr:nvSpPr>
        <xdr:cNvPr id="4" name="Ellipse 3">
          <a:extLst>
            <a:ext uri="{FF2B5EF4-FFF2-40B4-BE49-F238E27FC236}">
              <a16:creationId xmlns:a16="http://schemas.microsoft.com/office/drawing/2014/main" id="{00000000-0008-0000-0000-000004000000}"/>
            </a:ext>
          </a:extLst>
        </xdr:cNvPr>
        <xdr:cNvSpPr/>
      </xdr:nvSpPr>
      <xdr:spPr>
        <a:xfrm flipV="1">
          <a:off x="8005764" y="6774656"/>
          <a:ext cx="361949" cy="292894"/>
        </a:xfrm>
        <a:prstGeom prst="ellipse">
          <a:avLst/>
        </a:prstGeom>
        <a:noFill/>
        <a:ln w="19050">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fr-BE" sz="1100">
            <a:solidFill>
              <a:srgbClr val="FF0000"/>
            </a:solidFill>
          </a:endParaRPr>
        </a:p>
      </xdr:txBody>
    </xdr:sp>
    <xdr:clientData/>
  </xdr:twoCellAnchor>
  <xdr:twoCellAnchor>
    <xdr:from>
      <xdr:col>8</xdr:col>
      <xdr:colOff>588169</xdr:colOff>
      <xdr:row>32</xdr:row>
      <xdr:rowOff>85384</xdr:rowOff>
    </xdr:from>
    <xdr:to>
      <xdr:col>12</xdr:col>
      <xdr:colOff>340519</xdr:colOff>
      <xdr:row>33</xdr:row>
      <xdr:rowOff>161584</xdr:rowOff>
    </xdr:to>
    <xdr:sp macro="" textlink="">
      <xdr:nvSpPr>
        <xdr:cNvPr id="5" name="Rectangle 4">
          <a:extLst>
            <a:ext uri="{FF2B5EF4-FFF2-40B4-BE49-F238E27FC236}">
              <a16:creationId xmlns:a16="http://schemas.microsoft.com/office/drawing/2014/main" id="{00000000-0008-0000-0000-000005000000}"/>
            </a:ext>
          </a:extLst>
        </xdr:cNvPr>
        <xdr:cNvSpPr/>
      </xdr:nvSpPr>
      <xdr:spPr>
        <a:xfrm>
          <a:off x="7337312" y="7623741"/>
          <a:ext cx="2800350" cy="266700"/>
        </a:xfrm>
        <a:prstGeom prst="rect">
          <a:avLst/>
        </a:prstGeom>
        <a:solidFill>
          <a:srgbClr val="00B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fr-BE" sz="1100"/>
            <a:t>Exterieur du cercle vert : énergie</a:t>
          </a:r>
          <a:r>
            <a:rPr lang="fr-BE" sz="1100" baseline="0"/>
            <a:t> fluide</a:t>
          </a:r>
          <a:endParaRPr lang="fr-BE" sz="1100"/>
        </a:p>
      </xdr:txBody>
    </xdr:sp>
    <xdr:clientData/>
  </xdr:twoCellAnchor>
  <xdr:twoCellAnchor>
    <xdr:from>
      <xdr:col>13</xdr:col>
      <xdr:colOff>126887</xdr:colOff>
      <xdr:row>32</xdr:row>
      <xdr:rowOff>106135</xdr:rowOff>
    </xdr:from>
    <xdr:to>
      <xdr:col>16</xdr:col>
      <xdr:colOff>641237</xdr:colOff>
      <xdr:row>33</xdr:row>
      <xdr:rowOff>182335</xdr:rowOff>
    </xdr:to>
    <xdr:sp macro="" textlink="">
      <xdr:nvSpPr>
        <xdr:cNvPr id="6" name="Rectangle 5">
          <a:extLst>
            <a:ext uri="{FF2B5EF4-FFF2-40B4-BE49-F238E27FC236}">
              <a16:creationId xmlns:a16="http://schemas.microsoft.com/office/drawing/2014/main" id="{00000000-0008-0000-0000-000006000000}"/>
            </a:ext>
          </a:extLst>
        </xdr:cNvPr>
        <xdr:cNvSpPr/>
      </xdr:nvSpPr>
      <xdr:spPr>
        <a:xfrm>
          <a:off x="10686030" y="7644492"/>
          <a:ext cx="2800350" cy="266700"/>
        </a:xfrm>
        <a:prstGeom prst="rect">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fr-BE" sz="1100"/>
            <a:t>Intérieur  du cercle rouge: énergie</a:t>
          </a:r>
          <a:r>
            <a:rPr lang="fr-BE" sz="1100" baseline="0"/>
            <a:t> bloquée</a:t>
          </a:r>
          <a:endParaRPr lang="fr-BE" sz="1100"/>
        </a:p>
      </xdr:txBody>
    </xdr:sp>
    <xdr:clientData/>
  </xdr:twoCellAnchor>
  <xdr:twoCellAnchor>
    <xdr:from>
      <xdr:col>4</xdr:col>
      <xdr:colOff>1</xdr:colOff>
      <xdr:row>35</xdr:row>
      <xdr:rowOff>3</xdr:rowOff>
    </xdr:from>
    <xdr:to>
      <xdr:col>23</xdr:col>
      <xdr:colOff>361951</xdr:colOff>
      <xdr:row>49</xdr:row>
      <xdr:rowOff>85728</xdr:rowOff>
    </xdr:to>
    <xdr:graphicFrame macro="">
      <xdr:nvGraphicFramePr>
        <xdr:cNvPr id="9" name="Graphique 8">
          <a:extLst>
            <a:ext uri="{FF2B5EF4-FFF2-40B4-BE49-F238E27FC236}">
              <a16:creationId xmlns:a16="http://schemas.microsoft.com/office/drawing/2014/main" id="{00000000-0008-0000-00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4</xdr:col>
      <xdr:colOff>179615</xdr:colOff>
      <xdr:row>34</xdr:row>
      <xdr:rowOff>136960</xdr:rowOff>
    </xdr:from>
    <xdr:to>
      <xdr:col>23</xdr:col>
      <xdr:colOff>293915</xdr:colOff>
      <xdr:row>35</xdr:row>
      <xdr:rowOff>112914</xdr:rowOff>
    </xdr:to>
    <xdr:pic>
      <xdr:nvPicPr>
        <xdr:cNvPr id="10" name="Image 9">
          <a:extLst>
            <a:ext uri="{FF2B5EF4-FFF2-40B4-BE49-F238E27FC236}">
              <a16:creationId xmlns:a16="http://schemas.microsoft.com/office/drawing/2014/main" id="{00000000-0008-0000-0000-00000A000000}"/>
            </a:ext>
          </a:extLst>
        </xdr:cNvPr>
        <xdr:cNvPicPr>
          <a:picLocks noChangeAspect="1"/>
        </xdr:cNvPicPr>
      </xdr:nvPicPr>
      <xdr:blipFill>
        <a:blip xmlns:r="http://schemas.openxmlformats.org/officeDocument/2006/relationships" r:embed="rId4"/>
        <a:stretch>
          <a:fillRect/>
        </a:stretch>
      </xdr:blipFill>
      <xdr:spPr>
        <a:xfrm>
          <a:off x="3227615" y="8056317"/>
          <a:ext cx="15068550" cy="166454"/>
        </a:xfrm>
        <a:prstGeom prst="rect">
          <a:avLst/>
        </a:prstGeom>
      </xdr:spPr>
    </xdr:pic>
    <xdr:clientData/>
  </xdr:twoCellAnchor>
  <xdr:twoCellAnchor>
    <xdr:from>
      <xdr:col>20</xdr:col>
      <xdr:colOff>424543</xdr:colOff>
      <xdr:row>44</xdr:row>
      <xdr:rowOff>74837</xdr:rowOff>
    </xdr:from>
    <xdr:to>
      <xdr:col>23</xdr:col>
      <xdr:colOff>91168</xdr:colOff>
      <xdr:row>45</xdr:row>
      <xdr:rowOff>189137</xdr:rowOff>
    </xdr:to>
    <xdr:sp macro="" textlink="">
      <xdr:nvSpPr>
        <xdr:cNvPr id="11" name="Rectangle 10">
          <a:extLst>
            <a:ext uri="{FF2B5EF4-FFF2-40B4-BE49-F238E27FC236}">
              <a16:creationId xmlns:a16="http://schemas.microsoft.com/office/drawing/2014/main" id="{00000000-0008-0000-0000-00000B000000}"/>
            </a:ext>
          </a:extLst>
        </xdr:cNvPr>
        <xdr:cNvSpPr/>
      </xdr:nvSpPr>
      <xdr:spPr>
        <a:xfrm>
          <a:off x="16426543" y="9899194"/>
          <a:ext cx="1666875" cy="304800"/>
        </a:xfrm>
        <a:prstGeom prst="rect">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ctr"/>
          <a:r>
            <a:rPr lang="fr-BE" sz="1600"/>
            <a:t>Energie bloquée</a:t>
          </a:r>
        </a:p>
      </xdr:txBody>
    </xdr:sp>
    <xdr:clientData/>
  </xdr:twoCellAnchor>
</xdr:wsDr>
</file>

<file path=xl/drawings/drawing10.xml><?xml version="1.0" encoding="utf-8"?>
<c:userShapes xmlns:c="http://schemas.openxmlformats.org/drawingml/2006/chart">
  <cdr:relSizeAnchor xmlns:cdr="http://schemas.openxmlformats.org/drawingml/2006/chartDrawing">
    <cdr:from>
      <cdr:x>0.41102</cdr:x>
      <cdr:y>0.4422</cdr:y>
    </cdr:from>
    <cdr:to>
      <cdr:x>0.59349</cdr:x>
      <cdr:y>0.67587</cdr:y>
    </cdr:to>
    <cdr:sp macro="" textlink="">
      <cdr:nvSpPr>
        <cdr:cNvPr id="2" name="Ellipse 1">
          <a:extLst xmlns:a="http://schemas.openxmlformats.org/drawingml/2006/main">
            <a:ext uri="{FF2B5EF4-FFF2-40B4-BE49-F238E27FC236}">
              <a16:creationId xmlns:a16="http://schemas.microsoft.com/office/drawing/2014/main" id="{00000000-0008-0000-0500-000002000000}"/>
            </a:ext>
          </a:extLst>
        </cdr:cNvPr>
        <cdr:cNvSpPr/>
      </cdr:nvSpPr>
      <cdr:spPr>
        <a:xfrm xmlns:a="http://schemas.openxmlformats.org/drawingml/2006/main">
          <a:off x="2746375" y="2289175"/>
          <a:ext cx="1219200" cy="1209675"/>
        </a:xfrm>
        <a:prstGeom xmlns:a="http://schemas.openxmlformats.org/drawingml/2006/main" prst="ellipse">
          <a:avLst/>
        </a:prstGeom>
        <a:noFill xmlns:a="http://schemas.openxmlformats.org/drawingml/2006/main"/>
        <a:ln xmlns:a="http://schemas.openxmlformats.org/drawingml/2006/main" w="19050">
          <a:solidFill>
            <a:srgbClr val="FF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tlCol="0" anchor="t"/>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l"/>
          <a:endParaRPr lang="fr-BE" sz="1100">
            <a:solidFill>
              <a:srgbClr val="FF0000"/>
            </a:solidFill>
          </a:endParaRPr>
        </a:p>
      </cdr:txBody>
    </cdr:sp>
  </cdr:relSizeAnchor>
  <cdr:relSizeAnchor xmlns:cdr="http://schemas.openxmlformats.org/drawingml/2006/chartDrawing">
    <cdr:from>
      <cdr:x>0.3483</cdr:x>
      <cdr:y>0.37044</cdr:y>
    </cdr:from>
    <cdr:to>
      <cdr:x>0.64921</cdr:x>
      <cdr:y>0.74946</cdr:y>
    </cdr:to>
    <cdr:sp macro="" textlink="">
      <cdr:nvSpPr>
        <cdr:cNvPr id="3" name="Ellipse 2">
          <a:extLst xmlns:a="http://schemas.openxmlformats.org/drawingml/2006/main">
            <a:ext uri="{FF2B5EF4-FFF2-40B4-BE49-F238E27FC236}">
              <a16:creationId xmlns:a16="http://schemas.microsoft.com/office/drawing/2014/main" id="{00000000-0008-0000-0500-00002D000000}"/>
            </a:ext>
          </a:extLst>
        </cdr:cNvPr>
        <cdr:cNvSpPr/>
      </cdr:nvSpPr>
      <cdr:spPr>
        <a:xfrm xmlns:a="http://schemas.openxmlformats.org/drawingml/2006/main">
          <a:off x="2327275" y="1917700"/>
          <a:ext cx="2010640" cy="1962150"/>
        </a:xfrm>
        <a:prstGeom xmlns:a="http://schemas.openxmlformats.org/drawingml/2006/main" prst="ellipse">
          <a:avLst/>
        </a:prstGeom>
        <a:noFill xmlns:a="http://schemas.openxmlformats.org/drawingml/2006/main"/>
        <a:ln xmlns:a="http://schemas.openxmlformats.org/drawingml/2006/main" w="19050">
          <a:solidFill>
            <a:srgbClr val="00B05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tlCol="0" anchor="t"/>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l"/>
          <a:endParaRPr lang="fr-BE" sz="1100">
            <a:solidFill>
              <a:srgbClr val="FF0000"/>
            </a:solidFill>
          </a:endParaRPr>
        </a:p>
      </cdr:txBody>
    </cdr:sp>
  </cdr:relSizeAnchor>
  <cdr:relSizeAnchor xmlns:cdr="http://schemas.openxmlformats.org/drawingml/2006/chartDrawing">
    <cdr:from>
      <cdr:x>0.02595</cdr:x>
      <cdr:y>0.92977</cdr:y>
    </cdr:from>
    <cdr:to>
      <cdr:x>0.46054</cdr:x>
      <cdr:y>0.98129</cdr:y>
    </cdr:to>
    <cdr:sp macro="" textlink="">
      <cdr:nvSpPr>
        <cdr:cNvPr id="4" name="Rectangle 3">
          <a:extLst xmlns:a="http://schemas.openxmlformats.org/drawingml/2006/main">
            <a:ext uri="{FF2B5EF4-FFF2-40B4-BE49-F238E27FC236}">
              <a16:creationId xmlns:a16="http://schemas.microsoft.com/office/drawing/2014/main" id="{00000000-0008-0000-0000-000005000000}"/>
            </a:ext>
          </a:extLst>
        </cdr:cNvPr>
        <cdr:cNvSpPr/>
      </cdr:nvSpPr>
      <cdr:spPr>
        <a:xfrm xmlns:a="http://schemas.openxmlformats.org/drawingml/2006/main">
          <a:off x="167213" y="4813287"/>
          <a:ext cx="2800350" cy="266700"/>
        </a:xfrm>
        <a:prstGeom xmlns:a="http://schemas.openxmlformats.org/drawingml/2006/main" prst="rect">
          <a:avLst/>
        </a:prstGeom>
        <a:solidFill xmlns:a="http://schemas.openxmlformats.org/drawingml/2006/main">
          <a:srgbClr val="00B050"/>
        </a:solidFill>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tlCol="0" anchor="t"/>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l"/>
          <a:r>
            <a:rPr lang="fr-BE" sz="1100"/>
            <a:t>Exterieur du cercle vert : harmonie</a:t>
          </a:r>
        </a:p>
      </cdr:txBody>
    </cdr:sp>
  </cdr:relSizeAnchor>
  <cdr:relSizeAnchor xmlns:cdr="http://schemas.openxmlformats.org/drawingml/2006/chartDrawing">
    <cdr:from>
      <cdr:x>0.54564</cdr:x>
      <cdr:y>0.93378</cdr:y>
    </cdr:from>
    <cdr:to>
      <cdr:x>1</cdr:x>
      <cdr:y>0.9853</cdr:y>
    </cdr:to>
    <cdr:sp macro="" textlink="">
      <cdr:nvSpPr>
        <cdr:cNvPr id="5" name="Rectangle 4">
          <a:extLst xmlns:a="http://schemas.openxmlformats.org/drawingml/2006/main">
            <a:ext uri="{FF2B5EF4-FFF2-40B4-BE49-F238E27FC236}">
              <a16:creationId xmlns:a16="http://schemas.microsoft.com/office/drawing/2014/main" id="{00000000-0008-0000-0000-000006000000}"/>
            </a:ext>
          </a:extLst>
        </cdr:cNvPr>
        <cdr:cNvSpPr/>
      </cdr:nvSpPr>
      <cdr:spPr>
        <a:xfrm xmlns:a="http://schemas.openxmlformats.org/drawingml/2006/main">
          <a:off x="3515920" y="4834028"/>
          <a:ext cx="2927744" cy="266710"/>
        </a:xfrm>
        <a:prstGeom xmlns:a="http://schemas.openxmlformats.org/drawingml/2006/main" prst="rect">
          <a:avLst/>
        </a:prstGeom>
        <a:solidFill xmlns:a="http://schemas.openxmlformats.org/drawingml/2006/main">
          <a:srgbClr val="FF0000"/>
        </a:solidFill>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tlCol="0" anchor="t"/>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l"/>
          <a:r>
            <a:rPr lang="fr-BE" sz="1100"/>
            <a:t>Intérieur  du cercle rouge: </a:t>
          </a:r>
          <a:r>
            <a:rPr lang="fr-BE" sz="1100" baseline="0"/>
            <a:t>réactivité</a:t>
          </a:r>
          <a:endParaRPr lang="fr-BE" sz="1100"/>
        </a:p>
      </cdr:txBody>
    </cdr:sp>
  </cdr:relSizeAnchor>
</c:userShapes>
</file>

<file path=xl/drawings/drawing11.xml><?xml version="1.0" encoding="utf-8"?>
<xdr:wsDr xmlns:xdr="http://schemas.openxmlformats.org/drawingml/2006/spreadsheetDrawing" xmlns:a="http://schemas.openxmlformats.org/drawingml/2006/main">
  <xdr:twoCellAnchor editAs="oneCell">
    <xdr:from>
      <xdr:col>22</xdr:col>
      <xdr:colOff>1347108</xdr:colOff>
      <xdr:row>8</xdr:row>
      <xdr:rowOff>258535</xdr:rowOff>
    </xdr:from>
    <xdr:to>
      <xdr:col>24</xdr:col>
      <xdr:colOff>27215</xdr:colOff>
      <xdr:row>51</xdr:row>
      <xdr:rowOff>217714</xdr:rowOff>
    </xdr:to>
    <xdr:pic>
      <xdr:nvPicPr>
        <xdr:cNvPr id="6" name="Image 5">
          <a:extLst>
            <a:ext uri="{FF2B5EF4-FFF2-40B4-BE49-F238E27FC236}">
              <a16:creationId xmlns:a16="http://schemas.microsoft.com/office/drawing/2014/main" id="{00000000-0008-0000-0900-000006000000}"/>
            </a:ext>
          </a:extLst>
        </xdr:cNvPr>
        <xdr:cNvPicPr>
          <a:picLocks noChangeAspect="1"/>
        </xdr:cNvPicPr>
      </xdr:nvPicPr>
      <xdr:blipFill>
        <a:blip xmlns:r="http://schemas.openxmlformats.org/officeDocument/2006/relationships" r:embed="rId1"/>
        <a:stretch>
          <a:fillRect/>
        </a:stretch>
      </xdr:blipFill>
      <xdr:spPr>
        <a:xfrm>
          <a:off x="8327572" y="1986642"/>
          <a:ext cx="5646964" cy="10463893"/>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23</xdr:col>
      <xdr:colOff>0</xdr:colOff>
      <xdr:row>9</xdr:row>
      <xdr:rowOff>0</xdr:rowOff>
    </xdr:from>
    <xdr:to>
      <xdr:col>24</xdr:col>
      <xdr:colOff>13607</xdr:colOff>
      <xdr:row>52</xdr:row>
      <xdr:rowOff>367393</xdr:rowOff>
    </xdr:to>
    <xdr:pic>
      <xdr:nvPicPr>
        <xdr:cNvPr id="3" name="Image 2">
          <a:extLst>
            <a:ext uri="{FF2B5EF4-FFF2-40B4-BE49-F238E27FC236}">
              <a16:creationId xmlns:a16="http://schemas.microsoft.com/office/drawing/2014/main" id="{00000000-0008-0000-0A00-000003000000}"/>
            </a:ext>
          </a:extLst>
        </xdr:cNvPr>
        <xdr:cNvPicPr>
          <a:picLocks noChangeAspect="1"/>
        </xdr:cNvPicPr>
      </xdr:nvPicPr>
      <xdr:blipFill>
        <a:blip xmlns:r="http://schemas.openxmlformats.org/officeDocument/2006/relationships" r:embed="rId1"/>
        <a:stretch>
          <a:fillRect/>
        </a:stretch>
      </xdr:blipFill>
      <xdr:spPr>
        <a:xfrm>
          <a:off x="7225393" y="2136321"/>
          <a:ext cx="5334000" cy="10994572"/>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xdr:from>
      <xdr:col>36</xdr:col>
      <xdr:colOff>14286</xdr:colOff>
      <xdr:row>7</xdr:row>
      <xdr:rowOff>147637</xdr:rowOff>
    </xdr:from>
    <xdr:to>
      <xdr:col>43</xdr:col>
      <xdr:colOff>47625</xdr:colOff>
      <xdr:row>21</xdr:row>
      <xdr:rowOff>314325</xdr:rowOff>
    </xdr:to>
    <xdr:graphicFrame macro="">
      <xdr:nvGraphicFramePr>
        <xdr:cNvPr id="15" name="Graphique 14">
          <a:extLst>
            <a:ext uri="{FF2B5EF4-FFF2-40B4-BE49-F238E27FC236}">
              <a16:creationId xmlns:a16="http://schemas.microsoft.com/office/drawing/2014/main" id="{00000000-0008-0000-0E00-00000F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36</xdr:col>
      <xdr:colOff>28575</xdr:colOff>
      <xdr:row>21</xdr:row>
      <xdr:rowOff>47625</xdr:rowOff>
    </xdr:from>
    <xdr:to>
      <xdr:col>39</xdr:col>
      <xdr:colOff>152400</xdr:colOff>
      <xdr:row>21</xdr:row>
      <xdr:rowOff>314325</xdr:rowOff>
    </xdr:to>
    <xdr:sp macro="" textlink="">
      <xdr:nvSpPr>
        <xdr:cNvPr id="16" name="Rectangle 15">
          <a:extLst>
            <a:ext uri="{FF2B5EF4-FFF2-40B4-BE49-F238E27FC236}">
              <a16:creationId xmlns:a16="http://schemas.microsoft.com/office/drawing/2014/main" id="{00000000-0008-0000-0E00-000010000000}"/>
            </a:ext>
          </a:extLst>
        </xdr:cNvPr>
        <xdr:cNvSpPr/>
      </xdr:nvSpPr>
      <xdr:spPr>
        <a:xfrm>
          <a:off x="29622750" y="6400800"/>
          <a:ext cx="2409825" cy="266700"/>
        </a:xfrm>
        <a:prstGeom prst="rect">
          <a:avLst/>
        </a:prstGeom>
        <a:solidFill>
          <a:srgbClr val="00B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fr-BE" sz="1100"/>
            <a:t>Exterieur du cercle vert : énergie</a:t>
          </a:r>
          <a:r>
            <a:rPr lang="fr-BE" sz="1100" baseline="0"/>
            <a:t> fluide</a:t>
          </a:r>
          <a:endParaRPr lang="fr-BE" sz="1100"/>
        </a:p>
      </xdr:txBody>
    </xdr:sp>
    <xdr:clientData/>
  </xdr:twoCellAnchor>
</xdr:wsDr>
</file>

<file path=xl/drawings/drawing14.xml><?xml version="1.0" encoding="utf-8"?>
<c:userShapes xmlns:c="http://schemas.openxmlformats.org/drawingml/2006/chart">
  <cdr:relSizeAnchor xmlns:cdr="http://schemas.openxmlformats.org/drawingml/2006/chartDrawing">
    <cdr:from>
      <cdr:x>0.49691</cdr:x>
      <cdr:y>0.26234</cdr:y>
    </cdr:from>
    <cdr:to>
      <cdr:x>0.63798</cdr:x>
      <cdr:y>0.5526</cdr:y>
    </cdr:to>
    <cdr:cxnSp macro="">
      <cdr:nvCxnSpPr>
        <cdr:cNvPr id="18" name="Connecteur droit 17">
          <a:extLst xmlns:a="http://schemas.openxmlformats.org/drawingml/2006/main">
            <a:ext uri="{FF2B5EF4-FFF2-40B4-BE49-F238E27FC236}">
              <a16:creationId xmlns:a16="http://schemas.microsoft.com/office/drawing/2014/main" id="{55B17B52-18BF-4E79-829C-E72ACD52F3AD}"/>
            </a:ext>
          </a:extLst>
        </cdr:cNvPr>
        <cdr:cNvCxnSpPr/>
      </cdr:nvCxnSpPr>
      <cdr:spPr>
        <a:xfrm xmlns:a="http://schemas.openxmlformats.org/drawingml/2006/main" flipV="1">
          <a:off x="2667109" y="1290638"/>
          <a:ext cx="757130" cy="1427963"/>
        </a:xfrm>
        <a:prstGeom xmlns:a="http://schemas.openxmlformats.org/drawingml/2006/main" prst="line">
          <a:avLst/>
        </a:prstGeom>
      </cdr:spPr>
      <cdr:style>
        <a:lnRef xmlns:a="http://schemas.openxmlformats.org/drawingml/2006/main" idx="1">
          <a:schemeClr val="dk1"/>
        </a:lnRef>
        <a:fillRef xmlns:a="http://schemas.openxmlformats.org/drawingml/2006/main" idx="0">
          <a:schemeClr val="dk1"/>
        </a:fillRef>
        <a:effectRef xmlns:a="http://schemas.openxmlformats.org/drawingml/2006/main" idx="0">
          <a:schemeClr val="dk1"/>
        </a:effectRef>
        <a:fontRef xmlns:a="http://schemas.openxmlformats.org/drawingml/2006/main" idx="minor">
          <a:schemeClr val="tx1"/>
        </a:fontRef>
      </cdr:style>
    </cdr:cxnSp>
  </cdr:relSizeAnchor>
  <cdr:relSizeAnchor xmlns:cdr="http://schemas.openxmlformats.org/drawingml/2006/chartDrawing">
    <cdr:from>
      <cdr:x>0.49335</cdr:x>
      <cdr:y>0.35528</cdr:y>
    </cdr:from>
    <cdr:to>
      <cdr:x>0.748</cdr:x>
      <cdr:y>0.55948</cdr:y>
    </cdr:to>
    <cdr:cxnSp macro="">
      <cdr:nvCxnSpPr>
        <cdr:cNvPr id="20" name="Connecteur droit 19">
          <a:extLst xmlns:a="http://schemas.openxmlformats.org/drawingml/2006/main">
            <a:ext uri="{FF2B5EF4-FFF2-40B4-BE49-F238E27FC236}">
              <a16:creationId xmlns:a16="http://schemas.microsoft.com/office/drawing/2014/main" id="{8558A6F2-ED1D-4436-9CBC-F6DA58046973}"/>
            </a:ext>
          </a:extLst>
        </cdr:cNvPr>
        <cdr:cNvCxnSpPr/>
      </cdr:nvCxnSpPr>
      <cdr:spPr>
        <a:xfrm xmlns:a="http://schemas.openxmlformats.org/drawingml/2006/main" flipV="1">
          <a:off x="2647999" y="1747838"/>
          <a:ext cx="1366790" cy="1004626"/>
        </a:xfrm>
        <a:prstGeom xmlns:a="http://schemas.openxmlformats.org/drawingml/2006/main" prst="line">
          <a:avLst/>
        </a:prstGeom>
      </cdr:spPr>
      <cdr:style>
        <a:lnRef xmlns:a="http://schemas.openxmlformats.org/drawingml/2006/main" idx="1">
          <a:schemeClr val="dk1"/>
        </a:lnRef>
        <a:fillRef xmlns:a="http://schemas.openxmlformats.org/drawingml/2006/main" idx="0">
          <a:schemeClr val="dk1"/>
        </a:fillRef>
        <a:effectRef xmlns:a="http://schemas.openxmlformats.org/drawingml/2006/main" idx="0">
          <a:schemeClr val="dk1"/>
        </a:effectRef>
        <a:fontRef xmlns:a="http://schemas.openxmlformats.org/drawingml/2006/main" idx="minor">
          <a:schemeClr val="tx1"/>
        </a:fontRef>
      </cdr:style>
    </cdr:cxnSp>
  </cdr:relSizeAnchor>
  <cdr:relSizeAnchor xmlns:cdr="http://schemas.openxmlformats.org/drawingml/2006/chartDrawing">
    <cdr:from>
      <cdr:x>0.50046</cdr:x>
      <cdr:y>0.48693</cdr:y>
    </cdr:from>
    <cdr:to>
      <cdr:x>0.80657</cdr:x>
      <cdr:y>0.55948</cdr:y>
    </cdr:to>
    <cdr:cxnSp macro="">
      <cdr:nvCxnSpPr>
        <cdr:cNvPr id="21" name="Connecteur droit 20">
          <a:extLst xmlns:a="http://schemas.openxmlformats.org/drawingml/2006/main">
            <a:ext uri="{FF2B5EF4-FFF2-40B4-BE49-F238E27FC236}">
              <a16:creationId xmlns:a16="http://schemas.microsoft.com/office/drawing/2014/main" id="{73E316DC-58FB-4BA8-923E-8C70A3FAA0F9}"/>
            </a:ext>
          </a:extLst>
        </cdr:cNvPr>
        <cdr:cNvCxnSpPr/>
      </cdr:nvCxnSpPr>
      <cdr:spPr>
        <a:xfrm xmlns:a="http://schemas.openxmlformats.org/drawingml/2006/main" flipV="1">
          <a:off x="2686152" y="2395538"/>
          <a:ext cx="1642962" cy="356928"/>
        </a:xfrm>
        <a:prstGeom xmlns:a="http://schemas.openxmlformats.org/drawingml/2006/main" prst="line">
          <a:avLst/>
        </a:prstGeom>
      </cdr:spPr>
      <cdr:style>
        <a:lnRef xmlns:a="http://schemas.openxmlformats.org/drawingml/2006/main" idx="1">
          <a:schemeClr val="dk1"/>
        </a:lnRef>
        <a:fillRef xmlns:a="http://schemas.openxmlformats.org/drawingml/2006/main" idx="0">
          <a:schemeClr val="dk1"/>
        </a:fillRef>
        <a:effectRef xmlns:a="http://schemas.openxmlformats.org/drawingml/2006/main" idx="0">
          <a:schemeClr val="dk1"/>
        </a:effectRef>
        <a:fontRef xmlns:a="http://schemas.openxmlformats.org/drawingml/2006/main" idx="minor">
          <a:schemeClr val="tx1"/>
        </a:fontRef>
      </cdr:style>
    </cdr:cxnSp>
  </cdr:relSizeAnchor>
  <cdr:relSizeAnchor xmlns:cdr="http://schemas.openxmlformats.org/drawingml/2006/chartDrawing">
    <cdr:from>
      <cdr:x>0.50046</cdr:x>
      <cdr:y>0.56178</cdr:y>
    </cdr:from>
    <cdr:to>
      <cdr:x>0.81366</cdr:x>
      <cdr:y>0.63795</cdr:y>
    </cdr:to>
    <cdr:cxnSp macro="">
      <cdr:nvCxnSpPr>
        <cdr:cNvPr id="22" name="Connecteur droit 21">
          <a:extLst xmlns:a="http://schemas.openxmlformats.org/drawingml/2006/main">
            <a:ext uri="{FF2B5EF4-FFF2-40B4-BE49-F238E27FC236}">
              <a16:creationId xmlns:a16="http://schemas.microsoft.com/office/drawing/2014/main" id="{FEC41214-D926-427D-AC11-E196156B6F44}"/>
            </a:ext>
          </a:extLst>
        </cdr:cNvPr>
        <cdr:cNvCxnSpPr/>
      </cdr:nvCxnSpPr>
      <cdr:spPr>
        <a:xfrm xmlns:a="http://schemas.openxmlformats.org/drawingml/2006/main">
          <a:off x="2686152" y="2763751"/>
          <a:ext cx="1681062" cy="374737"/>
        </a:xfrm>
        <a:prstGeom xmlns:a="http://schemas.openxmlformats.org/drawingml/2006/main" prst="line">
          <a:avLst/>
        </a:prstGeom>
      </cdr:spPr>
      <cdr:style>
        <a:lnRef xmlns:a="http://schemas.openxmlformats.org/drawingml/2006/main" idx="1">
          <a:schemeClr val="dk1"/>
        </a:lnRef>
        <a:fillRef xmlns:a="http://schemas.openxmlformats.org/drawingml/2006/main" idx="0">
          <a:schemeClr val="dk1"/>
        </a:fillRef>
        <a:effectRef xmlns:a="http://schemas.openxmlformats.org/drawingml/2006/main" idx="0">
          <a:schemeClr val="dk1"/>
        </a:effectRef>
        <a:fontRef xmlns:a="http://schemas.openxmlformats.org/drawingml/2006/main" idx="minor">
          <a:schemeClr val="tx1"/>
        </a:fontRef>
      </cdr:style>
    </cdr:cxnSp>
  </cdr:relSizeAnchor>
  <cdr:relSizeAnchor xmlns:cdr="http://schemas.openxmlformats.org/drawingml/2006/chartDrawing">
    <cdr:from>
      <cdr:x>0.50046</cdr:x>
      <cdr:y>0.56637</cdr:y>
    </cdr:from>
    <cdr:to>
      <cdr:x>0.74445</cdr:x>
      <cdr:y>0.77348</cdr:y>
    </cdr:to>
    <cdr:cxnSp macro="">
      <cdr:nvCxnSpPr>
        <cdr:cNvPr id="23" name="Connecteur droit 22">
          <a:extLst xmlns:a="http://schemas.openxmlformats.org/drawingml/2006/main">
            <a:ext uri="{FF2B5EF4-FFF2-40B4-BE49-F238E27FC236}">
              <a16:creationId xmlns:a16="http://schemas.microsoft.com/office/drawing/2014/main" id="{CCB13316-8C40-4071-87D4-E41601E73611}"/>
            </a:ext>
          </a:extLst>
        </cdr:cNvPr>
        <cdr:cNvCxnSpPr/>
      </cdr:nvCxnSpPr>
      <cdr:spPr>
        <a:xfrm xmlns:a="http://schemas.openxmlformats.org/drawingml/2006/main">
          <a:off x="2686152" y="2786327"/>
          <a:ext cx="1309587" cy="1018911"/>
        </a:xfrm>
        <a:prstGeom xmlns:a="http://schemas.openxmlformats.org/drawingml/2006/main" prst="line">
          <a:avLst/>
        </a:prstGeom>
      </cdr:spPr>
      <cdr:style>
        <a:lnRef xmlns:a="http://schemas.openxmlformats.org/drawingml/2006/main" idx="1">
          <a:schemeClr val="dk1"/>
        </a:lnRef>
        <a:fillRef xmlns:a="http://schemas.openxmlformats.org/drawingml/2006/main" idx="0">
          <a:schemeClr val="dk1"/>
        </a:fillRef>
        <a:effectRef xmlns:a="http://schemas.openxmlformats.org/drawingml/2006/main" idx="0">
          <a:schemeClr val="dk1"/>
        </a:effectRef>
        <a:fontRef xmlns:a="http://schemas.openxmlformats.org/drawingml/2006/main" idx="minor">
          <a:schemeClr val="tx1"/>
        </a:fontRef>
      </cdr:style>
    </cdr:cxnSp>
  </cdr:relSizeAnchor>
  <cdr:relSizeAnchor xmlns:cdr="http://schemas.openxmlformats.org/drawingml/2006/chartDrawing">
    <cdr:from>
      <cdr:x>0.50223</cdr:x>
      <cdr:y>0.56407</cdr:y>
    </cdr:from>
    <cdr:to>
      <cdr:x>0.63443</cdr:x>
      <cdr:y>0.86834</cdr:y>
    </cdr:to>
    <cdr:cxnSp macro="">
      <cdr:nvCxnSpPr>
        <cdr:cNvPr id="24" name="Connecteur droit 23">
          <a:extLst xmlns:a="http://schemas.openxmlformats.org/drawingml/2006/main">
            <a:ext uri="{FF2B5EF4-FFF2-40B4-BE49-F238E27FC236}">
              <a16:creationId xmlns:a16="http://schemas.microsoft.com/office/drawing/2014/main" id="{2D793924-0B69-4B08-BB2B-666B6605D5C0}"/>
            </a:ext>
          </a:extLst>
        </cdr:cNvPr>
        <cdr:cNvCxnSpPr/>
      </cdr:nvCxnSpPr>
      <cdr:spPr>
        <a:xfrm xmlns:a="http://schemas.openxmlformats.org/drawingml/2006/main">
          <a:off x="2695640" y="2775039"/>
          <a:ext cx="709549" cy="1496924"/>
        </a:xfrm>
        <a:prstGeom xmlns:a="http://schemas.openxmlformats.org/drawingml/2006/main" prst="line">
          <a:avLst/>
        </a:prstGeom>
      </cdr:spPr>
      <cdr:style>
        <a:lnRef xmlns:a="http://schemas.openxmlformats.org/drawingml/2006/main" idx="1">
          <a:schemeClr val="dk1"/>
        </a:lnRef>
        <a:fillRef xmlns:a="http://schemas.openxmlformats.org/drawingml/2006/main" idx="0">
          <a:schemeClr val="dk1"/>
        </a:fillRef>
        <a:effectRef xmlns:a="http://schemas.openxmlformats.org/drawingml/2006/main" idx="0">
          <a:schemeClr val="dk1"/>
        </a:effectRef>
        <a:fontRef xmlns:a="http://schemas.openxmlformats.org/drawingml/2006/main" idx="minor">
          <a:schemeClr val="tx1"/>
        </a:fontRef>
      </cdr:style>
    </cdr:cxnSp>
  </cdr:relSizeAnchor>
  <cdr:relSizeAnchor xmlns:cdr="http://schemas.openxmlformats.org/drawingml/2006/chartDrawing">
    <cdr:from>
      <cdr:x>0.49868</cdr:x>
      <cdr:y>0.56178</cdr:y>
    </cdr:from>
    <cdr:to>
      <cdr:x>0.50311</cdr:x>
      <cdr:y>0.89932</cdr:y>
    </cdr:to>
    <cdr:cxnSp macro="">
      <cdr:nvCxnSpPr>
        <cdr:cNvPr id="25" name="Connecteur droit 24">
          <a:extLst xmlns:a="http://schemas.openxmlformats.org/drawingml/2006/main">
            <a:ext uri="{FF2B5EF4-FFF2-40B4-BE49-F238E27FC236}">
              <a16:creationId xmlns:a16="http://schemas.microsoft.com/office/drawing/2014/main" id="{FFA4031B-B809-4028-B52A-555AFBCB19EA}"/>
            </a:ext>
          </a:extLst>
        </cdr:cNvPr>
        <cdr:cNvCxnSpPr/>
      </cdr:nvCxnSpPr>
      <cdr:spPr>
        <a:xfrm xmlns:a="http://schemas.openxmlformats.org/drawingml/2006/main">
          <a:off x="2676598" y="2763751"/>
          <a:ext cx="23741" cy="1660612"/>
        </a:xfrm>
        <a:prstGeom xmlns:a="http://schemas.openxmlformats.org/drawingml/2006/main" prst="line">
          <a:avLst/>
        </a:prstGeom>
      </cdr:spPr>
      <cdr:style>
        <a:lnRef xmlns:a="http://schemas.openxmlformats.org/drawingml/2006/main" idx="1">
          <a:schemeClr val="dk1"/>
        </a:lnRef>
        <a:fillRef xmlns:a="http://schemas.openxmlformats.org/drawingml/2006/main" idx="0">
          <a:schemeClr val="dk1"/>
        </a:fillRef>
        <a:effectRef xmlns:a="http://schemas.openxmlformats.org/drawingml/2006/main" idx="0">
          <a:schemeClr val="dk1"/>
        </a:effectRef>
        <a:fontRef xmlns:a="http://schemas.openxmlformats.org/drawingml/2006/main" idx="minor">
          <a:schemeClr val="tx1"/>
        </a:fontRef>
      </cdr:style>
    </cdr:cxnSp>
  </cdr:relSizeAnchor>
  <cdr:relSizeAnchor xmlns:cdr="http://schemas.openxmlformats.org/drawingml/2006/chartDrawing">
    <cdr:from>
      <cdr:x>0.49601</cdr:x>
      <cdr:y>0.22362</cdr:y>
    </cdr:from>
    <cdr:to>
      <cdr:x>0.49868</cdr:x>
      <cdr:y>0.57554</cdr:y>
    </cdr:to>
    <cdr:cxnSp macro="">
      <cdr:nvCxnSpPr>
        <cdr:cNvPr id="26" name="Connecteur droit 25">
          <a:extLst xmlns:a="http://schemas.openxmlformats.org/drawingml/2006/main">
            <a:ext uri="{FF2B5EF4-FFF2-40B4-BE49-F238E27FC236}">
              <a16:creationId xmlns:a16="http://schemas.microsoft.com/office/drawing/2014/main" id="{C96E7690-C8E9-49BB-9B7D-79D12FA0E58A}"/>
            </a:ext>
          </a:extLst>
        </cdr:cNvPr>
        <cdr:cNvCxnSpPr/>
      </cdr:nvCxnSpPr>
      <cdr:spPr>
        <a:xfrm xmlns:a="http://schemas.openxmlformats.org/drawingml/2006/main" flipH="1" flipV="1">
          <a:off x="2662239" y="1100138"/>
          <a:ext cx="14360" cy="1731342"/>
        </a:xfrm>
        <a:prstGeom xmlns:a="http://schemas.openxmlformats.org/drawingml/2006/main" prst="line">
          <a:avLst/>
        </a:prstGeom>
      </cdr:spPr>
      <cdr:style>
        <a:lnRef xmlns:a="http://schemas.openxmlformats.org/drawingml/2006/main" idx="1">
          <a:schemeClr val="dk1"/>
        </a:lnRef>
        <a:fillRef xmlns:a="http://schemas.openxmlformats.org/drawingml/2006/main" idx="0">
          <a:schemeClr val="dk1"/>
        </a:fillRef>
        <a:effectRef xmlns:a="http://schemas.openxmlformats.org/drawingml/2006/main" idx="0">
          <a:schemeClr val="dk1"/>
        </a:effectRef>
        <a:fontRef xmlns:a="http://schemas.openxmlformats.org/drawingml/2006/main" idx="minor">
          <a:schemeClr val="tx1"/>
        </a:fontRef>
      </cdr:style>
    </cdr:cxnSp>
  </cdr:relSizeAnchor>
  <cdr:relSizeAnchor xmlns:cdr="http://schemas.openxmlformats.org/drawingml/2006/chartDrawing">
    <cdr:from>
      <cdr:x>0.36646</cdr:x>
      <cdr:y>0.26621</cdr:y>
    </cdr:from>
    <cdr:to>
      <cdr:x>0.50046</cdr:x>
      <cdr:y>0.56178</cdr:y>
    </cdr:to>
    <cdr:cxnSp macro="">
      <cdr:nvCxnSpPr>
        <cdr:cNvPr id="27" name="Connecteur droit 26">
          <a:extLst xmlns:a="http://schemas.openxmlformats.org/drawingml/2006/main">
            <a:ext uri="{FF2B5EF4-FFF2-40B4-BE49-F238E27FC236}">
              <a16:creationId xmlns:a16="http://schemas.microsoft.com/office/drawing/2014/main" id="{7A7B12D2-1B23-4C3A-AB3A-32C0185AFD8B}"/>
            </a:ext>
          </a:extLst>
        </cdr:cNvPr>
        <cdr:cNvCxnSpPr/>
      </cdr:nvCxnSpPr>
      <cdr:spPr>
        <a:xfrm xmlns:a="http://schemas.openxmlformats.org/drawingml/2006/main" flipH="1" flipV="1">
          <a:off x="1966914" y="1309688"/>
          <a:ext cx="719238" cy="1454064"/>
        </a:xfrm>
        <a:prstGeom xmlns:a="http://schemas.openxmlformats.org/drawingml/2006/main" prst="line">
          <a:avLst/>
        </a:prstGeom>
      </cdr:spPr>
      <cdr:style>
        <a:lnRef xmlns:a="http://schemas.openxmlformats.org/drawingml/2006/main" idx="1">
          <a:schemeClr val="dk1"/>
        </a:lnRef>
        <a:fillRef xmlns:a="http://schemas.openxmlformats.org/drawingml/2006/main" idx="0">
          <a:schemeClr val="dk1"/>
        </a:fillRef>
        <a:effectRef xmlns:a="http://schemas.openxmlformats.org/drawingml/2006/main" idx="0">
          <a:schemeClr val="dk1"/>
        </a:effectRef>
        <a:fontRef xmlns:a="http://schemas.openxmlformats.org/drawingml/2006/main" idx="minor">
          <a:schemeClr val="tx1"/>
        </a:fontRef>
      </cdr:style>
    </cdr:cxnSp>
  </cdr:relSizeAnchor>
  <cdr:relSizeAnchor xmlns:cdr="http://schemas.openxmlformats.org/drawingml/2006/chartDrawing">
    <cdr:from>
      <cdr:x>0.25821</cdr:x>
      <cdr:y>0.35721</cdr:y>
    </cdr:from>
    <cdr:to>
      <cdr:x>0.49868</cdr:x>
      <cdr:y>0.56178</cdr:y>
    </cdr:to>
    <cdr:cxnSp macro="">
      <cdr:nvCxnSpPr>
        <cdr:cNvPr id="28" name="Connecteur droit 27">
          <a:extLst xmlns:a="http://schemas.openxmlformats.org/drawingml/2006/main">
            <a:ext uri="{FF2B5EF4-FFF2-40B4-BE49-F238E27FC236}">
              <a16:creationId xmlns:a16="http://schemas.microsoft.com/office/drawing/2014/main" id="{9374F082-CCB9-46F5-BBE4-1F2DF45612E2}"/>
            </a:ext>
          </a:extLst>
        </cdr:cNvPr>
        <cdr:cNvCxnSpPr/>
      </cdr:nvCxnSpPr>
      <cdr:spPr>
        <a:xfrm xmlns:a="http://schemas.openxmlformats.org/drawingml/2006/main" flipH="1" flipV="1">
          <a:off x="1385889" y="1757363"/>
          <a:ext cx="1290708" cy="1006388"/>
        </a:xfrm>
        <a:prstGeom xmlns:a="http://schemas.openxmlformats.org/drawingml/2006/main" prst="line">
          <a:avLst/>
        </a:prstGeom>
      </cdr:spPr>
      <cdr:style>
        <a:lnRef xmlns:a="http://schemas.openxmlformats.org/drawingml/2006/main" idx="1">
          <a:schemeClr val="dk1"/>
        </a:lnRef>
        <a:fillRef xmlns:a="http://schemas.openxmlformats.org/drawingml/2006/main" idx="0">
          <a:schemeClr val="dk1"/>
        </a:fillRef>
        <a:effectRef xmlns:a="http://schemas.openxmlformats.org/drawingml/2006/main" idx="0">
          <a:schemeClr val="dk1"/>
        </a:effectRef>
        <a:fontRef xmlns:a="http://schemas.openxmlformats.org/drawingml/2006/main" idx="minor">
          <a:schemeClr val="tx1"/>
        </a:fontRef>
      </cdr:style>
    </cdr:cxnSp>
  </cdr:relSizeAnchor>
  <cdr:relSizeAnchor xmlns:cdr="http://schemas.openxmlformats.org/drawingml/2006/chartDrawing">
    <cdr:from>
      <cdr:x>0.19787</cdr:x>
      <cdr:y>0.485</cdr:y>
    </cdr:from>
    <cdr:to>
      <cdr:x>0.49868</cdr:x>
      <cdr:y>0.56178</cdr:y>
    </cdr:to>
    <cdr:cxnSp macro="">
      <cdr:nvCxnSpPr>
        <cdr:cNvPr id="29" name="Connecteur droit 28">
          <a:extLst xmlns:a="http://schemas.openxmlformats.org/drawingml/2006/main">
            <a:ext uri="{FF2B5EF4-FFF2-40B4-BE49-F238E27FC236}">
              <a16:creationId xmlns:a16="http://schemas.microsoft.com/office/drawing/2014/main" id="{8B457129-C1EB-4D8E-8FAF-A1E00CEBC5F1}"/>
            </a:ext>
          </a:extLst>
        </cdr:cNvPr>
        <cdr:cNvCxnSpPr/>
      </cdr:nvCxnSpPr>
      <cdr:spPr>
        <a:xfrm xmlns:a="http://schemas.openxmlformats.org/drawingml/2006/main" flipH="1" flipV="1">
          <a:off x="1062039" y="2386013"/>
          <a:ext cx="1614558" cy="377740"/>
        </a:xfrm>
        <a:prstGeom xmlns:a="http://schemas.openxmlformats.org/drawingml/2006/main" prst="line">
          <a:avLst/>
        </a:prstGeom>
      </cdr:spPr>
      <cdr:style>
        <a:lnRef xmlns:a="http://schemas.openxmlformats.org/drawingml/2006/main" idx="1">
          <a:schemeClr val="dk1"/>
        </a:lnRef>
        <a:fillRef xmlns:a="http://schemas.openxmlformats.org/drawingml/2006/main" idx="0">
          <a:schemeClr val="dk1"/>
        </a:fillRef>
        <a:effectRef xmlns:a="http://schemas.openxmlformats.org/drawingml/2006/main" idx="0">
          <a:schemeClr val="dk1"/>
        </a:effectRef>
        <a:fontRef xmlns:a="http://schemas.openxmlformats.org/drawingml/2006/main" idx="minor">
          <a:schemeClr val="tx1"/>
        </a:fontRef>
      </cdr:style>
    </cdr:cxnSp>
  </cdr:relSizeAnchor>
  <cdr:relSizeAnchor xmlns:cdr="http://schemas.openxmlformats.org/drawingml/2006/chartDrawing">
    <cdr:from>
      <cdr:x>0.20142</cdr:x>
      <cdr:y>0.56178</cdr:y>
    </cdr:from>
    <cdr:to>
      <cdr:x>0.50046</cdr:x>
      <cdr:y>0.63408</cdr:y>
    </cdr:to>
    <cdr:cxnSp macro="">
      <cdr:nvCxnSpPr>
        <cdr:cNvPr id="30" name="Connecteur droit 29">
          <a:extLst xmlns:a="http://schemas.openxmlformats.org/drawingml/2006/main">
            <a:ext uri="{FF2B5EF4-FFF2-40B4-BE49-F238E27FC236}">
              <a16:creationId xmlns:a16="http://schemas.microsoft.com/office/drawing/2014/main" id="{80D83BF4-A354-49EE-8534-1795B15E4859}"/>
            </a:ext>
          </a:extLst>
        </cdr:cNvPr>
        <cdr:cNvCxnSpPr/>
      </cdr:nvCxnSpPr>
      <cdr:spPr>
        <a:xfrm xmlns:a="http://schemas.openxmlformats.org/drawingml/2006/main" flipH="1">
          <a:off x="1081089" y="2763752"/>
          <a:ext cx="1605064" cy="355686"/>
        </a:xfrm>
        <a:prstGeom xmlns:a="http://schemas.openxmlformats.org/drawingml/2006/main" prst="line">
          <a:avLst/>
        </a:prstGeom>
      </cdr:spPr>
      <cdr:style>
        <a:lnRef xmlns:a="http://schemas.openxmlformats.org/drawingml/2006/main" idx="1">
          <a:schemeClr val="dk1"/>
        </a:lnRef>
        <a:fillRef xmlns:a="http://schemas.openxmlformats.org/drawingml/2006/main" idx="0">
          <a:schemeClr val="dk1"/>
        </a:fillRef>
        <a:effectRef xmlns:a="http://schemas.openxmlformats.org/drawingml/2006/main" idx="0">
          <a:schemeClr val="dk1"/>
        </a:effectRef>
        <a:fontRef xmlns:a="http://schemas.openxmlformats.org/drawingml/2006/main" idx="minor">
          <a:schemeClr val="tx1"/>
        </a:fontRef>
      </cdr:style>
    </cdr:cxnSp>
  </cdr:relSizeAnchor>
  <cdr:relSizeAnchor xmlns:cdr="http://schemas.openxmlformats.org/drawingml/2006/chartDrawing">
    <cdr:from>
      <cdr:x>0.25288</cdr:x>
      <cdr:y>0.55948</cdr:y>
    </cdr:from>
    <cdr:to>
      <cdr:x>0.49868</cdr:x>
      <cdr:y>0.77154</cdr:y>
    </cdr:to>
    <cdr:cxnSp macro="">
      <cdr:nvCxnSpPr>
        <cdr:cNvPr id="31" name="Connecteur droit 30">
          <a:extLst xmlns:a="http://schemas.openxmlformats.org/drawingml/2006/main">
            <a:ext uri="{FF2B5EF4-FFF2-40B4-BE49-F238E27FC236}">
              <a16:creationId xmlns:a16="http://schemas.microsoft.com/office/drawing/2014/main" id="{58B89919-A086-4917-A465-CFA8DBDF822A}"/>
            </a:ext>
          </a:extLst>
        </cdr:cNvPr>
        <cdr:cNvCxnSpPr/>
      </cdr:nvCxnSpPr>
      <cdr:spPr>
        <a:xfrm xmlns:a="http://schemas.openxmlformats.org/drawingml/2006/main" flipH="1">
          <a:off x="1357315" y="2752464"/>
          <a:ext cx="1319282" cy="1043249"/>
        </a:xfrm>
        <a:prstGeom xmlns:a="http://schemas.openxmlformats.org/drawingml/2006/main" prst="line">
          <a:avLst/>
        </a:prstGeom>
      </cdr:spPr>
      <cdr:style>
        <a:lnRef xmlns:a="http://schemas.openxmlformats.org/drawingml/2006/main" idx="1">
          <a:schemeClr val="dk1"/>
        </a:lnRef>
        <a:fillRef xmlns:a="http://schemas.openxmlformats.org/drawingml/2006/main" idx="0">
          <a:schemeClr val="dk1"/>
        </a:fillRef>
        <a:effectRef xmlns:a="http://schemas.openxmlformats.org/drawingml/2006/main" idx="0">
          <a:schemeClr val="dk1"/>
        </a:effectRef>
        <a:fontRef xmlns:a="http://schemas.openxmlformats.org/drawingml/2006/main" idx="minor">
          <a:schemeClr val="tx1"/>
        </a:fontRef>
      </cdr:style>
    </cdr:cxnSp>
  </cdr:relSizeAnchor>
  <cdr:relSizeAnchor xmlns:cdr="http://schemas.openxmlformats.org/drawingml/2006/chartDrawing">
    <cdr:from>
      <cdr:x>0.36469</cdr:x>
      <cdr:y>0.55948</cdr:y>
    </cdr:from>
    <cdr:to>
      <cdr:x>0.49749</cdr:x>
      <cdr:y>0.87415</cdr:y>
    </cdr:to>
    <cdr:cxnSp macro="">
      <cdr:nvCxnSpPr>
        <cdr:cNvPr id="32" name="Connecteur droit 31">
          <a:extLst xmlns:a="http://schemas.openxmlformats.org/drawingml/2006/main">
            <a:ext uri="{FF2B5EF4-FFF2-40B4-BE49-F238E27FC236}">
              <a16:creationId xmlns:a16="http://schemas.microsoft.com/office/drawing/2014/main" id="{850D4C8C-A1A5-411A-86CD-D917169CAF77}"/>
            </a:ext>
          </a:extLst>
        </cdr:cNvPr>
        <cdr:cNvCxnSpPr/>
      </cdr:nvCxnSpPr>
      <cdr:spPr>
        <a:xfrm xmlns:a="http://schemas.openxmlformats.org/drawingml/2006/main" flipV="1">
          <a:off x="1957389" y="2752464"/>
          <a:ext cx="712793" cy="1548074"/>
        </a:xfrm>
        <a:prstGeom xmlns:a="http://schemas.openxmlformats.org/drawingml/2006/main" prst="line">
          <a:avLst/>
        </a:prstGeom>
      </cdr:spPr>
      <cdr:style>
        <a:lnRef xmlns:a="http://schemas.openxmlformats.org/drawingml/2006/main" idx="1">
          <a:schemeClr val="dk1"/>
        </a:lnRef>
        <a:fillRef xmlns:a="http://schemas.openxmlformats.org/drawingml/2006/main" idx="0">
          <a:schemeClr val="dk1"/>
        </a:fillRef>
        <a:effectRef xmlns:a="http://schemas.openxmlformats.org/drawingml/2006/main" idx="0">
          <a:schemeClr val="dk1"/>
        </a:effectRef>
        <a:fontRef xmlns:a="http://schemas.openxmlformats.org/drawingml/2006/main" idx="minor">
          <a:schemeClr val="tx1"/>
        </a:fontRef>
      </cdr:style>
    </cdr:cxnSp>
  </cdr:relSizeAnchor>
  <cdr:relSizeAnchor xmlns:cdr="http://schemas.openxmlformats.org/drawingml/2006/chartDrawing">
    <cdr:from>
      <cdr:x>0.38036</cdr:x>
      <cdr:y>0.42078</cdr:y>
    </cdr:from>
    <cdr:to>
      <cdr:x>0.61986</cdr:x>
      <cdr:y>0.71216</cdr:y>
    </cdr:to>
    <cdr:sp macro="" textlink="">
      <cdr:nvSpPr>
        <cdr:cNvPr id="274" name="Ellipse 273">
          <a:extLst xmlns:a="http://schemas.openxmlformats.org/drawingml/2006/main">
            <a:ext uri="{FF2B5EF4-FFF2-40B4-BE49-F238E27FC236}">
              <a16:creationId xmlns:a16="http://schemas.microsoft.com/office/drawing/2014/main" id="{42DC20FB-7948-4B7C-B573-D556B15F91E2}"/>
            </a:ext>
          </a:extLst>
        </cdr:cNvPr>
        <cdr:cNvSpPr/>
      </cdr:nvSpPr>
      <cdr:spPr>
        <a:xfrm xmlns:a="http://schemas.openxmlformats.org/drawingml/2006/main">
          <a:off x="2041525" y="2070100"/>
          <a:ext cx="1285485" cy="1433479"/>
        </a:xfrm>
        <a:prstGeom xmlns:a="http://schemas.openxmlformats.org/drawingml/2006/main" prst="ellipse">
          <a:avLst/>
        </a:prstGeom>
        <a:noFill xmlns:a="http://schemas.openxmlformats.org/drawingml/2006/main"/>
        <a:ln xmlns:a="http://schemas.openxmlformats.org/drawingml/2006/main" w="38100">
          <a:solidFill>
            <a:srgbClr val="FF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tlCol="0" anchor="t"/>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l"/>
          <a:endParaRPr lang="fr-BE" sz="1100">
            <a:solidFill>
              <a:srgbClr val="FF0000"/>
            </a:solidFill>
          </a:endParaRPr>
        </a:p>
      </cdr:txBody>
    </cdr:sp>
  </cdr:relSizeAnchor>
  <cdr:relSizeAnchor xmlns:cdr="http://schemas.openxmlformats.org/drawingml/2006/chartDrawing">
    <cdr:from>
      <cdr:x>0.30228</cdr:x>
      <cdr:y>0.32591</cdr:y>
    </cdr:from>
    <cdr:to>
      <cdr:x>0.69724</cdr:x>
      <cdr:y>0.79853</cdr:y>
    </cdr:to>
    <cdr:sp macro="" textlink="">
      <cdr:nvSpPr>
        <cdr:cNvPr id="275" name="Ellipse 274">
          <a:extLst xmlns:a="http://schemas.openxmlformats.org/drawingml/2006/main">
            <a:ext uri="{FF2B5EF4-FFF2-40B4-BE49-F238E27FC236}">
              <a16:creationId xmlns:a16="http://schemas.microsoft.com/office/drawing/2014/main" id="{B2FD0F9A-CF39-4809-9BA4-7C79BEA94BFB}"/>
            </a:ext>
          </a:extLst>
        </cdr:cNvPr>
        <cdr:cNvSpPr/>
      </cdr:nvSpPr>
      <cdr:spPr>
        <a:xfrm xmlns:a="http://schemas.openxmlformats.org/drawingml/2006/main">
          <a:off x="1622425" y="1603375"/>
          <a:ext cx="2119883" cy="2325147"/>
        </a:xfrm>
        <a:prstGeom xmlns:a="http://schemas.openxmlformats.org/drawingml/2006/main" prst="ellipse">
          <a:avLst/>
        </a:prstGeom>
        <a:noFill xmlns:a="http://schemas.openxmlformats.org/drawingml/2006/main"/>
        <a:ln xmlns:a="http://schemas.openxmlformats.org/drawingml/2006/main" w="38100">
          <a:solidFill>
            <a:srgbClr val="00B05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tlCol="0" anchor="t"/>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l"/>
          <a:endParaRPr lang="fr-BE" sz="1100">
            <a:solidFill>
              <a:srgbClr val="FF0000"/>
            </a:solidFill>
          </a:endParaRPr>
        </a:p>
      </cdr:txBody>
    </cdr:sp>
  </cdr:relSizeAnchor>
  <cdr:relSizeAnchor xmlns:cdr="http://schemas.openxmlformats.org/drawingml/2006/chartDrawing">
    <cdr:from>
      <cdr:x>0.47826</cdr:x>
      <cdr:y>0.94579</cdr:y>
    </cdr:from>
    <cdr:to>
      <cdr:x>1</cdr:x>
      <cdr:y>1</cdr:y>
    </cdr:to>
    <cdr:sp macro="" textlink="">
      <cdr:nvSpPr>
        <cdr:cNvPr id="276" name="Rectangle 275">
          <a:extLst xmlns:a="http://schemas.openxmlformats.org/drawingml/2006/main">
            <a:ext uri="{FF2B5EF4-FFF2-40B4-BE49-F238E27FC236}">
              <a16:creationId xmlns:a16="http://schemas.microsoft.com/office/drawing/2014/main" id="{00000000-0008-0000-0000-000006000000}"/>
            </a:ext>
          </a:extLst>
        </cdr:cNvPr>
        <cdr:cNvSpPr/>
      </cdr:nvSpPr>
      <cdr:spPr>
        <a:xfrm xmlns:a="http://schemas.openxmlformats.org/drawingml/2006/main">
          <a:off x="2566989" y="4652963"/>
          <a:ext cx="2800350" cy="266700"/>
        </a:xfrm>
        <a:prstGeom xmlns:a="http://schemas.openxmlformats.org/drawingml/2006/main" prst="rect">
          <a:avLst/>
        </a:prstGeom>
        <a:solidFill xmlns:a="http://schemas.openxmlformats.org/drawingml/2006/main">
          <a:srgbClr val="FF0000"/>
        </a:solidFill>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tlCol="0" anchor="t"/>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l"/>
          <a:r>
            <a:rPr lang="fr-BE" sz="1100"/>
            <a:t>Intérieur  du cercle rouge: énergie</a:t>
          </a:r>
          <a:r>
            <a:rPr lang="fr-BE" sz="1100" baseline="0"/>
            <a:t> bloquée</a:t>
          </a:r>
          <a:endParaRPr lang="fr-BE" sz="1100"/>
        </a:p>
      </cdr:txBody>
    </cdr:sp>
  </cdr:relSizeAnchor>
</c:userShapes>
</file>

<file path=xl/drawings/drawing15.xml><?xml version="1.0" encoding="utf-8"?>
<xdr:wsDr xmlns:xdr="http://schemas.openxmlformats.org/drawingml/2006/spreadsheetDrawing" xmlns:a="http://schemas.openxmlformats.org/drawingml/2006/main">
  <xdr:twoCellAnchor>
    <xdr:from>
      <xdr:col>36</xdr:col>
      <xdr:colOff>14286</xdr:colOff>
      <xdr:row>7</xdr:row>
      <xdr:rowOff>147637</xdr:rowOff>
    </xdr:from>
    <xdr:to>
      <xdr:col>43</xdr:col>
      <xdr:colOff>47625</xdr:colOff>
      <xdr:row>21</xdr:row>
      <xdr:rowOff>314325</xdr:rowOff>
    </xdr:to>
    <xdr:graphicFrame macro="">
      <xdr:nvGraphicFramePr>
        <xdr:cNvPr id="2" name="Graphique 1">
          <a:extLst>
            <a:ext uri="{FF2B5EF4-FFF2-40B4-BE49-F238E27FC236}">
              <a16:creationId xmlns:a16="http://schemas.microsoft.com/office/drawing/2014/main" id="{00000000-0008-0000-0F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36</xdr:col>
      <xdr:colOff>28575</xdr:colOff>
      <xdr:row>21</xdr:row>
      <xdr:rowOff>47625</xdr:rowOff>
    </xdr:from>
    <xdr:to>
      <xdr:col>39</xdr:col>
      <xdr:colOff>152400</xdr:colOff>
      <xdr:row>21</xdr:row>
      <xdr:rowOff>314325</xdr:rowOff>
    </xdr:to>
    <xdr:sp macro="" textlink="">
      <xdr:nvSpPr>
        <xdr:cNvPr id="3" name="Rectangle 2">
          <a:extLst>
            <a:ext uri="{FF2B5EF4-FFF2-40B4-BE49-F238E27FC236}">
              <a16:creationId xmlns:a16="http://schemas.microsoft.com/office/drawing/2014/main" id="{00000000-0008-0000-0F00-000003000000}"/>
            </a:ext>
          </a:extLst>
        </xdr:cNvPr>
        <xdr:cNvSpPr/>
      </xdr:nvSpPr>
      <xdr:spPr>
        <a:xfrm>
          <a:off x="12639675" y="6400800"/>
          <a:ext cx="2409825" cy="266700"/>
        </a:xfrm>
        <a:prstGeom prst="rect">
          <a:avLst/>
        </a:prstGeom>
        <a:solidFill>
          <a:srgbClr val="00B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fr-BE" sz="1100"/>
            <a:t>Exterieur du cercle vert : énergie</a:t>
          </a:r>
          <a:r>
            <a:rPr lang="fr-BE" sz="1100" baseline="0"/>
            <a:t> fluide</a:t>
          </a:r>
          <a:endParaRPr lang="fr-BE" sz="1100"/>
        </a:p>
      </xdr:txBody>
    </xdr:sp>
    <xdr:clientData/>
  </xdr:twoCellAnchor>
</xdr:wsDr>
</file>

<file path=xl/drawings/drawing16.xml><?xml version="1.0" encoding="utf-8"?>
<c:userShapes xmlns:c="http://schemas.openxmlformats.org/drawingml/2006/chart">
  <cdr:relSizeAnchor xmlns:cdr="http://schemas.openxmlformats.org/drawingml/2006/chartDrawing">
    <cdr:from>
      <cdr:x>0.49691</cdr:x>
      <cdr:y>0.26234</cdr:y>
    </cdr:from>
    <cdr:to>
      <cdr:x>0.63798</cdr:x>
      <cdr:y>0.5526</cdr:y>
    </cdr:to>
    <cdr:cxnSp macro="">
      <cdr:nvCxnSpPr>
        <cdr:cNvPr id="18" name="Connecteur droit 17">
          <a:extLst xmlns:a="http://schemas.openxmlformats.org/drawingml/2006/main">
            <a:ext uri="{FF2B5EF4-FFF2-40B4-BE49-F238E27FC236}">
              <a16:creationId xmlns:a16="http://schemas.microsoft.com/office/drawing/2014/main" id="{55B17B52-18BF-4E79-829C-E72ACD52F3AD}"/>
            </a:ext>
          </a:extLst>
        </cdr:cNvPr>
        <cdr:cNvCxnSpPr/>
      </cdr:nvCxnSpPr>
      <cdr:spPr>
        <a:xfrm xmlns:a="http://schemas.openxmlformats.org/drawingml/2006/main" flipV="1">
          <a:off x="2667109" y="1290638"/>
          <a:ext cx="757130" cy="1427963"/>
        </a:xfrm>
        <a:prstGeom xmlns:a="http://schemas.openxmlformats.org/drawingml/2006/main" prst="line">
          <a:avLst/>
        </a:prstGeom>
      </cdr:spPr>
      <cdr:style>
        <a:lnRef xmlns:a="http://schemas.openxmlformats.org/drawingml/2006/main" idx="1">
          <a:schemeClr val="dk1"/>
        </a:lnRef>
        <a:fillRef xmlns:a="http://schemas.openxmlformats.org/drawingml/2006/main" idx="0">
          <a:schemeClr val="dk1"/>
        </a:fillRef>
        <a:effectRef xmlns:a="http://schemas.openxmlformats.org/drawingml/2006/main" idx="0">
          <a:schemeClr val="dk1"/>
        </a:effectRef>
        <a:fontRef xmlns:a="http://schemas.openxmlformats.org/drawingml/2006/main" idx="minor">
          <a:schemeClr val="tx1"/>
        </a:fontRef>
      </cdr:style>
    </cdr:cxnSp>
  </cdr:relSizeAnchor>
  <cdr:relSizeAnchor xmlns:cdr="http://schemas.openxmlformats.org/drawingml/2006/chartDrawing">
    <cdr:from>
      <cdr:x>0.49335</cdr:x>
      <cdr:y>0.35528</cdr:y>
    </cdr:from>
    <cdr:to>
      <cdr:x>0.748</cdr:x>
      <cdr:y>0.55948</cdr:y>
    </cdr:to>
    <cdr:cxnSp macro="">
      <cdr:nvCxnSpPr>
        <cdr:cNvPr id="20" name="Connecteur droit 19">
          <a:extLst xmlns:a="http://schemas.openxmlformats.org/drawingml/2006/main">
            <a:ext uri="{FF2B5EF4-FFF2-40B4-BE49-F238E27FC236}">
              <a16:creationId xmlns:a16="http://schemas.microsoft.com/office/drawing/2014/main" id="{8558A6F2-ED1D-4436-9CBC-F6DA58046973}"/>
            </a:ext>
          </a:extLst>
        </cdr:cNvPr>
        <cdr:cNvCxnSpPr/>
      </cdr:nvCxnSpPr>
      <cdr:spPr>
        <a:xfrm xmlns:a="http://schemas.openxmlformats.org/drawingml/2006/main" flipV="1">
          <a:off x="2647999" y="1747838"/>
          <a:ext cx="1366790" cy="1004626"/>
        </a:xfrm>
        <a:prstGeom xmlns:a="http://schemas.openxmlformats.org/drawingml/2006/main" prst="line">
          <a:avLst/>
        </a:prstGeom>
      </cdr:spPr>
      <cdr:style>
        <a:lnRef xmlns:a="http://schemas.openxmlformats.org/drawingml/2006/main" idx="1">
          <a:schemeClr val="dk1"/>
        </a:lnRef>
        <a:fillRef xmlns:a="http://schemas.openxmlformats.org/drawingml/2006/main" idx="0">
          <a:schemeClr val="dk1"/>
        </a:fillRef>
        <a:effectRef xmlns:a="http://schemas.openxmlformats.org/drawingml/2006/main" idx="0">
          <a:schemeClr val="dk1"/>
        </a:effectRef>
        <a:fontRef xmlns:a="http://schemas.openxmlformats.org/drawingml/2006/main" idx="minor">
          <a:schemeClr val="tx1"/>
        </a:fontRef>
      </cdr:style>
    </cdr:cxnSp>
  </cdr:relSizeAnchor>
  <cdr:relSizeAnchor xmlns:cdr="http://schemas.openxmlformats.org/drawingml/2006/chartDrawing">
    <cdr:from>
      <cdr:x>0.50046</cdr:x>
      <cdr:y>0.48693</cdr:y>
    </cdr:from>
    <cdr:to>
      <cdr:x>0.80657</cdr:x>
      <cdr:y>0.55948</cdr:y>
    </cdr:to>
    <cdr:cxnSp macro="">
      <cdr:nvCxnSpPr>
        <cdr:cNvPr id="21" name="Connecteur droit 20">
          <a:extLst xmlns:a="http://schemas.openxmlformats.org/drawingml/2006/main">
            <a:ext uri="{FF2B5EF4-FFF2-40B4-BE49-F238E27FC236}">
              <a16:creationId xmlns:a16="http://schemas.microsoft.com/office/drawing/2014/main" id="{73E316DC-58FB-4BA8-923E-8C70A3FAA0F9}"/>
            </a:ext>
          </a:extLst>
        </cdr:cNvPr>
        <cdr:cNvCxnSpPr/>
      </cdr:nvCxnSpPr>
      <cdr:spPr>
        <a:xfrm xmlns:a="http://schemas.openxmlformats.org/drawingml/2006/main" flipV="1">
          <a:off x="2686152" y="2395538"/>
          <a:ext cx="1642962" cy="356928"/>
        </a:xfrm>
        <a:prstGeom xmlns:a="http://schemas.openxmlformats.org/drawingml/2006/main" prst="line">
          <a:avLst/>
        </a:prstGeom>
      </cdr:spPr>
      <cdr:style>
        <a:lnRef xmlns:a="http://schemas.openxmlformats.org/drawingml/2006/main" idx="1">
          <a:schemeClr val="dk1"/>
        </a:lnRef>
        <a:fillRef xmlns:a="http://schemas.openxmlformats.org/drawingml/2006/main" idx="0">
          <a:schemeClr val="dk1"/>
        </a:fillRef>
        <a:effectRef xmlns:a="http://schemas.openxmlformats.org/drawingml/2006/main" idx="0">
          <a:schemeClr val="dk1"/>
        </a:effectRef>
        <a:fontRef xmlns:a="http://schemas.openxmlformats.org/drawingml/2006/main" idx="minor">
          <a:schemeClr val="tx1"/>
        </a:fontRef>
      </cdr:style>
    </cdr:cxnSp>
  </cdr:relSizeAnchor>
  <cdr:relSizeAnchor xmlns:cdr="http://schemas.openxmlformats.org/drawingml/2006/chartDrawing">
    <cdr:from>
      <cdr:x>0.50046</cdr:x>
      <cdr:y>0.56178</cdr:y>
    </cdr:from>
    <cdr:to>
      <cdr:x>0.81366</cdr:x>
      <cdr:y>0.63795</cdr:y>
    </cdr:to>
    <cdr:cxnSp macro="">
      <cdr:nvCxnSpPr>
        <cdr:cNvPr id="22" name="Connecteur droit 21">
          <a:extLst xmlns:a="http://schemas.openxmlformats.org/drawingml/2006/main">
            <a:ext uri="{FF2B5EF4-FFF2-40B4-BE49-F238E27FC236}">
              <a16:creationId xmlns:a16="http://schemas.microsoft.com/office/drawing/2014/main" id="{FEC41214-D926-427D-AC11-E196156B6F44}"/>
            </a:ext>
          </a:extLst>
        </cdr:cNvPr>
        <cdr:cNvCxnSpPr/>
      </cdr:nvCxnSpPr>
      <cdr:spPr>
        <a:xfrm xmlns:a="http://schemas.openxmlformats.org/drawingml/2006/main">
          <a:off x="2686152" y="2763751"/>
          <a:ext cx="1681062" cy="374737"/>
        </a:xfrm>
        <a:prstGeom xmlns:a="http://schemas.openxmlformats.org/drawingml/2006/main" prst="line">
          <a:avLst/>
        </a:prstGeom>
      </cdr:spPr>
      <cdr:style>
        <a:lnRef xmlns:a="http://schemas.openxmlformats.org/drawingml/2006/main" idx="1">
          <a:schemeClr val="dk1"/>
        </a:lnRef>
        <a:fillRef xmlns:a="http://schemas.openxmlformats.org/drawingml/2006/main" idx="0">
          <a:schemeClr val="dk1"/>
        </a:fillRef>
        <a:effectRef xmlns:a="http://schemas.openxmlformats.org/drawingml/2006/main" idx="0">
          <a:schemeClr val="dk1"/>
        </a:effectRef>
        <a:fontRef xmlns:a="http://schemas.openxmlformats.org/drawingml/2006/main" idx="minor">
          <a:schemeClr val="tx1"/>
        </a:fontRef>
      </cdr:style>
    </cdr:cxnSp>
  </cdr:relSizeAnchor>
  <cdr:relSizeAnchor xmlns:cdr="http://schemas.openxmlformats.org/drawingml/2006/chartDrawing">
    <cdr:from>
      <cdr:x>0.50046</cdr:x>
      <cdr:y>0.56637</cdr:y>
    </cdr:from>
    <cdr:to>
      <cdr:x>0.74445</cdr:x>
      <cdr:y>0.77348</cdr:y>
    </cdr:to>
    <cdr:cxnSp macro="">
      <cdr:nvCxnSpPr>
        <cdr:cNvPr id="23" name="Connecteur droit 22">
          <a:extLst xmlns:a="http://schemas.openxmlformats.org/drawingml/2006/main">
            <a:ext uri="{FF2B5EF4-FFF2-40B4-BE49-F238E27FC236}">
              <a16:creationId xmlns:a16="http://schemas.microsoft.com/office/drawing/2014/main" id="{CCB13316-8C40-4071-87D4-E41601E73611}"/>
            </a:ext>
          </a:extLst>
        </cdr:cNvPr>
        <cdr:cNvCxnSpPr/>
      </cdr:nvCxnSpPr>
      <cdr:spPr>
        <a:xfrm xmlns:a="http://schemas.openxmlformats.org/drawingml/2006/main">
          <a:off x="2686152" y="2786327"/>
          <a:ext cx="1309587" cy="1018911"/>
        </a:xfrm>
        <a:prstGeom xmlns:a="http://schemas.openxmlformats.org/drawingml/2006/main" prst="line">
          <a:avLst/>
        </a:prstGeom>
      </cdr:spPr>
      <cdr:style>
        <a:lnRef xmlns:a="http://schemas.openxmlformats.org/drawingml/2006/main" idx="1">
          <a:schemeClr val="dk1"/>
        </a:lnRef>
        <a:fillRef xmlns:a="http://schemas.openxmlformats.org/drawingml/2006/main" idx="0">
          <a:schemeClr val="dk1"/>
        </a:fillRef>
        <a:effectRef xmlns:a="http://schemas.openxmlformats.org/drawingml/2006/main" idx="0">
          <a:schemeClr val="dk1"/>
        </a:effectRef>
        <a:fontRef xmlns:a="http://schemas.openxmlformats.org/drawingml/2006/main" idx="minor">
          <a:schemeClr val="tx1"/>
        </a:fontRef>
      </cdr:style>
    </cdr:cxnSp>
  </cdr:relSizeAnchor>
  <cdr:relSizeAnchor xmlns:cdr="http://schemas.openxmlformats.org/drawingml/2006/chartDrawing">
    <cdr:from>
      <cdr:x>0.50223</cdr:x>
      <cdr:y>0.56407</cdr:y>
    </cdr:from>
    <cdr:to>
      <cdr:x>0.63443</cdr:x>
      <cdr:y>0.86834</cdr:y>
    </cdr:to>
    <cdr:cxnSp macro="">
      <cdr:nvCxnSpPr>
        <cdr:cNvPr id="24" name="Connecteur droit 23">
          <a:extLst xmlns:a="http://schemas.openxmlformats.org/drawingml/2006/main">
            <a:ext uri="{FF2B5EF4-FFF2-40B4-BE49-F238E27FC236}">
              <a16:creationId xmlns:a16="http://schemas.microsoft.com/office/drawing/2014/main" id="{2D793924-0B69-4B08-BB2B-666B6605D5C0}"/>
            </a:ext>
          </a:extLst>
        </cdr:cNvPr>
        <cdr:cNvCxnSpPr/>
      </cdr:nvCxnSpPr>
      <cdr:spPr>
        <a:xfrm xmlns:a="http://schemas.openxmlformats.org/drawingml/2006/main">
          <a:off x="2695640" y="2775039"/>
          <a:ext cx="709549" cy="1496924"/>
        </a:xfrm>
        <a:prstGeom xmlns:a="http://schemas.openxmlformats.org/drawingml/2006/main" prst="line">
          <a:avLst/>
        </a:prstGeom>
      </cdr:spPr>
      <cdr:style>
        <a:lnRef xmlns:a="http://schemas.openxmlformats.org/drawingml/2006/main" idx="1">
          <a:schemeClr val="dk1"/>
        </a:lnRef>
        <a:fillRef xmlns:a="http://schemas.openxmlformats.org/drawingml/2006/main" idx="0">
          <a:schemeClr val="dk1"/>
        </a:fillRef>
        <a:effectRef xmlns:a="http://schemas.openxmlformats.org/drawingml/2006/main" idx="0">
          <a:schemeClr val="dk1"/>
        </a:effectRef>
        <a:fontRef xmlns:a="http://schemas.openxmlformats.org/drawingml/2006/main" idx="minor">
          <a:schemeClr val="tx1"/>
        </a:fontRef>
      </cdr:style>
    </cdr:cxnSp>
  </cdr:relSizeAnchor>
  <cdr:relSizeAnchor xmlns:cdr="http://schemas.openxmlformats.org/drawingml/2006/chartDrawing">
    <cdr:from>
      <cdr:x>0.49868</cdr:x>
      <cdr:y>0.56178</cdr:y>
    </cdr:from>
    <cdr:to>
      <cdr:x>0.50311</cdr:x>
      <cdr:y>0.89932</cdr:y>
    </cdr:to>
    <cdr:cxnSp macro="">
      <cdr:nvCxnSpPr>
        <cdr:cNvPr id="25" name="Connecteur droit 24">
          <a:extLst xmlns:a="http://schemas.openxmlformats.org/drawingml/2006/main">
            <a:ext uri="{FF2B5EF4-FFF2-40B4-BE49-F238E27FC236}">
              <a16:creationId xmlns:a16="http://schemas.microsoft.com/office/drawing/2014/main" id="{FFA4031B-B809-4028-B52A-555AFBCB19EA}"/>
            </a:ext>
          </a:extLst>
        </cdr:cNvPr>
        <cdr:cNvCxnSpPr/>
      </cdr:nvCxnSpPr>
      <cdr:spPr>
        <a:xfrm xmlns:a="http://schemas.openxmlformats.org/drawingml/2006/main">
          <a:off x="2676598" y="2763751"/>
          <a:ext cx="23741" cy="1660612"/>
        </a:xfrm>
        <a:prstGeom xmlns:a="http://schemas.openxmlformats.org/drawingml/2006/main" prst="line">
          <a:avLst/>
        </a:prstGeom>
      </cdr:spPr>
      <cdr:style>
        <a:lnRef xmlns:a="http://schemas.openxmlformats.org/drawingml/2006/main" idx="1">
          <a:schemeClr val="dk1"/>
        </a:lnRef>
        <a:fillRef xmlns:a="http://schemas.openxmlformats.org/drawingml/2006/main" idx="0">
          <a:schemeClr val="dk1"/>
        </a:fillRef>
        <a:effectRef xmlns:a="http://schemas.openxmlformats.org/drawingml/2006/main" idx="0">
          <a:schemeClr val="dk1"/>
        </a:effectRef>
        <a:fontRef xmlns:a="http://schemas.openxmlformats.org/drawingml/2006/main" idx="minor">
          <a:schemeClr val="tx1"/>
        </a:fontRef>
      </cdr:style>
    </cdr:cxnSp>
  </cdr:relSizeAnchor>
  <cdr:relSizeAnchor xmlns:cdr="http://schemas.openxmlformats.org/drawingml/2006/chartDrawing">
    <cdr:from>
      <cdr:x>0.49601</cdr:x>
      <cdr:y>0.22362</cdr:y>
    </cdr:from>
    <cdr:to>
      <cdr:x>0.49868</cdr:x>
      <cdr:y>0.57554</cdr:y>
    </cdr:to>
    <cdr:cxnSp macro="">
      <cdr:nvCxnSpPr>
        <cdr:cNvPr id="26" name="Connecteur droit 25">
          <a:extLst xmlns:a="http://schemas.openxmlformats.org/drawingml/2006/main">
            <a:ext uri="{FF2B5EF4-FFF2-40B4-BE49-F238E27FC236}">
              <a16:creationId xmlns:a16="http://schemas.microsoft.com/office/drawing/2014/main" id="{C96E7690-C8E9-49BB-9B7D-79D12FA0E58A}"/>
            </a:ext>
          </a:extLst>
        </cdr:cNvPr>
        <cdr:cNvCxnSpPr/>
      </cdr:nvCxnSpPr>
      <cdr:spPr>
        <a:xfrm xmlns:a="http://schemas.openxmlformats.org/drawingml/2006/main" flipH="1" flipV="1">
          <a:off x="2662239" y="1100138"/>
          <a:ext cx="14360" cy="1731342"/>
        </a:xfrm>
        <a:prstGeom xmlns:a="http://schemas.openxmlformats.org/drawingml/2006/main" prst="line">
          <a:avLst/>
        </a:prstGeom>
      </cdr:spPr>
      <cdr:style>
        <a:lnRef xmlns:a="http://schemas.openxmlformats.org/drawingml/2006/main" idx="1">
          <a:schemeClr val="dk1"/>
        </a:lnRef>
        <a:fillRef xmlns:a="http://schemas.openxmlformats.org/drawingml/2006/main" idx="0">
          <a:schemeClr val="dk1"/>
        </a:fillRef>
        <a:effectRef xmlns:a="http://schemas.openxmlformats.org/drawingml/2006/main" idx="0">
          <a:schemeClr val="dk1"/>
        </a:effectRef>
        <a:fontRef xmlns:a="http://schemas.openxmlformats.org/drawingml/2006/main" idx="minor">
          <a:schemeClr val="tx1"/>
        </a:fontRef>
      </cdr:style>
    </cdr:cxnSp>
  </cdr:relSizeAnchor>
  <cdr:relSizeAnchor xmlns:cdr="http://schemas.openxmlformats.org/drawingml/2006/chartDrawing">
    <cdr:from>
      <cdr:x>0.36646</cdr:x>
      <cdr:y>0.26621</cdr:y>
    </cdr:from>
    <cdr:to>
      <cdr:x>0.50046</cdr:x>
      <cdr:y>0.56178</cdr:y>
    </cdr:to>
    <cdr:cxnSp macro="">
      <cdr:nvCxnSpPr>
        <cdr:cNvPr id="27" name="Connecteur droit 26">
          <a:extLst xmlns:a="http://schemas.openxmlformats.org/drawingml/2006/main">
            <a:ext uri="{FF2B5EF4-FFF2-40B4-BE49-F238E27FC236}">
              <a16:creationId xmlns:a16="http://schemas.microsoft.com/office/drawing/2014/main" id="{7A7B12D2-1B23-4C3A-AB3A-32C0185AFD8B}"/>
            </a:ext>
          </a:extLst>
        </cdr:cNvPr>
        <cdr:cNvCxnSpPr/>
      </cdr:nvCxnSpPr>
      <cdr:spPr>
        <a:xfrm xmlns:a="http://schemas.openxmlformats.org/drawingml/2006/main" flipH="1" flipV="1">
          <a:off x="1966914" y="1309688"/>
          <a:ext cx="719238" cy="1454064"/>
        </a:xfrm>
        <a:prstGeom xmlns:a="http://schemas.openxmlformats.org/drawingml/2006/main" prst="line">
          <a:avLst/>
        </a:prstGeom>
      </cdr:spPr>
      <cdr:style>
        <a:lnRef xmlns:a="http://schemas.openxmlformats.org/drawingml/2006/main" idx="1">
          <a:schemeClr val="dk1"/>
        </a:lnRef>
        <a:fillRef xmlns:a="http://schemas.openxmlformats.org/drawingml/2006/main" idx="0">
          <a:schemeClr val="dk1"/>
        </a:fillRef>
        <a:effectRef xmlns:a="http://schemas.openxmlformats.org/drawingml/2006/main" idx="0">
          <a:schemeClr val="dk1"/>
        </a:effectRef>
        <a:fontRef xmlns:a="http://schemas.openxmlformats.org/drawingml/2006/main" idx="minor">
          <a:schemeClr val="tx1"/>
        </a:fontRef>
      </cdr:style>
    </cdr:cxnSp>
  </cdr:relSizeAnchor>
  <cdr:relSizeAnchor xmlns:cdr="http://schemas.openxmlformats.org/drawingml/2006/chartDrawing">
    <cdr:from>
      <cdr:x>0.25821</cdr:x>
      <cdr:y>0.35721</cdr:y>
    </cdr:from>
    <cdr:to>
      <cdr:x>0.49868</cdr:x>
      <cdr:y>0.56178</cdr:y>
    </cdr:to>
    <cdr:cxnSp macro="">
      <cdr:nvCxnSpPr>
        <cdr:cNvPr id="28" name="Connecteur droit 27">
          <a:extLst xmlns:a="http://schemas.openxmlformats.org/drawingml/2006/main">
            <a:ext uri="{FF2B5EF4-FFF2-40B4-BE49-F238E27FC236}">
              <a16:creationId xmlns:a16="http://schemas.microsoft.com/office/drawing/2014/main" id="{9374F082-CCB9-46F5-BBE4-1F2DF45612E2}"/>
            </a:ext>
          </a:extLst>
        </cdr:cNvPr>
        <cdr:cNvCxnSpPr/>
      </cdr:nvCxnSpPr>
      <cdr:spPr>
        <a:xfrm xmlns:a="http://schemas.openxmlformats.org/drawingml/2006/main" flipH="1" flipV="1">
          <a:off x="1385889" y="1757363"/>
          <a:ext cx="1290708" cy="1006388"/>
        </a:xfrm>
        <a:prstGeom xmlns:a="http://schemas.openxmlformats.org/drawingml/2006/main" prst="line">
          <a:avLst/>
        </a:prstGeom>
      </cdr:spPr>
      <cdr:style>
        <a:lnRef xmlns:a="http://schemas.openxmlformats.org/drawingml/2006/main" idx="1">
          <a:schemeClr val="dk1"/>
        </a:lnRef>
        <a:fillRef xmlns:a="http://schemas.openxmlformats.org/drawingml/2006/main" idx="0">
          <a:schemeClr val="dk1"/>
        </a:fillRef>
        <a:effectRef xmlns:a="http://schemas.openxmlformats.org/drawingml/2006/main" idx="0">
          <a:schemeClr val="dk1"/>
        </a:effectRef>
        <a:fontRef xmlns:a="http://schemas.openxmlformats.org/drawingml/2006/main" idx="minor">
          <a:schemeClr val="tx1"/>
        </a:fontRef>
      </cdr:style>
    </cdr:cxnSp>
  </cdr:relSizeAnchor>
  <cdr:relSizeAnchor xmlns:cdr="http://schemas.openxmlformats.org/drawingml/2006/chartDrawing">
    <cdr:from>
      <cdr:x>0.19787</cdr:x>
      <cdr:y>0.485</cdr:y>
    </cdr:from>
    <cdr:to>
      <cdr:x>0.49868</cdr:x>
      <cdr:y>0.56178</cdr:y>
    </cdr:to>
    <cdr:cxnSp macro="">
      <cdr:nvCxnSpPr>
        <cdr:cNvPr id="29" name="Connecteur droit 28">
          <a:extLst xmlns:a="http://schemas.openxmlformats.org/drawingml/2006/main">
            <a:ext uri="{FF2B5EF4-FFF2-40B4-BE49-F238E27FC236}">
              <a16:creationId xmlns:a16="http://schemas.microsoft.com/office/drawing/2014/main" id="{8B457129-C1EB-4D8E-8FAF-A1E00CEBC5F1}"/>
            </a:ext>
          </a:extLst>
        </cdr:cNvPr>
        <cdr:cNvCxnSpPr/>
      </cdr:nvCxnSpPr>
      <cdr:spPr>
        <a:xfrm xmlns:a="http://schemas.openxmlformats.org/drawingml/2006/main" flipH="1" flipV="1">
          <a:off x="1062039" y="2386013"/>
          <a:ext cx="1614558" cy="377740"/>
        </a:xfrm>
        <a:prstGeom xmlns:a="http://schemas.openxmlformats.org/drawingml/2006/main" prst="line">
          <a:avLst/>
        </a:prstGeom>
      </cdr:spPr>
      <cdr:style>
        <a:lnRef xmlns:a="http://schemas.openxmlformats.org/drawingml/2006/main" idx="1">
          <a:schemeClr val="dk1"/>
        </a:lnRef>
        <a:fillRef xmlns:a="http://schemas.openxmlformats.org/drawingml/2006/main" idx="0">
          <a:schemeClr val="dk1"/>
        </a:fillRef>
        <a:effectRef xmlns:a="http://schemas.openxmlformats.org/drawingml/2006/main" idx="0">
          <a:schemeClr val="dk1"/>
        </a:effectRef>
        <a:fontRef xmlns:a="http://schemas.openxmlformats.org/drawingml/2006/main" idx="minor">
          <a:schemeClr val="tx1"/>
        </a:fontRef>
      </cdr:style>
    </cdr:cxnSp>
  </cdr:relSizeAnchor>
  <cdr:relSizeAnchor xmlns:cdr="http://schemas.openxmlformats.org/drawingml/2006/chartDrawing">
    <cdr:from>
      <cdr:x>0.20142</cdr:x>
      <cdr:y>0.56178</cdr:y>
    </cdr:from>
    <cdr:to>
      <cdr:x>0.50046</cdr:x>
      <cdr:y>0.63408</cdr:y>
    </cdr:to>
    <cdr:cxnSp macro="">
      <cdr:nvCxnSpPr>
        <cdr:cNvPr id="30" name="Connecteur droit 29">
          <a:extLst xmlns:a="http://schemas.openxmlformats.org/drawingml/2006/main">
            <a:ext uri="{FF2B5EF4-FFF2-40B4-BE49-F238E27FC236}">
              <a16:creationId xmlns:a16="http://schemas.microsoft.com/office/drawing/2014/main" id="{80D83BF4-A354-49EE-8534-1795B15E4859}"/>
            </a:ext>
          </a:extLst>
        </cdr:cNvPr>
        <cdr:cNvCxnSpPr/>
      </cdr:nvCxnSpPr>
      <cdr:spPr>
        <a:xfrm xmlns:a="http://schemas.openxmlformats.org/drawingml/2006/main" flipH="1">
          <a:off x="1081089" y="2763752"/>
          <a:ext cx="1605064" cy="355686"/>
        </a:xfrm>
        <a:prstGeom xmlns:a="http://schemas.openxmlformats.org/drawingml/2006/main" prst="line">
          <a:avLst/>
        </a:prstGeom>
      </cdr:spPr>
      <cdr:style>
        <a:lnRef xmlns:a="http://schemas.openxmlformats.org/drawingml/2006/main" idx="1">
          <a:schemeClr val="dk1"/>
        </a:lnRef>
        <a:fillRef xmlns:a="http://schemas.openxmlformats.org/drawingml/2006/main" idx="0">
          <a:schemeClr val="dk1"/>
        </a:fillRef>
        <a:effectRef xmlns:a="http://schemas.openxmlformats.org/drawingml/2006/main" idx="0">
          <a:schemeClr val="dk1"/>
        </a:effectRef>
        <a:fontRef xmlns:a="http://schemas.openxmlformats.org/drawingml/2006/main" idx="minor">
          <a:schemeClr val="tx1"/>
        </a:fontRef>
      </cdr:style>
    </cdr:cxnSp>
  </cdr:relSizeAnchor>
  <cdr:relSizeAnchor xmlns:cdr="http://schemas.openxmlformats.org/drawingml/2006/chartDrawing">
    <cdr:from>
      <cdr:x>0.25288</cdr:x>
      <cdr:y>0.55948</cdr:y>
    </cdr:from>
    <cdr:to>
      <cdr:x>0.49868</cdr:x>
      <cdr:y>0.77154</cdr:y>
    </cdr:to>
    <cdr:cxnSp macro="">
      <cdr:nvCxnSpPr>
        <cdr:cNvPr id="31" name="Connecteur droit 30">
          <a:extLst xmlns:a="http://schemas.openxmlformats.org/drawingml/2006/main">
            <a:ext uri="{FF2B5EF4-FFF2-40B4-BE49-F238E27FC236}">
              <a16:creationId xmlns:a16="http://schemas.microsoft.com/office/drawing/2014/main" id="{58B89919-A086-4917-A465-CFA8DBDF822A}"/>
            </a:ext>
          </a:extLst>
        </cdr:cNvPr>
        <cdr:cNvCxnSpPr/>
      </cdr:nvCxnSpPr>
      <cdr:spPr>
        <a:xfrm xmlns:a="http://schemas.openxmlformats.org/drawingml/2006/main" flipH="1">
          <a:off x="1357315" y="2752464"/>
          <a:ext cx="1319282" cy="1043249"/>
        </a:xfrm>
        <a:prstGeom xmlns:a="http://schemas.openxmlformats.org/drawingml/2006/main" prst="line">
          <a:avLst/>
        </a:prstGeom>
      </cdr:spPr>
      <cdr:style>
        <a:lnRef xmlns:a="http://schemas.openxmlformats.org/drawingml/2006/main" idx="1">
          <a:schemeClr val="dk1"/>
        </a:lnRef>
        <a:fillRef xmlns:a="http://schemas.openxmlformats.org/drawingml/2006/main" idx="0">
          <a:schemeClr val="dk1"/>
        </a:fillRef>
        <a:effectRef xmlns:a="http://schemas.openxmlformats.org/drawingml/2006/main" idx="0">
          <a:schemeClr val="dk1"/>
        </a:effectRef>
        <a:fontRef xmlns:a="http://schemas.openxmlformats.org/drawingml/2006/main" idx="minor">
          <a:schemeClr val="tx1"/>
        </a:fontRef>
      </cdr:style>
    </cdr:cxnSp>
  </cdr:relSizeAnchor>
  <cdr:relSizeAnchor xmlns:cdr="http://schemas.openxmlformats.org/drawingml/2006/chartDrawing">
    <cdr:from>
      <cdr:x>0.36469</cdr:x>
      <cdr:y>0.55948</cdr:y>
    </cdr:from>
    <cdr:to>
      <cdr:x>0.49749</cdr:x>
      <cdr:y>0.87415</cdr:y>
    </cdr:to>
    <cdr:cxnSp macro="">
      <cdr:nvCxnSpPr>
        <cdr:cNvPr id="32" name="Connecteur droit 31">
          <a:extLst xmlns:a="http://schemas.openxmlformats.org/drawingml/2006/main">
            <a:ext uri="{FF2B5EF4-FFF2-40B4-BE49-F238E27FC236}">
              <a16:creationId xmlns:a16="http://schemas.microsoft.com/office/drawing/2014/main" id="{850D4C8C-A1A5-411A-86CD-D917169CAF77}"/>
            </a:ext>
          </a:extLst>
        </cdr:cNvPr>
        <cdr:cNvCxnSpPr/>
      </cdr:nvCxnSpPr>
      <cdr:spPr>
        <a:xfrm xmlns:a="http://schemas.openxmlformats.org/drawingml/2006/main" flipV="1">
          <a:off x="1957389" y="2752464"/>
          <a:ext cx="712793" cy="1548074"/>
        </a:xfrm>
        <a:prstGeom xmlns:a="http://schemas.openxmlformats.org/drawingml/2006/main" prst="line">
          <a:avLst/>
        </a:prstGeom>
      </cdr:spPr>
      <cdr:style>
        <a:lnRef xmlns:a="http://schemas.openxmlformats.org/drawingml/2006/main" idx="1">
          <a:schemeClr val="dk1"/>
        </a:lnRef>
        <a:fillRef xmlns:a="http://schemas.openxmlformats.org/drawingml/2006/main" idx="0">
          <a:schemeClr val="dk1"/>
        </a:fillRef>
        <a:effectRef xmlns:a="http://schemas.openxmlformats.org/drawingml/2006/main" idx="0">
          <a:schemeClr val="dk1"/>
        </a:effectRef>
        <a:fontRef xmlns:a="http://schemas.openxmlformats.org/drawingml/2006/main" idx="minor">
          <a:schemeClr val="tx1"/>
        </a:fontRef>
      </cdr:style>
    </cdr:cxnSp>
  </cdr:relSizeAnchor>
  <cdr:relSizeAnchor xmlns:cdr="http://schemas.openxmlformats.org/drawingml/2006/chartDrawing">
    <cdr:from>
      <cdr:x>0.38036</cdr:x>
      <cdr:y>0.42078</cdr:y>
    </cdr:from>
    <cdr:to>
      <cdr:x>0.61986</cdr:x>
      <cdr:y>0.71216</cdr:y>
    </cdr:to>
    <cdr:sp macro="" textlink="">
      <cdr:nvSpPr>
        <cdr:cNvPr id="274" name="Ellipse 273">
          <a:extLst xmlns:a="http://schemas.openxmlformats.org/drawingml/2006/main">
            <a:ext uri="{FF2B5EF4-FFF2-40B4-BE49-F238E27FC236}">
              <a16:creationId xmlns:a16="http://schemas.microsoft.com/office/drawing/2014/main" id="{42DC20FB-7948-4B7C-B573-D556B15F91E2}"/>
            </a:ext>
          </a:extLst>
        </cdr:cNvPr>
        <cdr:cNvSpPr/>
      </cdr:nvSpPr>
      <cdr:spPr>
        <a:xfrm xmlns:a="http://schemas.openxmlformats.org/drawingml/2006/main">
          <a:off x="2041525" y="2070100"/>
          <a:ext cx="1285485" cy="1433479"/>
        </a:xfrm>
        <a:prstGeom xmlns:a="http://schemas.openxmlformats.org/drawingml/2006/main" prst="ellipse">
          <a:avLst/>
        </a:prstGeom>
        <a:noFill xmlns:a="http://schemas.openxmlformats.org/drawingml/2006/main"/>
        <a:ln xmlns:a="http://schemas.openxmlformats.org/drawingml/2006/main" w="38100">
          <a:solidFill>
            <a:srgbClr val="FF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tlCol="0" anchor="t"/>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l"/>
          <a:endParaRPr lang="fr-BE" sz="1100">
            <a:solidFill>
              <a:srgbClr val="FF0000"/>
            </a:solidFill>
          </a:endParaRPr>
        </a:p>
      </cdr:txBody>
    </cdr:sp>
  </cdr:relSizeAnchor>
  <cdr:relSizeAnchor xmlns:cdr="http://schemas.openxmlformats.org/drawingml/2006/chartDrawing">
    <cdr:from>
      <cdr:x>0.30228</cdr:x>
      <cdr:y>0.32591</cdr:y>
    </cdr:from>
    <cdr:to>
      <cdr:x>0.69724</cdr:x>
      <cdr:y>0.79853</cdr:y>
    </cdr:to>
    <cdr:sp macro="" textlink="">
      <cdr:nvSpPr>
        <cdr:cNvPr id="275" name="Ellipse 274">
          <a:extLst xmlns:a="http://schemas.openxmlformats.org/drawingml/2006/main">
            <a:ext uri="{FF2B5EF4-FFF2-40B4-BE49-F238E27FC236}">
              <a16:creationId xmlns:a16="http://schemas.microsoft.com/office/drawing/2014/main" id="{B2FD0F9A-CF39-4809-9BA4-7C79BEA94BFB}"/>
            </a:ext>
          </a:extLst>
        </cdr:cNvPr>
        <cdr:cNvSpPr/>
      </cdr:nvSpPr>
      <cdr:spPr>
        <a:xfrm xmlns:a="http://schemas.openxmlformats.org/drawingml/2006/main">
          <a:off x="1622425" y="1603375"/>
          <a:ext cx="2119883" cy="2325147"/>
        </a:xfrm>
        <a:prstGeom xmlns:a="http://schemas.openxmlformats.org/drawingml/2006/main" prst="ellipse">
          <a:avLst/>
        </a:prstGeom>
        <a:noFill xmlns:a="http://schemas.openxmlformats.org/drawingml/2006/main"/>
        <a:ln xmlns:a="http://schemas.openxmlformats.org/drawingml/2006/main" w="38100">
          <a:solidFill>
            <a:srgbClr val="00B05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tlCol="0" anchor="t"/>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l"/>
          <a:endParaRPr lang="fr-BE" sz="1100">
            <a:solidFill>
              <a:srgbClr val="FF0000"/>
            </a:solidFill>
          </a:endParaRPr>
        </a:p>
      </cdr:txBody>
    </cdr:sp>
  </cdr:relSizeAnchor>
  <cdr:relSizeAnchor xmlns:cdr="http://schemas.openxmlformats.org/drawingml/2006/chartDrawing">
    <cdr:from>
      <cdr:x>0.47826</cdr:x>
      <cdr:y>0.94579</cdr:y>
    </cdr:from>
    <cdr:to>
      <cdr:x>1</cdr:x>
      <cdr:y>1</cdr:y>
    </cdr:to>
    <cdr:sp macro="" textlink="">
      <cdr:nvSpPr>
        <cdr:cNvPr id="276" name="Rectangle 275">
          <a:extLst xmlns:a="http://schemas.openxmlformats.org/drawingml/2006/main">
            <a:ext uri="{FF2B5EF4-FFF2-40B4-BE49-F238E27FC236}">
              <a16:creationId xmlns:a16="http://schemas.microsoft.com/office/drawing/2014/main" id="{00000000-0008-0000-0000-000006000000}"/>
            </a:ext>
          </a:extLst>
        </cdr:cNvPr>
        <cdr:cNvSpPr/>
      </cdr:nvSpPr>
      <cdr:spPr>
        <a:xfrm xmlns:a="http://schemas.openxmlformats.org/drawingml/2006/main">
          <a:off x="2566989" y="4652963"/>
          <a:ext cx="2800350" cy="266700"/>
        </a:xfrm>
        <a:prstGeom xmlns:a="http://schemas.openxmlformats.org/drawingml/2006/main" prst="rect">
          <a:avLst/>
        </a:prstGeom>
        <a:solidFill xmlns:a="http://schemas.openxmlformats.org/drawingml/2006/main">
          <a:srgbClr val="FF0000"/>
        </a:solidFill>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tlCol="0" anchor="t"/>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l"/>
          <a:r>
            <a:rPr lang="fr-BE" sz="1100"/>
            <a:t>Intérieur  du cercle rouge: énergie</a:t>
          </a:r>
          <a:r>
            <a:rPr lang="fr-BE" sz="1100" baseline="0"/>
            <a:t> bloquée</a:t>
          </a:r>
          <a:endParaRPr lang="fr-BE" sz="1100"/>
        </a:p>
      </cdr:txBody>
    </cdr:sp>
  </cdr:relSizeAnchor>
</c:userShapes>
</file>

<file path=xl/drawings/drawing17.xml><?xml version="1.0" encoding="utf-8"?>
<xdr:wsDr xmlns:xdr="http://schemas.openxmlformats.org/drawingml/2006/spreadsheetDrawing" xmlns:a="http://schemas.openxmlformats.org/drawingml/2006/main">
  <xdr:twoCellAnchor>
    <xdr:from>
      <xdr:col>4</xdr:col>
      <xdr:colOff>38098</xdr:colOff>
      <xdr:row>5</xdr:row>
      <xdr:rowOff>0</xdr:rowOff>
    </xdr:from>
    <xdr:to>
      <xdr:col>219</xdr:col>
      <xdr:colOff>171449</xdr:colOff>
      <xdr:row>22</xdr:row>
      <xdr:rowOff>76200</xdr:rowOff>
    </xdr:to>
    <xdr:graphicFrame macro="">
      <xdr:nvGraphicFramePr>
        <xdr:cNvPr id="2" name="Graphique 1">
          <a:extLst>
            <a:ext uri="{FF2B5EF4-FFF2-40B4-BE49-F238E27FC236}">
              <a16:creationId xmlns:a16="http://schemas.microsoft.com/office/drawing/2014/main" id="{00000000-0008-0000-1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57150</xdr:colOff>
      <xdr:row>26</xdr:row>
      <xdr:rowOff>0</xdr:rowOff>
    </xdr:from>
    <xdr:to>
      <xdr:col>220</xdr:col>
      <xdr:colOff>19050</xdr:colOff>
      <xdr:row>43</xdr:row>
      <xdr:rowOff>76200</xdr:rowOff>
    </xdr:to>
    <xdr:graphicFrame macro="">
      <xdr:nvGraphicFramePr>
        <xdr:cNvPr id="3" name="Graphique 2">
          <a:extLst>
            <a:ext uri="{FF2B5EF4-FFF2-40B4-BE49-F238E27FC236}">
              <a16:creationId xmlns:a16="http://schemas.microsoft.com/office/drawing/2014/main" id="{00000000-0008-0000-11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8</xdr:col>
      <xdr:colOff>47625</xdr:colOff>
      <xdr:row>7</xdr:row>
      <xdr:rowOff>99330</xdr:rowOff>
    </xdr:from>
    <xdr:to>
      <xdr:col>218</xdr:col>
      <xdr:colOff>57150</xdr:colOff>
      <xdr:row>8</xdr:row>
      <xdr:rowOff>85701</xdr:rowOff>
    </xdr:to>
    <xdr:pic>
      <xdr:nvPicPr>
        <xdr:cNvPr id="4" name="Image 3">
          <a:extLst>
            <a:ext uri="{FF2B5EF4-FFF2-40B4-BE49-F238E27FC236}">
              <a16:creationId xmlns:a16="http://schemas.microsoft.com/office/drawing/2014/main" id="{00000000-0008-0000-1100-000004000000}"/>
            </a:ext>
          </a:extLst>
        </xdr:cNvPr>
        <xdr:cNvPicPr>
          <a:picLocks noChangeAspect="1"/>
        </xdr:cNvPicPr>
      </xdr:nvPicPr>
      <xdr:blipFill>
        <a:blip xmlns:r="http://schemas.openxmlformats.org/officeDocument/2006/relationships" r:embed="rId3"/>
        <a:stretch>
          <a:fillRect/>
        </a:stretch>
      </xdr:blipFill>
      <xdr:spPr>
        <a:xfrm>
          <a:off x="2390775" y="1432830"/>
          <a:ext cx="16011525" cy="176871"/>
        </a:xfrm>
        <a:prstGeom prst="rect">
          <a:avLst/>
        </a:prstGeom>
      </xdr:spPr>
    </xdr:pic>
    <xdr:clientData/>
  </xdr:twoCellAnchor>
  <xdr:twoCellAnchor editAs="oneCell">
    <xdr:from>
      <xdr:col>9</xdr:col>
      <xdr:colOff>38100</xdr:colOff>
      <xdr:row>28</xdr:row>
      <xdr:rowOff>124877</xdr:rowOff>
    </xdr:from>
    <xdr:to>
      <xdr:col>218</xdr:col>
      <xdr:colOff>28575</xdr:colOff>
      <xdr:row>29</xdr:row>
      <xdr:rowOff>110196</xdr:rowOff>
    </xdr:to>
    <xdr:pic>
      <xdr:nvPicPr>
        <xdr:cNvPr id="5" name="Image 4">
          <a:extLst>
            <a:ext uri="{FF2B5EF4-FFF2-40B4-BE49-F238E27FC236}">
              <a16:creationId xmlns:a16="http://schemas.microsoft.com/office/drawing/2014/main" id="{00000000-0008-0000-1100-000005000000}"/>
            </a:ext>
          </a:extLst>
        </xdr:cNvPr>
        <xdr:cNvPicPr>
          <a:picLocks noChangeAspect="1"/>
        </xdr:cNvPicPr>
      </xdr:nvPicPr>
      <xdr:blipFill>
        <a:blip xmlns:r="http://schemas.openxmlformats.org/officeDocument/2006/relationships" r:embed="rId3"/>
        <a:stretch>
          <a:fillRect/>
        </a:stretch>
      </xdr:blipFill>
      <xdr:spPr>
        <a:xfrm>
          <a:off x="2457450" y="5458877"/>
          <a:ext cx="15916275" cy="175819"/>
        </a:xfrm>
        <a:prstGeom prst="rect">
          <a:avLst/>
        </a:prstGeom>
      </xdr:spPr>
    </xdr:pic>
    <xdr:clientData/>
  </xdr:twoCellAnchor>
  <xdr:twoCellAnchor>
    <xdr:from>
      <xdr:col>195</xdr:col>
      <xdr:colOff>57150</xdr:colOff>
      <xdr:row>8</xdr:row>
      <xdr:rowOff>104775</xdr:rowOff>
    </xdr:from>
    <xdr:to>
      <xdr:col>218</xdr:col>
      <xdr:colOff>9525</xdr:colOff>
      <xdr:row>10</xdr:row>
      <xdr:rowOff>28575</xdr:rowOff>
    </xdr:to>
    <xdr:sp macro="" textlink="">
      <xdr:nvSpPr>
        <xdr:cNvPr id="6" name="Rectangle 5">
          <a:extLst>
            <a:ext uri="{FF2B5EF4-FFF2-40B4-BE49-F238E27FC236}">
              <a16:creationId xmlns:a16="http://schemas.microsoft.com/office/drawing/2014/main" id="{00000000-0008-0000-1100-000006000000}"/>
            </a:ext>
          </a:extLst>
        </xdr:cNvPr>
        <xdr:cNvSpPr/>
      </xdr:nvSpPr>
      <xdr:spPr>
        <a:xfrm>
          <a:off x="16649700" y="1628775"/>
          <a:ext cx="1704975" cy="304800"/>
        </a:xfrm>
        <a:prstGeom prst="rect">
          <a:avLst/>
        </a:prstGeom>
        <a:solidFill>
          <a:schemeClr val="accent4">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fr-BE" sz="1600"/>
            <a:t>Besoin</a:t>
          </a:r>
        </a:p>
      </xdr:txBody>
    </xdr:sp>
    <xdr:clientData/>
  </xdr:twoCellAnchor>
  <xdr:twoCellAnchor>
    <xdr:from>
      <xdr:col>219</xdr:col>
      <xdr:colOff>19050</xdr:colOff>
      <xdr:row>8</xdr:row>
      <xdr:rowOff>161925</xdr:rowOff>
    </xdr:from>
    <xdr:to>
      <xdr:col>219</xdr:col>
      <xdr:colOff>19051</xdr:colOff>
      <xdr:row>19</xdr:row>
      <xdr:rowOff>104775</xdr:rowOff>
    </xdr:to>
    <xdr:cxnSp macro="">
      <xdr:nvCxnSpPr>
        <xdr:cNvPr id="8" name="Connecteur droit avec flèche 7">
          <a:extLst>
            <a:ext uri="{FF2B5EF4-FFF2-40B4-BE49-F238E27FC236}">
              <a16:creationId xmlns:a16="http://schemas.microsoft.com/office/drawing/2014/main" id="{00000000-0008-0000-1100-000008000000}"/>
            </a:ext>
          </a:extLst>
        </xdr:cNvPr>
        <xdr:cNvCxnSpPr/>
      </xdr:nvCxnSpPr>
      <xdr:spPr>
        <a:xfrm flipH="1">
          <a:off x="18440400" y="1685925"/>
          <a:ext cx="1" cy="2038350"/>
        </a:xfrm>
        <a:prstGeom prst="straightConnector1">
          <a:avLst/>
        </a:prstGeom>
        <a:ln w="57150">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219</xdr:col>
      <xdr:colOff>9526</xdr:colOff>
      <xdr:row>30</xdr:row>
      <xdr:rowOff>19050</xdr:rowOff>
    </xdr:from>
    <xdr:to>
      <xdr:col>219</xdr:col>
      <xdr:colOff>28575</xdr:colOff>
      <xdr:row>40</xdr:row>
      <xdr:rowOff>114300</xdr:rowOff>
    </xdr:to>
    <xdr:cxnSp macro="">
      <xdr:nvCxnSpPr>
        <xdr:cNvPr id="9" name="Connecteur droit avec flèche 8">
          <a:extLst>
            <a:ext uri="{FF2B5EF4-FFF2-40B4-BE49-F238E27FC236}">
              <a16:creationId xmlns:a16="http://schemas.microsoft.com/office/drawing/2014/main" id="{00000000-0008-0000-1100-000009000000}"/>
            </a:ext>
          </a:extLst>
        </xdr:cNvPr>
        <xdr:cNvCxnSpPr/>
      </xdr:nvCxnSpPr>
      <xdr:spPr>
        <a:xfrm flipH="1">
          <a:off x="18430876" y="5543550"/>
          <a:ext cx="19049" cy="2000250"/>
        </a:xfrm>
        <a:prstGeom prst="straightConnector1">
          <a:avLst/>
        </a:prstGeom>
        <a:ln w="57150">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47625</xdr:colOff>
      <xdr:row>4</xdr:row>
      <xdr:rowOff>9525</xdr:rowOff>
    </xdr:from>
    <xdr:to>
      <xdr:col>112</xdr:col>
      <xdr:colOff>35985</xdr:colOff>
      <xdr:row>5</xdr:row>
      <xdr:rowOff>83608</xdr:rowOff>
    </xdr:to>
    <xdr:sp macro="" textlink="">
      <xdr:nvSpPr>
        <xdr:cNvPr id="10" name="Rectangle 9">
          <a:extLst>
            <a:ext uri="{FF2B5EF4-FFF2-40B4-BE49-F238E27FC236}">
              <a16:creationId xmlns:a16="http://schemas.microsoft.com/office/drawing/2014/main" id="{00000000-0008-0000-1100-00000A000000}"/>
            </a:ext>
          </a:extLst>
        </xdr:cNvPr>
        <xdr:cNvSpPr/>
      </xdr:nvSpPr>
      <xdr:spPr>
        <a:xfrm>
          <a:off x="2390775" y="771525"/>
          <a:ext cx="7913160" cy="264583"/>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fr-BE" sz="1100"/>
            <a:t>CORPOREL</a:t>
          </a:r>
        </a:p>
      </xdr:txBody>
    </xdr:sp>
    <xdr:clientData/>
  </xdr:twoCellAnchor>
  <xdr:twoCellAnchor>
    <xdr:from>
      <xdr:col>112</xdr:col>
      <xdr:colOff>28575</xdr:colOff>
      <xdr:row>4</xdr:row>
      <xdr:rowOff>0</xdr:rowOff>
    </xdr:from>
    <xdr:to>
      <xdr:col>160</xdr:col>
      <xdr:colOff>28575</xdr:colOff>
      <xdr:row>5</xdr:row>
      <xdr:rowOff>74083</xdr:rowOff>
    </xdr:to>
    <xdr:sp macro="" textlink="">
      <xdr:nvSpPr>
        <xdr:cNvPr id="11" name="Rectangle 10">
          <a:extLst>
            <a:ext uri="{FF2B5EF4-FFF2-40B4-BE49-F238E27FC236}">
              <a16:creationId xmlns:a16="http://schemas.microsoft.com/office/drawing/2014/main" id="{00000000-0008-0000-1100-00000B000000}"/>
            </a:ext>
          </a:extLst>
        </xdr:cNvPr>
        <xdr:cNvSpPr/>
      </xdr:nvSpPr>
      <xdr:spPr>
        <a:xfrm>
          <a:off x="10296525" y="762000"/>
          <a:ext cx="3657600" cy="264583"/>
        </a:xfrm>
        <a:prstGeom prst="rect">
          <a:avLst/>
        </a:prstGeom>
        <a:solidFill>
          <a:srgbClr val="00B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fr-BE" sz="1100"/>
            <a:t>1ère harmonique</a:t>
          </a:r>
        </a:p>
      </xdr:txBody>
    </xdr:sp>
    <xdr:clientData/>
  </xdr:twoCellAnchor>
  <xdr:twoCellAnchor>
    <xdr:from>
      <xdr:col>160</xdr:col>
      <xdr:colOff>19049</xdr:colOff>
      <xdr:row>4</xdr:row>
      <xdr:rowOff>0</xdr:rowOff>
    </xdr:from>
    <xdr:to>
      <xdr:col>189</xdr:col>
      <xdr:colOff>38098</xdr:colOff>
      <xdr:row>5</xdr:row>
      <xdr:rowOff>74083</xdr:rowOff>
    </xdr:to>
    <xdr:sp macro="" textlink="">
      <xdr:nvSpPr>
        <xdr:cNvPr id="12" name="Rectangle 11">
          <a:extLst>
            <a:ext uri="{FF2B5EF4-FFF2-40B4-BE49-F238E27FC236}">
              <a16:creationId xmlns:a16="http://schemas.microsoft.com/office/drawing/2014/main" id="{00000000-0008-0000-1100-00000C000000}"/>
            </a:ext>
          </a:extLst>
        </xdr:cNvPr>
        <xdr:cNvSpPr/>
      </xdr:nvSpPr>
      <xdr:spPr>
        <a:xfrm>
          <a:off x="13944599" y="762000"/>
          <a:ext cx="2228849" cy="264583"/>
        </a:xfrm>
        <a:prstGeom prst="rect">
          <a:avLst/>
        </a:prstGeom>
        <a:solidFill>
          <a:srgbClr val="00B0F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fr-BE" sz="1100"/>
            <a:t>2ème harmonique</a:t>
          </a:r>
        </a:p>
      </xdr:txBody>
    </xdr:sp>
    <xdr:clientData/>
  </xdr:twoCellAnchor>
  <xdr:twoCellAnchor>
    <xdr:from>
      <xdr:col>189</xdr:col>
      <xdr:colOff>47625</xdr:colOff>
      <xdr:row>4</xdr:row>
      <xdr:rowOff>0</xdr:rowOff>
    </xdr:from>
    <xdr:to>
      <xdr:col>218</xdr:col>
      <xdr:colOff>28575</xdr:colOff>
      <xdr:row>5</xdr:row>
      <xdr:rowOff>74083</xdr:rowOff>
    </xdr:to>
    <xdr:sp macro="" textlink="">
      <xdr:nvSpPr>
        <xdr:cNvPr id="13" name="Rectangle 12">
          <a:extLst>
            <a:ext uri="{FF2B5EF4-FFF2-40B4-BE49-F238E27FC236}">
              <a16:creationId xmlns:a16="http://schemas.microsoft.com/office/drawing/2014/main" id="{00000000-0008-0000-1100-00000D000000}"/>
            </a:ext>
          </a:extLst>
        </xdr:cNvPr>
        <xdr:cNvSpPr/>
      </xdr:nvSpPr>
      <xdr:spPr>
        <a:xfrm>
          <a:off x="16182975" y="762000"/>
          <a:ext cx="2190750" cy="264583"/>
        </a:xfrm>
        <a:prstGeom prst="rect">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fr-BE" sz="1100"/>
            <a:t>3ème harmonique</a:t>
          </a:r>
        </a:p>
      </xdr:txBody>
    </xdr:sp>
    <xdr:clientData/>
  </xdr:twoCellAnchor>
  <xdr:twoCellAnchor>
    <xdr:from>
      <xdr:col>8</xdr:col>
      <xdr:colOff>57150</xdr:colOff>
      <xdr:row>24</xdr:row>
      <xdr:rowOff>123825</xdr:rowOff>
    </xdr:from>
    <xdr:to>
      <xdr:col>112</xdr:col>
      <xdr:colOff>45510</xdr:colOff>
      <xdr:row>26</xdr:row>
      <xdr:rowOff>0</xdr:rowOff>
    </xdr:to>
    <xdr:sp macro="" textlink="">
      <xdr:nvSpPr>
        <xdr:cNvPr id="14" name="Rectangle 13">
          <a:extLst>
            <a:ext uri="{FF2B5EF4-FFF2-40B4-BE49-F238E27FC236}">
              <a16:creationId xmlns:a16="http://schemas.microsoft.com/office/drawing/2014/main" id="{00000000-0008-0000-1100-00000E000000}"/>
            </a:ext>
          </a:extLst>
        </xdr:cNvPr>
        <xdr:cNvSpPr/>
      </xdr:nvSpPr>
      <xdr:spPr>
        <a:xfrm>
          <a:off x="2400300" y="4505325"/>
          <a:ext cx="7913160" cy="257175"/>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fr-BE" sz="1100"/>
            <a:t>CORPOREL</a:t>
          </a:r>
        </a:p>
      </xdr:txBody>
    </xdr:sp>
    <xdr:clientData/>
  </xdr:twoCellAnchor>
  <xdr:twoCellAnchor>
    <xdr:from>
      <xdr:col>112</xdr:col>
      <xdr:colOff>38100</xdr:colOff>
      <xdr:row>24</xdr:row>
      <xdr:rowOff>114300</xdr:rowOff>
    </xdr:from>
    <xdr:to>
      <xdr:col>160</xdr:col>
      <xdr:colOff>38100</xdr:colOff>
      <xdr:row>25</xdr:row>
      <xdr:rowOff>188383</xdr:rowOff>
    </xdr:to>
    <xdr:sp macro="" textlink="">
      <xdr:nvSpPr>
        <xdr:cNvPr id="15" name="Rectangle 14">
          <a:extLst>
            <a:ext uri="{FF2B5EF4-FFF2-40B4-BE49-F238E27FC236}">
              <a16:creationId xmlns:a16="http://schemas.microsoft.com/office/drawing/2014/main" id="{00000000-0008-0000-1100-00000F000000}"/>
            </a:ext>
          </a:extLst>
        </xdr:cNvPr>
        <xdr:cNvSpPr/>
      </xdr:nvSpPr>
      <xdr:spPr>
        <a:xfrm>
          <a:off x="10306050" y="4495800"/>
          <a:ext cx="3657600" cy="264583"/>
        </a:xfrm>
        <a:prstGeom prst="rect">
          <a:avLst/>
        </a:prstGeom>
        <a:solidFill>
          <a:srgbClr val="00B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fr-BE" sz="1100"/>
            <a:t>1ère harmonique</a:t>
          </a:r>
        </a:p>
      </xdr:txBody>
    </xdr:sp>
    <xdr:clientData/>
  </xdr:twoCellAnchor>
  <xdr:twoCellAnchor>
    <xdr:from>
      <xdr:col>160</xdr:col>
      <xdr:colOff>28574</xdr:colOff>
      <xdr:row>24</xdr:row>
      <xdr:rowOff>114300</xdr:rowOff>
    </xdr:from>
    <xdr:to>
      <xdr:col>189</xdr:col>
      <xdr:colOff>47623</xdr:colOff>
      <xdr:row>25</xdr:row>
      <xdr:rowOff>188383</xdr:rowOff>
    </xdr:to>
    <xdr:sp macro="" textlink="">
      <xdr:nvSpPr>
        <xdr:cNvPr id="16" name="Rectangle 15">
          <a:extLst>
            <a:ext uri="{FF2B5EF4-FFF2-40B4-BE49-F238E27FC236}">
              <a16:creationId xmlns:a16="http://schemas.microsoft.com/office/drawing/2014/main" id="{00000000-0008-0000-1100-000010000000}"/>
            </a:ext>
          </a:extLst>
        </xdr:cNvPr>
        <xdr:cNvSpPr/>
      </xdr:nvSpPr>
      <xdr:spPr>
        <a:xfrm>
          <a:off x="13954124" y="4495800"/>
          <a:ext cx="2228849" cy="264583"/>
        </a:xfrm>
        <a:prstGeom prst="rect">
          <a:avLst/>
        </a:prstGeom>
        <a:solidFill>
          <a:srgbClr val="00B0F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fr-BE" sz="1100"/>
            <a:t>2ème harmonique</a:t>
          </a:r>
        </a:p>
      </xdr:txBody>
    </xdr:sp>
    <xdr:clientData/>
  </xdr:twoCellAnchor>
  <xdr:twoCellAnchor>
    <xdr:from>
      <xdr:col>189</xdr:col>
      <xdr:colOff>57150</xdr:colOff>
      <xdr:row>24</xdr:row>
      <xdr:rowOff>114300</xdr:rowOff>
    </xdr:from>
    <xdr:to>
      <xdr:col>218</xdr:col>
      <xdr:colOff>38100</xdr:colOff>
      <xdr:row>25</xdr:row>
      <xdr:rowOff>188383</xdr:rowOff>
    </xdr:to>
    <xdr:sp macro="" textlink="">
      <xdr:nvSpPr>
        <xdr:cNvPr id="17" name="Rectangle 16">
          <a:extLst>
            <a:ext uri="{FF2B5EF4-FFF2-40B4-BE49-F238E27FC236}">
              <a16:creationId xmlns:a16="http://schemas.microsoft.com/office/drawing/2014/main" id="{00000000-0008-0000-1100-000011000000}"/>
            </a:ext>
          </a:extLst>
        </xdr:cNvPr>
        <xdr:cNvSpPr/>
      </xdr:nvSpPr>
      <xdr:spPr>
        <a:xfrm>
          <a:off x="16192500" y="4495800"/>
          <a:ext cx="2190750" cy="264583"/>
        </a:xfrm>
        <a:prstGeom prst="rect">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fr-BE" sz="1100"/>
            <a:t>3ème harmonique</a:t>
          </a:r>
        </a:p>
      </xdr:txBody>
    </xdr:sp>
    <xdr:clientData/>
  </xdr:twoCellAnchor>
</xdr:wsDr>
</file>

<file path=xl/drawings/drawing18.xml><?xml version="1.0" encoding="utf-8"?>
<c:userShapes xmlns:c="http://schemas.openxmlformats.org/drawingml/2006/chart">
  <cdr:relSizeAnchor xmlns:cdr="http://schemas.openxmlformats.org/drawingml/2006/chartDrawing">
    <cdr:from>
      <cdr:x>0.8865</cdr:x>
      <cdr:y>0.76533</cdr:y>
    </cdr:from>
    <cdr:to>
      <cdr:x>0.99033</cdr:x>
      <cdr:y>0.85728</cdr:y>
    </cdr:to>
    <cdr:sp macro="" textlink="">
      <cdr:nvSpPr>
        <cdr:cNvPr id="2" name="Rectangle 1">
          <a:extLst xmlns:a="http://schemas.openxmlformats.org/drawingml/2006/main">
            <a:ext uri="{FF2B5EF4-FFF2-40B4-BE49-F238E27FC236}">
              <a16:creationId xmlns:a16="http://schemas.microsoft.com/office/drawing/2014/main" id="{79F221C8-BE6B-42E4-A8B5-651999ECAB78}"/>
            </a:ext>
          </a:extLst>
        </cdr:cNvPr>
        <cdr:cNvSpPr/>
      </cdr:nvSpPr>
      <cdr:spPr>
        <a:xfrm xmlns:a="http://schemas.openxmlformats.org/drawingml/2006/main">
          <a:off x="14557375" y="2536825"/>
          <a:ext cx="1704975" cy="304800"/>
        </a:xfrm>
        <a:prstGeom xmlns:a="http://schemas.openxmlformats.org/drawingml/2006/main" prst="rect">
          <a:avLst/>
        </a:prstGeom>
        <a:solidFill xmlns:a="http://schemas.openxmlformats.org/drawingml/2006/main">
          <a:schemeClr val="accent5">
            <a:lumMod val="40000"/>
            <a:lumOff val="60000"/>
          </a:schemeClr>
        </a:solidFill>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ot="0" spcFirstLastPara="0" vert="horz" wrap="square" lIns="91440" tIns="45720" rIns="91440" bIns="45720" numCol="1" spcCol="0" rtlCol="0" fromWordArt="0" anchor="ctr" anchorCtr="0" forceAA="0" compatLnSpc="1">
          <a:prstTxWarp prst="textNoShape">
            <a:avLst/>
          </a:prstTxWarp>
          <a:noAutofit/>
        </a:bodyP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ctr"/>
          <a:r>
            <a:rPr lang="fr-BE" sz="1600"/>
            <a:t>Limitation</a:t>
          </a:r>
        </a:p>
      </cdr:txBody>
    </cdr:sp>
  </cdr:relSizeAnchor>
</c:userShapes>
</file>

<file path=xl/drawings/drawing19.xml><?xml version="1.0" encoding="utf-8"?>
<c:userShapes xmlns:c="http://schemas.openxmlformats.org/drawingml/2006/chart">
  <cdr:relSizeAnchor xmlns:cdr="http://schemas.openxmlformats.org/drawingml/2006/chartDrawing">
    <cdr:from>
      <cdr:x>0.88708</cdr:x>
      <cdr:y>0.22222</cdr:y>
    </cdr:from>
    <cdr:to>
      <cdr:x>0.99091</cdr:x>
      <cdr:y>0.31418</cdr:y>
    </cdr:to>
    <cdr:sp macro="" textlink="">
      <cdr:nvSpPr>
        <cdr:cNvPr id="2" name="Rectangle 1">
          <a:extLst xmlns:a="http://schemas.openxmlformats.org/drawingml/2006/main">
            <a:ext uri="{FF2B5EF4-FFF2-40B4-BE49-F238E27FC236}">
              <a16:creationId xmlns:a16="http://schemas.microsoft.com/office/drawing/2014/main" id="{79F221C8-BE6B-42E4-A8B5-651999ECAB78}"/>
            </a:ext>
          </a:extLst>
        </cdr:cNvPr>
        <cdr:cNvSpPr/>
      </cdr:nvSpPr>
      <cdr:spPr>
        <a:xfrm xmlns:a="http://schemas.openxmlformats.org/drawingml/2006/main">
          <a:off x="14566900" y="736600"/>
          <a:ext cx="1704975" cy="304800"/>
        </a:xfrm>
        <a:prstGeom xmlns:a="http://schemas.openxmlformats.org/drawingml/2006/main" prst="rect">
          <a:avLst/>
        </a:prstGeom>
        <a:solidFill xmlns:a="http://schemas.openxmlformats.org/drawingml/2006/main">
          <a:srgbClr val="FF0000"/>
        </a:solidFill>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ot="0" spcFirstLastPara="0" vert="horz" wrap="square" lIns="91440" tIns="45720" rIns="91440" bIns="45720" numCol="1" spcCol="0" rtlCol="0" fromWordArt="0" anchor="ctr" anchorCtr="0" forceAA="0" compatLnSpc="1">
          <a:prstTxWarp prst="textNoShape">
            <a:avLst/>
          </a:prstTxWarp>
          <a:noAutofit/>
        </a:bodyP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ctr"/>
          <a:r>
            <a:rPr lang="fr-BE" sz="1600"/>
            <a:t>Réactivité</a:t>
          </a:r>
        </a:p>
      </cdr:txBody>
    </cdr:sp>
  </cdr:relSizeAnchor>
  <cdr:relSizeAnchor xmlns:cdr="http://schemas.openxmlformats.org/drawingml/2006/chartDrawing">
    <cdr:from>
      <cdr:x>0.8836</cdr:x>
      <cdr:y>0.75958</cdr:y>
    </cdr:from>
    <cdr:to>
      <cdr:x>0.98743</cdr:x>
      <cdr:y>0.85153</cdr:y>
    </cdr:to>
    <cdr:sp macro="" textlink="">
      <cdr:nvSpPr>
        <cdr:cNvPr id="3" name="Rectangle 2">
          <a:extLst xmlns:a="http://schemas.openxmlformats.org/drawingml/2006/main">
            <a:ext uri="{FF2B5EF4-FFF2-40B4-BE49-F238E27FC236}">
              <a16:creationId xmlns:a16="http://schemas.microsoft.com/office/drawing/2014/main" id="{86EDBBB5-A996-46DE-A5BF-11574793DF79}"/>
            </a:ext>
          </a:extLst>
        </cdr:cNvPr>
        <cdr:cNvSpPr/>
      </cdr:nvSpPr>
      <cdr:spPr>
        <a:xfrm xmlns:a="http://schemas.openxmlformats.org/drawingml/2006/main">
          <a:off x="14509750" y="2517775"/>
          <a:ext cx="1704975" cy="304800"/>
        </a:xfrm>
        <a:prstGeom xmlns:a="http://schemas.openxmlformats.org/drawingml/2006/main" prst="rect">
          <a:avLst/>
        </a:prstGeom>
        <a:solidFill xmlns:a="http://schemas.openxmlformats.org/drawingml/2006/main">
          <a:srgbClr val="00B050"/>
        </a:solidFill>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ot="0" spcFirstLastPara="0" vert="horz" wrap="square" lIns="91440" tIns="45720" rIns="91440" bIns="45720" numCol="1" spcCol="0" rtlCol="0" fromWordArt="0" anchor="ctr" anchorCtr="0" forceAA="0" compatLnSpc="1">
          <a:prstTxWarp prst="textNoShape">
            <a:avLst/>
          </a:prstTxWarp>
          <a:noAutofit/>
        </a:bodyP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ctr"/>
          <a:r>
            <a:rPr lang="fr-BE" sz="1600"/>
            <a:t>Calme</a:t>
          </a:r>
        </a:p>
      </cdr:txBody>
    </cdr:sp>
  </cdr:relSizeAnchor>
</c:userShapes>
</file>

<file path=xl/drawings/drawing2.xml><?xml version="1.0" encoding="utf-8"?>
<c:userShapes xmlns:c="http://schemas.openxmlformats.org/drawingml/2006/chart">
  <cdr:relSizeAnchor xmlns:cdr="http://schemas.openxmlformats.org/drawingml/2006/chartDrawing">
    <cdr:from>
      <cdr:x>0.41102</cdr:x>
      <cdr:y>0.4422</cdr:y>
    </cdr:from>
    <cdr:to>
      <cdr:x>0.59349</cdr:x>
      <cdr:y>0.67587</cdr:y>
    </cdr:to>
    <cdr:sp macro="" textlink="">
      <cdr:nvSpPr>
        <cdr:cNvPr id="2" name="Ellipse 1">
          <a:extLst xmlns:a="http://schemas.openxmlformats.org/drawingml/2006/main">
            <a:ext uri="{FF2B5EF4-FFF2-40B4-BE49-F238E27FC236}">
              <a16:creationId xmlns:a16="http://schemas.microsoft.com/office/drawing/2014/main" id="{00000000-0008-0000-0500-000002000000}"/>
            </a:ext>
          </a:extLst>
        </cdr:cNvPr>
        <cdr:cNvSpPr/>
      </cdr:nvSpPr>
      <cdr:spPr>
        <a:xfrm xmlns:a="http://schemas.openxmlformats.org/drawingml/2006/main">
          <a:off x="2746375" y="2289175"/>
          <a:ext cx="1219200" cy="1209675"/>
        </a:xfrm>
        <a:prstGeom xmlns:a="http://schemas.openxmlformats.org/drawingml/2006/main" prst="ellipse">
          <a:avLst/>
        </a:prstGeom>
        <a:noFill xmlns:a="http://schemas.openxmlformats.org/drawingml/2006/main"/>
        <a:ln xmlns:a="http://schemas.openxmlformats.org/drawingml/2006/main" w="19050">
          <a:solidFill>
            <a:srgbClr val="FF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tlCol="0" anchor="t"/>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l"/>
          <a:endParaRPr lang="fr-BE" sz="1100">
            <a:solidFill>
              <a:srgbClr val="FF0000"/>
            </a:solidFill>
          </a:endParaRPr>
        </a:p>
      </cdr:txBody>
    </cdr:sp>
  </cdr:relSizeAnchor>
  <cdr:relSizeAnchor xmlns:cdr="http://schemas.openxmlformats.org/drawingml/2006/chartDrawing">
    <cdr:from>
      <cdr:x>0.3483</cdr:x>
      <cdr:y>0.37044</cdr:y>
    </cdr:from>
    <cdr:to>
      <cdr:x>0.64921</cdr:x>
      <cdr:y>0.74946</cdr:y>
    </cdr:to>
    <cdr:sp macro="" textlink="">
      <cdr:nvSpPr>
        <cdr:cNvPr id="3" name="Ellipse 2">
          <a:extLst xmlns:a="http://schemas.openxmlformats.org/drawingml/2006/main">
            <a:ext uri="{FF2B5EF4-FFF2-40B4-BE49-F238E27FC236}">
              <a16:creationId xmlns:a16="http://schemas.microsoft.com/office/drawing/2014/main" id="{00000000-0008-0000-0500-00002D000000}"/>
            </a:ext>
          </a:extLst>
        </cdr:cNvPr>
        <cdr:cNvSpPr/>
      </cdr:nvSpPr>
      <cdr:spPr>
        <a:xfrm xmlns:a="http://schemas.openxmlformats.org/drawingml/2006/main">
          <a:off x="2327275" y="1917700"/>
          <a:ext cx="2010640" cy="1962150"/>
        </a:xfrm>
        <a:prstGeom xmlns:a="http://schemas.openxmlformats.org/drawingml/2006/main" prst="ellipse">
          <a:avLst/>
        </a:prstGeom>
        <a:noFill xmlns:a="http://schemas.openxmlformats.org/drawingml/2006/main"/>
        <a:ln xmlns:a="http://schemas.openxmlformats.org/drawingml/2006/main" w="19050">
          <a:solidFill>
            <a:srgbClr val="00B05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tlCol="0" anchor="t"/>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l"/>
          <a:endParaRPr lang="fr-BE" sz="1100">
            <a:solidFill>
              <a:srgbClr val="FF0000"/>
            </a:solidFill>
          </a:endParaRPr>
        </a:p>
      </cdr:txBody>
    </cdr:sp>
  </cdr:relSizeAnchor>
  <cdr:relSizeAnchor xmlns:cdr="http://schemas.openxmlformats.org/drawingml/2006/chartDrawing">
    <cdr:from>
      <cdr:x>0.50322</cdr:x>
      <cdr:y>0.27292</cdr:y>
    </cdr:from>
    <cdr:to>
      <cdr:x>0.59634</cdr:x>
      <cdr:y>0.55443</cdr:y>
    </cdr:to>
    <cdr:cxnSp macro="">
      <cdr:nvCxnSpPr>
        <cdr:cNvPr id="4" name="Connecteur droit 3">
          <a:extLst xmlns:a="http://schemas.openxmlformats.org/drawingml/2006/main">
            <a:ext uri="{FF2B5EF4-FFF2-40B4-BE49-F238E27FC236}">
              <a16:creationId xmlns:a16="http://schemas.microsoft.com/office/drawing/2014/main" id="{93EBEEB1-2156-4454-A9A7-AA258D2E8C0A}"/>
            </a:ext>
          </a:extLst>
        </cdr:cNvPr>
        <cdr:cNvCxnSpPr/>
      </cdr:nvCxnSpPr>
      <cdr:spPr>
        <a:xfrm xmlns:a="http://schemas.openxmlformats.org/drawingml/2006/main" flipV="1">
          <a:off x="3362382" y="1412876"/>
          <a:ext cx="622243" cy="1457323"/>
        </a:xfrm>
        <a:prstGeom xmlns:a="http://schemas.openxmlformats.org/drawingml/2006/main" prst="line">
          <a:avLst/>
        </a:prstGeom>
      </cdr:spPr>
      <cdr:style>
        <a:lnRef xmlns:a="http://schemas.openxmlformats.org/drawingml/2006/main" idx="1">
          <a:schemeClr val="dk1"/>
        </a:lnRef>
        <a:fillRef xmlns:a="http://schemas.openxmlformats.org/drawingml/2006/main" idx="0">
          <a:schemeClr val="dk1"/>
        </a:fillRef>
        <a:effectRef xmlns:a="http://schemas.openxmlformats.org/drawingml/2006/main" idx="0">
          <a:schemeClr val="dk1"/>
        </a:effectRef>
        <a:fontRef xmlns:a="http://schemas.openxmlformats.org/drawingml/2006/main" idx="minor">
          <a:schemeClr val="tx1"/>
        </a:fontRef>
      </cdr:style>
    </cdr:cxnSp>
  </cdr:relSizeAnchor>
  <cdr:relSizeAnchor xmlns:cdr="http://schemas.openxmlformats.org/drawingml/2006/chartDrawing">
    <cdr:from>
      <cdr:x>0.50322</cdr:x>
      <cdr:y>0.33732</cdr:y>
    </cdr:from>
    <cdr:to>
      <cdr:x>0.67047</cdr:x>
      <cdr:y>0.55811</cdr:y>
    </cdr:to>
    <cdr:cxnSp macro="">
      <cdr:nvCxnSpPr>
        <cdr:cNvPr id="5" name="Connecteur droit 4">
          <a:extLst xmlns:a="http://schemas.openxmlformats.org/drawingml/2006/main">
            <a:ext uri="{FF2B5EF4-FFF2-40B4-BE49-F238E27FC236}">
              <a16:creationId xmlns:a16="http://schemas.microsoft.com/office/drawing/2014/main" id="{AC9B3258-0245-41F5-A17E-3E7E042B1311}"/>
            </a:ext>
          </a:extLst>
        </cdr:cNvPr>
        <cdr:cNvCxnSpPr/>
      </cdr:nvCxnSpPr>
      <cdr:spPr>
        <a:xfrm xmlns:a="http://schemas.openxmlformats.org/drawingml/2006/main" flipV="1">
          <a:off x="3362382" y="1746250"/>
          <a:ext cx="1117543" cy="1142999"/>
        </a:xfrm>
        <a:prstGeom xmlns:a="http://schemas.openxmlformats.org/drawingml/2006/main" prst="line">
          <a:avLst/>
        </a:prstGeom>
      </cdr:spPr>
      <cdr:style>
        <a:lnRef xmlns:a="http://schemas.openxmlformats.org/drawingml/2006/main" idx="1">
          <a:schemeClr val="dk1"/>
        </a:lnRef>
        <a:fillRef xmlns:a="http://schemas.openxmlformats.org/drawingml/2006/main" idx="0">
          <a:schemeClr val="dk1"/>
        </a:fillRef>
        <a:effectRef xmlns:a="http://schemas.openxmlformats.org/drawingml/2006/main" idx="0">
          <a:schemeClr val="dk1"/>
        </a:effectRef>
        <a:fontRef xmlns:a="http://schemas.openxmlformats.org/drawingml/2006/main" idx="minor">
          <a:schemeClr val="tx1"/>
        </a:fontRef>
      </cdr:style>
    </cdr:cxnSp>
  </cdr:relSizeAnchor>
  <cdr:relSizeAnchor xmlns:cdr="http://schemas.openxmlformats.org/drawingml/2006/chartDrawing">
    <cdr:from>
      <cdr:x>0.50036</cdr:x>
      <cdr:y>0.43668</cdr:y>
    </cdr:from>
    <cdr:to>
      <cdr:x>0.72179</cdr:x>
      <cdr:y>0.55995</cdr:y>
    </cdr:to>
    <cdr:cxnSp macro="">
      <cdr:nvCxnSpPr>
        <cdr:cNvPr id="6" name="Connecteur droit 5">
          <a:extLst xmlns:a="http://schemas.openxmlformats.org/drawingml/2006/main">
            <a:ext uri="{FF2B5EF4-FFF2-40B4-BE49-F238E27FC236}">
              <a16:creationId xmlns:a16="http://schemas.microsoft.com/office/drawing/2014/main" id="{FAD03A57-C77F-42F4-B11A-24D07AD2572F}"/>
            </a:ext>
          </a:extLst>
        </cdr:cNvPr>
        <cdr:cNvCxnSpPr/>
      </cdr:nvCxnSpPr>
      <cdr:spPr>
        <a:xfrm xmlns:a="http://schemas.openxmlformats.org/drawingml/2006/main" flipV="1">
          <a:off x="3343332" y="2260600"/>
          <a:ext cx="1479493" cy="638174"/>
        </a:xfrm>
        <a:prstGeom xmlns:a="http://schemas.openxmlformats.org/drawingml/2006/main" prst="line">
          <a:avLst/>
        </a:prstGeom>
      </cdr:spPr>
      <cdr:style>
        <a:lnRef xmlns:a="http://schemas.openxmlformats.org/drawingml/2006/main" idx="1">
          <a:schemeClr val="dk1"/>
        </a:lnRef>
        <a:fillRef xmlns:a="http://schemas.openxmlformats.org/drawingml/2006/main" idx="0">
          <a:schemeClr val="dk1"/>
        </a:fillRef>
        <a:effectRef xmlns:a="http://schemas.openxmlformats.org/drawingml/2006/main" idx="0">
          <a:schemeClr val="dk1"/>
        </a:effectRef>
        <a:fontRef xmlns:a="http://schemas.openxmlformats.org/drawingml/2006/main" idx="minor">
          <a:schemeClr val="tx1"/>
        </a:fontRef>
      </cdr:style>
    </cdr:cxnSp>
  </cdr:relSizeAnchor>
  <cdr:relSizeAnchor xmlns:cdr="http://schemas.openxmlformats.org/drawingml/2006/chartDrawing">
    <cdr:from>
      <cdr:x>0.50607</cdr:x>
      <cdr:y>0.54891</cdr:y>
    </cdr:from>
    <cdr:to>
      <cdr:x>0.737</cdr:x>
      <cdr:y>0.55995</cdr:y>
    </cdr:to>
    <cdr:cxnSp macro="">
      <cdr:nvCxnSpPr>
        <cdr:cNvPr id="7" name="Connecteur droit 6">
          <a:extLst xmlns:a="http://schemas.openxmlformats.org/drawingml/2006/main">
            <a:ext uri="{FF2B5EF4-FFF2-40B4-BE49-F238E27FC236}">
              <a16:creationId xmlns:a16="http://schemas.microsoft.com/office/drawing/2014/main" id="{789AD3C7-B88C-43B7-96B8-491C0E45E7B7}"/>
            </a:ext>
          </a:extLst>
        </cdr:cNvPr>
        <cdr:cNvCxnSpPr/>
      </cdr:nvCxnSpPr>
      <cdr:spPr>
        <a:xfrm xmlns:a="http://schemas.openxmlformats.org/drawingml/2006/main" flipV="1">
          <a:off x="3381432" y="2841624"/>
          <a:ext cx="1543050" cy="57151"/>
        </a:xfrm>
        <a:prstGeom xmlns:a="http://schemas.openxmlformats.org/drawingml/2006/main" prst="line">
          <a:avLst/>
        </a:prstGeom>
      </cdr:spPr>
      <cdr:style>
        <a:lnRef xmlns:a="http://schemas.openxmlformats.org/drawingml/2006/main" idx="1">
          <a:schemeClr val="dk1"/>
        </a:lnRef>
        <a:fillRef xmlns:a="http://schemas.openxmlformats.org/drawingml/2006/main" idx="0">
          <a:schemeClr val="dk1"/>
        </a:fillRef>
        <a:effectRef xmlns:a="http://schemas.openxmlformats.org/drawingml/2006/main" idx="0">
          <a:schemeClr val="dk1"/>
        </a:effectRef>
        <a:fontRef xmlns:a="http://schemas.openxmlformats.org/drawingml/2006/main" idx="minor">
          <a:schemeClr val="tx1"/>
        </a:fontRef>
      </cdr:style>
    </cdr:cxnSp>
  </cdr:relSizeAnchor>
  <cdr:relSizeAnchor xmlns:cdr="http://schemas.openxmlformats.org/drawingml/2006/chartDrawing">
    <cdr:from>
      <cdr:x>0.50607</cdr:x>
      <cdr:y>0.56179</cdr:y>
    </cdr:from>
    <cdr:to>
      <cdr:x>0.72179</cdr:x>
      <cdr:y>0.67587</cdr:y>
    </cdr:to>
    <cdr:cxnSp macro="">
      <cdr:nvCxnSpPr>
        <cdr:cNvPr id="8" name="Connecteur droit 7">
          <a:extLst xmlns:a="http://schemas.openxmlformats.org/drawingml/2006/main">
            <a:ext uri="{FF2B5EF4-FFF2-40B4-BE49-F238E27FC236}">
              <a16:creationId xmlns:a16="http://schemas.microsoft.com/office/drawing/2014/main" id="{31B34262-8339-43D8-8CC0-048BC4FBCFA6}"/>
            </a:ext>
          </a:extLst>
        </cdr:cNvPr>
        <cdr:cNvCxnSpPr/>
      </cdr:nvCxnSpPr>
      <cdr:spPr>
        <a:xfrm xmlns:a="http://schemas.openxmlformats.org/drawingml/2006/main">
          <a:off x="3381432" y="2908299"/>
          <a:ext cx="1441393" cy="590551"/>
        </a:xfrm>
        <a:prstGeom xmlns:a="http://schemas.openxmlformats.org/drawingml/2006/main" prst="line">
          <a:avLst/>
        </a:prstGeom>
      </cdr:spPr>
      <cdr:style>
        <a:lnRef xmlns:a="http://schemas.openxmlformats.org/drawingml/2006/main" idx="1">
          <a:schemeClr val="dk1"/>
        </a:lnRef>
        <a:fillRef xmlns:a="http://schemas.openxmlformats.org/drawingml/2006/main" idx="0">
          <a:schemeClr val="dk1"/>
        </a:fillRef>
        <a:effectRef xmlns:a="http://schemas.openxmlformats.org/drawingml/2006/main" idx="0">
          <a:schemeClr val="dk1"/>
        </a:effectRef>
        <a:fontRef xmlns:a="http://schemas.openxmlformats.org/drawingml/2006/main" idx="minor">
          <a:schemeClr val="tx1"/>
        </a:fontRef>
      </cdr:style>
    </cdr:cxnSp>
  </cdr:relSizeAnchor>
  <cdr:relSizeAnchor xmlns:cdr="http://schemas.openxmlformats.org/drawingml/2006/chartDrawing">
    <cdr:from>
      <cdr:x>0.50607</cdr:x>
      <cdr:y>0.56547</cdr:y>
    </cdr:from>
    <cdr:to>
      <cdr:x>0.67617</cdr:x>
      <cdr:y>0.77154</cdr:y>
    </cdr:to>
    <cdr:cxnSp macro="">
      <cdr:nvCxnSpPr>
        <cdr:cNvPr id="9" name="Connecteur droit 8">
          <a:extLst xmlns:a="http://schemas.openxmlformats.org/drawingml/2006/main">
            <a:ext uri="{FF2B5EF4-FFF2-40B4-BE49-F238E27FC236}">
              <a16:creationId xmlns:a16="http://schemas.microsoft.com/office/drawing/2014/main" id="{3FBA1422-710B-484F-A87E-AC300D3D4CA4}"/>
            </a:ext>
          </a:extLst>
        </cdr:cNvPr>
        <cdr:cNvCxnSpPr/>
      </cdr:nvCxnSpPr>
      <cdr:spPr>
        <a:xfrm xmlns:a="http://schemas.openxmlformats.org/drawingml/2006/main">
          <a:off x="3381432" y="2927349"/>
          <a:ext cx="1136593" cy="1066801"/>
        </a:xfrm>
        <a:prstGeom xmlns:a="http://schemas.openxmlformats.org/drawingml/2006/main" prst="line">
          <a:avLst/>
        </a:prstGeom>
      </cdr:spPr>
      <cdr:style>
        <a:lnRef xmlns:a="http://schemas.openxmlformats.org/drawingml/2006/main" idx="1">
          <a:schemeClr val="dk1"/>
        </a:lnRef>
        <a:fillRef xmlns:a="http://schemas.openxmlformats.org/drawingml/2006/main" idx="0">
          <a:schemeClr val="dk1"/>
        </a:fillRef>
        <a:effectRef xmlns:a="http://schemas.openxmlformats.org/drawingml/2006/main" idx="0">
          <a:schemeClr val="dk1"/>
        </a:effectRef>
        <a:fontRef xmlns:a="http://schemas.openxmlformats.org/drawingml/2006/main" idx="minor">
          <a:schemeClr val="tx1"/>
        </a:fontRef>
      </cdr:style>
    </cdr:cxnSp>
  </cdr:relSizeAnchor>
  <cdr:relSizeAnchor xmlns:cdr="http://schemas.openxmlformats.org/drawingml/2006/chartDrawing">
    <cdr:from>
      <cdr:x>0.50749</cdr:x>
      <cdr:y>0.56363</cdr:y>
    </cdr:from>
    <cdr:to>
      <cdr:x>0.59777</cdr:x>
      <cdr:y>0.83962</cdr:y>
    </cdr:to>
    <cdr:cxnSp macro="">
      <cdr:nvCxnSpPr>
        <cdr:cNvPr id="10" name="Connecteur droit 9">
          <a:extLst xmlns:a="http://schemas.openxmlformats.org/drawingml/2006/main">
            <a:ext uri="{FF2B5EF4-FFF2-40B4-BE49-F238E27FC236}">
              <a16:creationId xmlns:a16="http://schemas.microsoft.com/office/drawing/2014/main" id="{C29C2A37-5CBD-497B-8AA3-1B0E19AA2AE4}"/>
            </a:ext>
          </a:extLst>
        </cdr:cNvPr>
        <cdr:cNvCxnSpPr/>
      </cdr:nvCxnSpPr>
      <cdr:spPr>
        <a:xfrm xmlns:a="http://schemas.openxmlformats.org/drawingml/2006/main">
          <a:off x="3390957" y="2917824"/>
          <a:ext cx="603193" cy="1428751"/>
        </a:xfrm>
        <a:prstGeom xmlns:a="http://schemas.openxmlformats.org/drawingml/2006/main" prst="line">
          <a:avLst/>
        </a:prstGeom>
      </cdr:spPr>
      <cdr:style>
        <a:lnRef xmlns:a="http://schemas.openxmlformats.org/drawingml/2006/main" idx="1">
          <a:schemeClr val="dk1"/>
        </a:lnRef>
        <a:fillRef xmlns:a="http://schemas.openxmlformats.org/drawingml/2006/main" idx="0">
          <a:schemeClr val="dk1"/>
        </a:fillRef>
        <a:effectRef xmlns:a="http://schemas.openxmlformats.org/drawingml/2006/main" idx="0">
          <a:schemeClr val="dk1"/>
        </a:effectRef>
        <a:fontRef xmlns:a="http://schemas.openxmlformats.org/drawingml/2006/main" idx="minor">
          <a:schemeClr val="tx1"/>
        </a:fontRef>
      </cdr:style>
    </cdr:cxnSp>
  </cdr:relSizeAnchor>
  <cdr:relSizeAnchor xmlns:cdr="http://schemas.openxmlformats.org/drawingml/2006/chartDrawing">
    <cdr:from>
      <cdr:x>0.49798</cdr:x>
      <cdr:y>0.56179</cdr:y>
    </cdr:from>
    <cdr:to>
      <cdr:x>0.50464</cdr:x>
      <cdr:y>0.86722</cdr:y>
    </cdr:to>
    <cdr:cxnSp macro="">
      <cdr:nvCxnSpPr>
        <cdr:cNvPr id="11" name="Connecteur droit 10">
          <a:extLst xmlns:a="http://schemas.openxmlformats.org/drawingml/2006/main">
            <a:ext uri="{FF2B5EF4-FFF2-40B4-BE49-F238E27FC236}">
              <a16:creationId xmlns:a16="http://schemas.microsoft.com/office/drawing/2014/main" id="{5486A8E3-6502-47FA-AEAA-5C072B800760}"/>
            </a:ext>
          </a:extLst>
        </cdr:cNvPr>
        <cdr:cNvCxnSpPr/>
      </cdr:nvCxnSpPr>
      <cdr:spPr>
        <a:xfrm xmlns:a="http://schemas.openxmlformats.org/drawingml/2006/main" flipH="1">
          <a:off x="3327400" y="2908299"/>
          <a:ext cx="44507" cy="1581151"/>
        </a:xfrm>
        <a:prstGeom xmlns:a="http://schemas.openxmlformats.org/drawingml/2006/main" prst="line">
          <a:avLst/>
        </a:prstGeom>
      </cdr:spPr>
      <cdr:style>
        <a:lnRef xmlns:a="http://schemas.openxmlformats.org/drawingml/2006/main" idx="1">
          <a:schemeClr val="dk1"/>
        </a:lnRef>
        <a:fillRef xmlns:a="http://schemas.openxmlformats.org/drawingml/2006/main" idx="0">
          <a:schemeClr val="dk1"/>
        </a:fillRef>
        <a:effectRef xmlns:a="http://schemas.openxmlformats.org/drawingml/2006/main" idx="0">
          <a:schemeClr val="dk1"/>
        </a:effectRef>
        <a:fontRef xmlns:a="http://schemas.openxmlformats.org/drawingml/2006/main" idx="minor">
          <a:schemeClr val="tx1"/>
        </a:fontRef>
      </cdr:style>
    </cdr:cxnSp>
  </cdr:relSizeAnchor>
  <cdr:relSizeAnchor xmlns:cdr="http://schemas.openxmlformats.org/drawingml/2006/chartDrawing">
    <cdr:from>
      <cdr:x>0.50226</cdr:x>
      <cdr:y>0.24532</cdr:y>
    </cdr:from>
    <cdr:to>
      <cdr:x>0.50464</cdr:x>
      <cdr:y>0.57283</cdr:y>
    </cdr:to>
    <cdr:cxnSp macro="">
      <cdr:nvCxnSpPr>
        <cdr:cNvPr id="12" name="Connecteur droit 11">
          <a:extLst xmlns:a="http://schemas.openxmlformats.org/drawingml/2006/main">
            <a:ext uri="{FF2B5EF4-FFF2-40B4-BE49-F238E27FC236}">
              <a16:creationId xmlns:a16="http://schemas.microsoft.com/office/drawing/2014/main" id="{71981EC9-71DA-4FAA-99F9-EF2A0E7ECE55}"/>
            </a:ext>
          </a:extLst>
        </cdr:cNvPr>
        <cdr:cNvCxnSpPr/>
      </cdr:nvCxnSpPr>
      <cdr:spPr>
        <a:xfrm xmlns:a="http://schemas.openxmlformats.org/drawingml/2006/main" flipH="1" flipV="1">
          <a:off x="3355975" y="1270000"/>
          <a:ext cx="15932" cy="1695449"/>
        </a:xfrm>
        <a:prstGeom xmlns:a="http://schemas.openxmlformats.org/drawingml/2006/main" prst="line">
          <a:avLst/>
        </a:prstGeom>
      </cdr:spPr>
      <cdr:style>
        <a:lnRef xmlns:a="http://schemas.openxmlformats.org/drawingml/2006/main" idx="1">
          <a:schemeClr val="dk1"/>
        </a:lnRef>
        <a:fillRef xmlns:a="http://schemas.openxmlformats.org/drawingml/2006/main" idx="0">
          <a:schemeClr val="dk1"/>
        </a:fillRef>
        <a:effectRef xmlns:a="http://schemas.openxmlformats.org/drawingml/2006/main" idx="0">
          <a:schemeClr val="dk1"/>
        </a:effectRef>
        <a:fontRef xmlns:a="http://schemas.openxmlformats.org/drawingml/2006/main" idx="minor">
          <a:schemeClr val="tx1"/>
        </a:fontRef>
      </cdr:style>
    </cdr:cxnSp>
  </cdr:relSizeAnchor>
  <cdr:relSizeAnchor xmlns:cdr="http://schemas.openxmlformats.org/drawingml/2006/chartDrawing">
    <cdr:from>
      <cdr:x>0.40532</cdr:x>
      <cdr:y>0.27108</cdr:y>
    </cdr:from>
    <cdr:to>
      <cdr:x>0.50607</cdr:x>
      <cdr:y>0.56179</cdr:y>
    </cdr:to>
    <cdr:cxnSp macro="">
      <cdr:nvCxnSpPr>
        <cdr:cNvPr id="13" name="Connecteur droit 12">
          <a:extLst xmlns:a="http://schemas.openxmlformats.org/drawingml/2006/main">
            <a:ext uri="{FF2B5EF4-FFF2-40B4-BE49-F238E27FC236}">
              <a16:creationId xmlns:a16="http://schemas.microsoft.com/office/drawing/2014/main" id="{EE4E2F33-6345-4469-A136-C40598C5051E}"/>
            </a:ext>
          </a:extLst>
        </cdr:cNvPr>
        <cdr:cNvCxnSpPr/>
      </cdr:nvCxnSpPr>
      <cdr:spPr>
        <a:xfrm xmlns:a="http://schemas.openxmlformats.org/drawingml/2006/main" flipH="1" flipV="1">
          <a:off x="2708275" y="1403350"/>
          <a:ext cx="673157" cy="1504949"/>
        </a:xfrm>
        <a:prstGeom xmlns:a="http://schemas.openxmlformats.org/drawingml/2006/main" prst="line">
          <a:avLst/>
        </a:prstGeom>
      </cdr:spPr>
      <cdr:style>
        <a:lnRef xmlns:a="http://schemas.openxmlformats.org/drawingml/2006/main" idx="1">
          <a:schemeClr val="dk1"/>
        </a:lnRef>
        <a:fillRef xmlns:a="http://schemas.openxmlformats.org/drawingml/2006/main" idx="0">
          <a:schemeClr val="dk1"/>
        </a:fillRef>
        <a:effectRef xmlns:a="http://schemas.openxmlformats.org/drawingml/2006/main" idx="0">
          <a:schemeClr val="dk1"/>
        </a:effectRef>
        <a:fontRef xmlns:a="http://schemas.openxmlformats.org/drawingml/2006/main" idx="minor">
          <a:schemeClr val="tx1"/>
        </a:fontRef>
      </cdr:style>
    </cdr:cxnSp>
  </cdr:relSizeAnchor>
  <cdr:relSizeAnchor xmlns:cdr="http://schemas.openxmlformats.org/drawingml/2006/chartDrawing">
    <cdr:from>
      <cdr:x>0.32692</cdr:x>
      <cdr:y>0.33916</cdr:y>
    </cdr:from>
    <cdr:to>
      <cdr:x>0.50464</cdr:x>
      <cdr:y>0.56179</cdr:y>
    </cdr:to>
    <cdr:cxnSp macro="">
      <cdr:nvCxnSpPr>
        <cdr:cNvPr id="14" name="Connecteur droit 13">
          <a:extLst xmlns:a="http://schemas.openxmlformats.org/drawingml/2006/main">
            <a:ext uri="{FF2B5EF4-FFF2-40B4-BE49-F238E27FC236}">
              <a16:creationId xmlns:a16="http://schemas.microsoft.com/office/drawing/2014/main" id="{217AEA9B-53B9-4B34-BF24-8C146F90062E}"/>
            </a:ext>
          </a:extLst>
        </cdr:cNvPr>
        <cdr:cNvCxnSpPr/>
      </cdr:nvCxnSpPr>
      <cdr:spPr>
        <a:xfrm xmlns:a="http://schemas.openxmlformats.org/drawingml/2006/main" flipH="1" flipV="1">
          <a:off x="2184400" y="1755775"/>
          <a:ext cx="1187507" cy="1152524"/>
        </a:xfrm>
        <a:prstGeom xmlns:a="http://schemas.openxmlformats.org/drawingml/2006/main" prst="line">
          <a:avLst/>
        </a:prstGeom>
      </cdr:spPr>
      <cdr:style>
        <a:lnRef xmlns:a="http://schemas.openxmlformats.org/drawingml/2006/main" idx="1">
          <a:schemeClr val="dk1"/>
        </a:lnRef>
        <a:fillRef xmlns:a="http://schemas.openxmlformats.org/drawingml/2006/main" idx="0">
          <a:schemeClr val="dk1"/>
        </a:fillRef>
        <a:effectRef xmlns:a="http://schemas.openxmlformats.org/drawingml/2006/main" idx="0">
          <a:schemeClr val="dk1"/>
        </a:effectRef>
        <a:fontRef xmlns:a="http://schemas.openxmlformats.org/drawingml/2006/main" idx="minor">
          <a:schemeClr val="tx1"/>
        </a:fontRef>
      </cdr:style>
    </cdr:cxnSp>
  </cdr:relSizeAnchor>
  <cdr:relSizeAnchor xmlns:cdr="http://schemas.openxmlformats.org/drawingml/2006/chartDrawing">
    <cdr:from>
      <cdr:x>0.27845</cdr:x>
      <cdr:y>0.43668</cdr:y>
    </cdr:from>
    <cdr:to>
      <cdr:x>0.50464</cdr:x>
      <cdr:y>0.56179</cdr:y>
    </cdr:to>
    <cdr:cxnSp macro="">
      <cdr:nvCxnSpPr>
        <cdr:cNvPr id="15" name="Connecteur droit 14">
          <a:extLst xmlns:a="http://schemas.openxmlformats.org/drawingml/2006/main">
            <a:ext uri="{FF2B5EF4-FFF2-40B4-BE49-F238E27FC236}">
              <a16:creationId xmlns:a16="http://schemas.microsoft.com/office/drawing/2014/main" id="{7E5CF377-6E41-4C8D-B93D-10662DCD8095}"/>
            </a:ext>
          </a:extLst>
        </cdr:cNvPr>
        <cdr:cNvCxnSpPr/>
      </cdr:nvCxnSpPr>
      <cdr:spPr>
        <a:xfrm xmlns:a="http://schemas.openxmlformats.org/drawingml/2006/main" flipH="1" flipV="1">
          <a:off x="1860550" y="2260600"/>
          <a:ext cx="1511357" cy="647699"/>
        </a:xfrm>
        <a:prstGeom xmlns:a="http://schemas.openxmlformats.org/drawingml/2006/main" prst="line">
          <a:avLst/>
        </a:prstGeom>
      </cdr:spPr>
      <cdr:style>
        <a:lnRef xmlns:a="http://schemas.openxmlformats.org/drawingml/2006/main" idx="1">
          <a:schemeClr val="dk1"/>
        </a:lnRef>
        <a:fillRef xmlns:a="http://schemas.openxmlformats.org/drawingml/2006/main" idx="0">
          <a:schemeClr val="dk1"/>
        </a:fillRef>
        <a:effectRef xmlns:a="http://schemas.openxmlformats.org/drawingml/2006/main" idx="0">
          <a:schemeClr val="dk1"/>
        </a:effectRef>
        <a:fontRef xmlns:a="http://schemas.openxmlformats.org/drawingml/2006/main" idx="minor">
          <a:schemeClr val="tx1"/>
        </a:fontRef>
      </cdr:style>
    </cdr:cxnSp>
  </cdr:relSizeAnchor>
  <cdr:relSizeAnchor xmlns:cdr="http://schemas.openxmlformats.org/drawingml/2006/chartDrawing">
    <cdr:from>
      <cdr:x>0.25849</cdr:x>
      <cdr:y>0.55627</cdr:y>
    </cdr:from>
    <cdr:to>
      <cdr:x>0.50607</cdr:x>
      <cdr:y>0.56179</cdr:y>
    </cdr:to>
    <cdr:cxnSp macro="">
      <cdr:nvCxnSpPr>
        <cdr:cNvPr id="16" name="Connecteur droit 15">
          <a:extLst xmlns:a="http://schemas.openxmlformats.org/drawingml/2006/main">
            <a:ext uri="{FF2B5EF4-FFF2-40B4-BE49-F238E27FC236}">
              <a16:creationId xmlns:a16="http://schemas.microsoft.com/office/drawing/2014/main" id="{C899E274-A829-4C33-94A8-436C2AE15919}"/>
            </a:ext>
          </a:extLst>
        </cdr:cNvPr>
        <cdr:cNvCxnSpPr/>
      </cdr:nvCxnSpPr>
      <cdr:spPr>
        <a:xfrm xmlns:a="http://schemas.openxmlformats.org/drawingml/2006/main" flipH="1" flipV="1">
          <a:off x="1727200" y="2879725"/>
          <a:ext cx="1654232" cy="28574"/>
        </a:xfrm>
        <a:prstGeom xmlns:a="http://schemas.openxmlformats.org/drawingml/2006/main" prst="line">
          <a:avLst/>
        </a:prstGeom>
      </cdr:spPr>
      <cdr:style>
        <a:lnRef xmlns:a="http://schemas.openxmlformats.org/drawingml/2006/main" idx="1">
          <a:schemeClr val="dk1"/>
        </a:lnRef>
        <a:fillRef xmlns:a="http://schemas.openxmlformats.org/drawingml/2006/main" idx="0">
          <a:schemeClr val="dk1"/>
        </a:fillRef>
        <a:effectRef xmlns:a="http://schemas.openxmlformats.org/drawingml/2006/main" idx="0">
          <a:schemeClr val="dk1"/>
        </a:effectRef>
        <a:fontRef xmlns:a="http://schemas.openxmlformats.org/drawingml/2006/main" idx="minor">
          <a:schemeClr val="tx1"/>
        </a:fontRef>
      </cdr:style>
    </cdr:cxnSp>
  </cdr:relSizeAnchor>
  <cdr:relSizeAnchor xmlns:cdr="http://schemas.openxmlformats.org/drawingml/2006/chartDrawing">
    <cdr:from>
      <cdr:x>0.27703</cdr:x>
      <cdr:y>0.55995</cdr:y>
    </cdr:from>
    <cdr:to>
      <cdr:x>0.50464</cdr:x>
      <cdr:y>0.67955</cdr:y>
    </cdr:to>
    <cdr:cxnSp macro="">
      <cdr:nvCxnSpPr>
        <cdr:cNvPr id="17" name="Connecteur droit 16">
          <a:extLst xmlns:a="http://schemas.openxmlformats.org/drawingml/2006/main">
            <a:ext uri="{FF2B5EF4-FFF2-40B4-BE49-F238E27FC236}">
              <a16:creationId xmlns:a16="http://schemas.microsoft.com/office/drawing/2014/main" id="{480266DD-0F44-468A-8E43-CC22CF740E8E}"/>
            </a:ext>
          </a:extLst>
        </cdr:cNvPr>
        <cdr:cNvCxnSpPr/>
      </cdr:nvCxnSpPr>
      <cdr:spPr>
        <a:xfrm xmlns:a="http://schemas.openxmlformats.org/drawingml/2006/main" flipH="1">
          <a:off x="1851025" y="2898774"/>
          <a:ext cx="1520882" cy="619126"/>
        </a:xfrm>
        <a:prstGeom xmlns:a="http://schemas.openxmlformats.org/drawingml/2006/main" prst="line">
          <a:avLst/>
        </a:prstGeom>
      </cdr:spPr>
      <cdr:style>
        <a:lnRef xmlns:a="http://schemas.openxmlformats.org/drawingml/2006/main" idx="1">
          <a:schemeClr val="dk1"/>
        </a:lnRef>
        <a:fillRef xmlns:a="http://schemas.openxmlformats.org/drawingml/2006/main" idx="0">
          <a:schemeClr val="dk1"/>
        </a:fillRef>
        <a:effectRef xmlns:a="http://schemas.openxmlformats.org/drawingml/2006/main" idx="0">
          <a:schemeClr val="dk1"/>
        </a:effectRef>
        <a:fontRef xmlns:a="http://schemas.openxmlformats.org/drawingml/2006/main" idx="minor">
          <a:schemeClr val="tx1"/>
        </a:fontRef>
      </cdr:style>
    </cdr:cxnSp>
  </cdr:relSizeAnchor>
  <cdr:relSizeAnchor xmlns:cdr="http://schemas.openxmlformats.org/drawingml/2006/chartDrawing">
    <cdr:from>
      <cdr:x>0.402</cdr:x>
      <cdr:y>0.55995</cdr:y>
    </cdr:from>
    <cdr:to>
      <cdr:x>0.50368</cdr:x>
      <cdr:y>0.84514</cdr:y>
    </cdr:to>
    <cdr:cxnSp macro="">
      <cdr:nvCxnSpPr>
        <cdr:cNvPr id="18" name="Connecteur droit 17">
          <a:extLst xmlns:a="http://schemas.openxmlformats.org/drawingml/2006/main">
            <a:ext uri="{FF2B5EF4-FFF2-40B4-BE49-F238E27FC236}">
              <a16:creationId xmlns:a16="http://schemas.microsoft.com/office/drawing/2014/main" id="{5A253B64-3506-49A9-959E-D365A092549F}"/>
            </a:ext>
          </a:extLst>
        </cdr:cNvPr>
        <cdr:cNvCxnSpPr/>
      </cdr:nvCxnSpPr>
      <cdr:spPr>
        <a:xfrm xmlns:a="http://schemas.openxmlformats.org/drawingml/2006/main" flipV="1">
          <a:off x="2686107" y="2898775"/>
          <a:ext cx="679393" cy="1476374"/>
        </a:xfrm>
        <a:prstGeom xmlns:a="http://schemas.openxmlformats.org/drawingml/2006/main" prst="line">
          <a:avLst/>
        </a:prstGeom>
      </cdr:spPr>
      <cdr:style>
        <a:lnRef xmlns:a="http://schemas.openxmlformats.org/drawingml/2006/main" idx="1">
          <a:schemeClr val="dk1"/>
        </a:lnRef>
        <a:fillRef xmlns:a="http://schemas.openxmlformats.org/drawingml/2006/main" idx="0">
          <a:schemeClr val="dk1"/>
        </a:fillRef>
        <a:effectRef xmlns:a="http://schemas.openxmlformats.org/drawingml/2006/main" idx="0">
          <a:schemeClr val="dk1"/>
        </a:effectRef>
        <a:fontRef xmlns:a="http://schemas.openxmlformats.org/drawingml/2006/main" idx="minor">
          <a:schemeClr val="tx1"/>
        </a:fontRef>
      </cdr:style>
    </cdr:cxnSp>
  </cdr:relSizeAnchor>
  <cdr:relSizeAnchor xmlns:cdr="http://schemas.openxmlformats.org/drawingml/2006/chartDrawing">
    <cdr:from>
      <cdr:x>0.33215</cdr:x>
      <cdr:y>0.56179</cdr:y>
    </cdr:from>
    <cdr:to>
      <cdr:x>0.50036</cdr:x>
      <cdr:y>0.78626</cdr:y>
    </cdr:to>
    <cdr:cxnSp macro="">
      <cdr:nvCxnSpPr>
        <cdr:cNvPr id="19" name="Connecteur droit 18">
          <a:extLst xmlns:a="http://schemas.openxmlformats.org/drawingml/2006/main">
            <a:ext uri="{FF2B5EF4-FFF2-40B4-BE49-F238E27FC236}">
              <a16:creationId xmlns:a16="http://schemas.microsoft.com/office/drawing/2014/main" id="{5CE6DFC7-164A-4EC6-BC19-DDC9DA76B965}"/>
            </a:ext>
          </a:extLst>
        </cdr:cNvPr>
        <cdr:cNvCxnSpPr/>
      </cdr:nvCxnSpPr>
      <cdr:spPr>
        <a:xfrm xmlns:a="http://schemas.openxmlformats.org/drawingml/2006/main" flipV="1">
          <a:off x="2219382" y="2908299"/>
          <a:ext cx="1123950" cy="1162051"/>
        </a:xfrm>
        <a:prstGeom xmlns:a="http://schemas.openxmlformats.org/drawingml/2006/main" prst="line">
          <a:avLst/>
        </a:prstGeom>
      </cdr:spPr>
      <cdr:style>
        <a:lnRef xmlns:a="http://schemas.openxmlformats.org/drawingml/2006/main" idx="1">
          <a:schemeClr val="dk1"/>
        </a:lnRef>
        <a:fillRef xmlns:a="http://schemas.openxmlformats.org/drawingml/2006/main" idx="0">
          <a:schemeClr val="dk1"/>
        </a:fillRef>
        <a:effectRef xmlns:a="http://schemas.openxmlformats.org/drawingml/2006/main" idx="0">
          <a:schemeClr val="dk1"/>
        </a:effectRef>
        <a:fontRef xmlns:a="http://schemas.openxmlformats.org/drawingml/2006/main" idx="minor">
          <a:schemeClr val="tx1"/>
        </a:fontRef>
      </cdr:style>
    </cdr:cxnSp>
  </cdr:relSizeAnchor>
</c:userShapes>
</file>

<file path=xl/drawings/drawing3.xml><?xml version="1.0" encoding="utf-8"?>
<c:userShapes xmlns:c="http://schemas.openxmlformats.org/drawingml/2006/chart">
  <cdr:relSizeAnchor xmlns:cdr="http://schemas.openxmlformats.org/drawingml/2006/chartDrawing">
    <cdr:from>
      <cdr:x>0.87641</cdr:x>
      <cdr:y>0.07234</cdr:y>
    </cdr:from>
    <cdr:to>
      <cdr:x>0.98073</cdr:x>
      <cdr:y>0.18306</cdr:y>
    </cdr:to>
    <cdr:sp macro="" textlink="">
      <cdr:nvSpPr>
        <cdr:cNvPr id="2" name="Rectangle 1">
          <a:extLst xmlns:a="http://schemas.openxmlformats.org/drawingml/2006/main">
            <a:ext uri="{FF2B5EF4-FFF2-40B4-BE49-F238E27FC236}">
              <a16:creationId xmlns:a16="http://schemas.microsoft.com/office/drawing/2014/main" id="{79F221C8-BE6B-42E4-A8B5-651999ECAB78}"/>
            </a:ext>
          </a:extLst>
        </cdr:cNvPr>
        <cdr:cNvSpPr/>
      </cdr:nvSpPr>
      <cdr:spPr>
        <a:xfrm xmlns:a="http://schemas.openxmlformats.org/drawingml/2006/main">
          <a:off x="13423324" y="199119"/>
          <a:ext cx="1597668" cy="304800"/>
        </a:xfrm>
        <a:prstGeom xmlns:a="http://schemas.openxmlformats.org/drawingml/2006/main" prst="rect">
          <a:avLst/>
        </a:prstGeom>
        <a:solidFill xmlns:a="http://schemas.openxmlformats.org/drawingml/2006/main">
          <a:srgbClr val="00B050"/>
        </a:solidFill>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ot="0" spcFirstLastPara="0" vert="horz" wrap="square" lIns="91440" tIns="45720" rIns="91440" bIns="45720" numCol="1" spcCol="0" rtlCol="0" fromWordArt="0" anchor="ctr" anchorCtr="0" forceAA="0" compatLnSpc="1">
          <a:prstTxWarp prst="textNoShape">
            <a:avLst/>
          </a:prstTxWarp>
          <a:noAutofit/>
        </a:bodyP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ctr"/>
          <a:r>
            <a:rPr lang="fr-BE" sz="1600"/>
            <a:t>Energie fluide</a:t>
          </a:r>
        </a:p>
      </cdr:txBody>
    </cdr:sp>
  </cdr:relSizeAnchor>
  <cdr:relSizeAnchor xmlns:cdr="http://schemas.openxmlformats.org/drawingml/2006/chartDrawing">
    <cdr:from>
      <cdr:x>0.99356</cdr:x>
      <cdr:y>0.21997</cdr:y>
    </cdr:from>
    <cdr:to>
      <cdr:x>0.99356</cdr:x>
      <cdr:y>0.96045</cdr:y>
    </cdr:to>
    <cdr:cxnSp macro="">
      <cdr:nvCxnSpPr>
        <cdr:cNvPr id="3" name="Connecteur droit avec flèche 2">
          <a:extLst xmlns:a="http://schemas.openxmlformats.org/drawingml/2006/main">
            <a:ext uri="{FF2B5EF4-FFF2-40B4-BE49-F238E27FC236}">
              <a16:creationId xmlns:a16="http://schemas.microsoft.com/office/drawing/2014/main" id="{7B270550-C441-467C-8B89-E29A6C678AD9}"/>
            </a:ext>
          </a:extLst>
        </cdr:cNvPr>
        <cdr:cNvCxnSpPr/>
      </cdr:nvCxnSpPr>
      <cdr:spPr>
        <a:xfrm xmlns:a="http://schemas.openxmlformats.org/drawingml/2006/main" flipH="1">
          <a:off x="15217580" y="605518"/>
          <a:ext cx="1" cy="2038350"/>
        </a:xfrm>
        <a:prstGeom xmlns:a="http://schemas.openxmlformats.org/drawingml/2006/main" prst="straightConnector1">
          <a:avLst/>
        </a:prstGeom>
        <a:ln xmlns:a="http://schemas.openxmlformats.org/drawingml/2006/main" w="57150">
          <a:headEnd type="triangle"/>
          <a:tailEnd type="triangle"/>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drawings/drawing4.xml><?xml version="1.0" encoding="utf-8"?>
<xdr:wsDr xmlns:xdr="http://schemas.openxmlformats.org/drawingml/2006/spreadsheetDrawing" xmlns:a="http://schemas.openxmlformats.org/drawingml/2006/main">
  <xdr:twoCellAnchor editAs="oneCell">
    <xdr:from>
      <xdr:col>46</xdr:col>
      <xdr:colOff>438150</xdr:colOff>
      <xdr:row>3</xdr:row>
      <xdr:rowOff>57149</xdr:rowOff>
    </xdr:from>
    <xdr:to>
      <xdr:col>50</xdr:col>
      <xdr:colOff>85388</xdr:colOff>
      <xdr:row>35</xdr:row>
      <xdr:rowOff>66674</xdr:rowOff>
    </xdr:to>
    <xdr:pic>
      <xdr:nvPicPr>
        <xdr:cNvPr id="2" name="Image 1">
          <a:extLst>
            <a:ext uri="{FF2B5EF4-FFF2-40B4-BE49-F238E27FC236}">
              <a16:creationId xmlns:a16="http://schemas.microsoft.com/office/drawing/2014/main" id="{F12761D5-B1E9-4D30-8EE9-183320F73407}"/>
            </a:ext>
          </a:extLst>
        </xdr:cNvPr>
        <xdr:cNvPicPr>
          <a:picLocks noChangeAspect="1"/>
        </xdr:cNvPicPr>
      </xdr:nvPicPr>
      <xdr:blipFill>
        <a:blip xmlns:r="http://schemas.openxmlformats.org/officeDocument/2006/relationships" r:embed="rId1"/>
        <a:stretch>
          <a:fillRect/>
        </a:stretch>
      </xdr:blipFill>
      <xdr:spPr>
        <a:xfrm>
          <a:off x="35490150" y="628649"/>
          <a:ext cx="2695238" cy="6105525"/>
        </a:xfrm>
        <a:prstGeom prst="rect">
          <a:avLst/>
        </a:prstGeom>
      </xdr:spPr>
    </xdr:pic>
    <xdr:clientData/>
  </xdr:twoCellAnchor>
  <xdr:twoCellAnchor>
    <xdr:from>
      <xdr:col>50</xdr:col>
      <xdr:colOff>38100</xdr:colOff>
      <xdr:row>0</xdr:row>
      <xdr:rowOff>1</xdr:rowOff>
    </xdr:from>
    <xdr:to>
      <xdr:col>59</xdr:col>
      <xdr:colOff>161926</xdr:colOff>
      <xdr:row>35</xdr:row>
      <xdr:rowOff>1</xdr:rowOff>
    </xdr:to>
    <xdr:graphicFrame macro="">
      <xdr:nvGraphicFramePr>
        <xdr:cNvPr id="3" name="Graphique 2">
          <a:extLst>
            <a:ext uri="{FF2B5EF4-FFF2-40B4-BE49-F238E27FC236}">
              <a16:creationId xmlns:a16="http://schemas.microsoft.com/office/drawing/2014/main" id="{C45CFA21-1A16-4AA0-A9EE-E5CA8211785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37</xdr:col>
      <xdr:colOff>266700</xdr:colOff>
      <xdr:row>0</xdr:row>
      <xdr:rowOff>0</xdr:rowOff>
    </xdr:from>
    <xdr:to>
      <xdr:col>46</xdr:col>
      <xdr:colOff>390526</xdr:colOff>
      <xdr:row>35</xdr:row>
      <xdr:rowOff>9525</xdr:rowOff>
    </xdr:to>
    <xdr:graphicFrame macro="">
      <xdr:nvGraphicFramePr>
        <xdr:cNvPr id="4" name="Graphique 3">
          <a:extLst>
            <a:ext uri="{FF2B5EF4-FFF2-40B4-BE49-F238E27FC236}">
              <a16:creationId xmlns:a16="http://schemas.microsoft.com/office/drawing/2014/main" id="{0B1CE11B-2659-408F-A4B8-7D921550FF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49</xdr:col>
      <xdr:colOff>190500</xdr:colOff>
      <xdr:row>36</xdr:row>
      <xdr:rowOff>0</xdr:rowOff>
    </xdr:from>
    <xdr:to>
      <xdr:col>57</xdr:col>
      <xdr:colOff>740833</xdr:colOff>
      <xdr:row>38</xdr:row>
      <xdr:rowOff>52917</xdr:rowOff>
    </xdr:to>
    <xdr:sp macro="" textlink="">
      <xdr:nvSpPr>
        <xdr:cNvPr id="6" name="Flèche : droite 5">
          <a:extLst>
            <a:ext uri="{FF2B5EF4-FFF2-40B4-BE49-F238E27FC236}">
              <a16:creationId xmlns:a16="http://schemas.microsoft.com/office/drawing/2014/main" id="{55323A70-56D3-43ED-8AB3-E369F684F469}"/>
            </a:ext>
          </a:extLst>
        </xdr:cNvPr>
        <xdr:cNvSpPr/>
      </xdr:nvSpPr>
      <xdr:spPr>
        <a:xfrm>
          <a:off x="37528500" y="6858000"/>
          <a:ext cx="6646333" cy="433917"/>
        </a:xfrm>
        <a:prstGeom prst="rightArrow">
          <a:avLst/>
        </a:prstGeom>
        <a:gradFill flip="none" rotWithShape="1">
          <a:gsLst>
            <a:gs pos="0">
              <a:srgbClr val="FFFF00"/>
            </a:gs>
            <a:gs pos="38000">
              <a:schemeClr val="accent2">
                <a:lumMod val="89000"/>
              </a:schemeClr>
            </a:gs>
            <a:gs pos="69000">
              <a:schemeClr val="accent2">
                <a:lumMod val="75000"/>
              </a:schemeClr>
            </a:gs>
            <a:gs pos="97000">
              <a:schemeClr val="accent2">
                <a:lumMod val="70000"/>
              </a:schemeClr>
            </a:gs>
          </a:gsLst>
          <a:path path="circle">
            <a:fillToRect r="100000" b="100000"/>
          </a:path>
          <a:tileRect l="-100000" t="-100000"/>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fr-BE" sz="1100"/>
            <a:t>Equilibre                         </a:t>
          </a:r>
          <a:r>
            <a:rPr lang="fr-BE" sz="1100" baseline="0"/>
            <a:t>                                                   </a:t>
          </a:r>
          <a:r>
            <a:rPr lang="fr-BE" sz="1100"/>
            <a:t>YANG                                                                     Exces</a:t>
          </a:r>
          <a:r>
            <a:rPr lang="fr-BE" sz="1100" baseline="0"/>
            <a:t> de YANG</a:t>
          </a:r>
          <a:r>
            <a:rPr lang="fr-BE" sz="1100"/>
            <a:t>                           </a:t>
          </a:r>
        </a:p>
      </xdr:txBody>
    </xdr:sp>
    <xdr:clientData/>
  </xdr:twoCellAnchor>
  <xdr:twoCellAnchor>
    <xdr:from>
      <xdr:col>38</xdr:col>
      <xdr:colOff>624416</xdr:colOff>
      <xdr:row>36</xdr:row>
      <xdr:rowOff>0</xdr:rowOff>
    </xdr:from>
    <xdr:to>
      <xdr:col>47</xdr:col>
      <xdr:colOff>677332</xdr:colOff>
      <xdr:row>38</xdr:row>
      <xdr:rowOff>52917</xdr:rowOff>
    </xdr:to>
    <xdr:sp macro="" textlink="">
      <xdr:nvSpPr>
        <xdr:cNvPr id="7" name="Flèche : droite 6">
          <a:extLst>
            <a:ext uri="{FF2B5EF4-FFF2-40B4-BE49-F238E27FC236}">
              <a16:creationId xmlns:a16="http://schemas.microsoft.com/office/drawing/2014/main" id="{3078595E-A96B-46A0-80FC-ADC3D52350F1}"/>
            </a:ext>
          </a:extLst>
        </xdr:cNvPr>
        <xdr:cNvSpPr/>
      </xdr:nvSpPr>
      <xdr:spPr>
        <a:xfrm flipH="1">
          <a:off x="29580416" y="6858000"/>
          <a:ext cx="6910916" cy="433917"/>
        </a:xfrm>
        <a:prstGeom prst="rightArrow">
          <a:avLst/>
        </a:prstGeom>
        <a:gradFill flip="none" rotWithShape="1">
          <a:gsLst>
            <a:gs pos="0">
              <a:srgbClr val="00B050"/>
            </a:gs>
            <a:gs pos="51000">
              <a:schemeClr val="accent5">
                <a:lumMod val="45000"/>
                <a:lumOff val="55000"/>
              </a:schemeClr>
            </a:gs>
            <a:gs pos="83000">
              <a:schemeClr val="accent5">
                <a:lumMod val="45000"/>
                <a:lumOff val="55000"/>
              </a:schemeClr>
            </a:gs>
            <a:gs pos="100000">
              <a:schemeClr val="accent5">
                <a:lumMod val="30000"/>
                <a:lumOff val="70000"/>
              </a:schemeClr>
            </a:gs>
          </a:gsLst>
          <a:lin ang="0" scaled="1"/>
          <a:tileRect/>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fr-BE" sz="1100"/>
            <a:t>                   </a:t>
          </a:r>
          <a:r>
            <a:rPr lang="fr-BE" sz="1100">
              <a:solidFill>
                <a:schemeClr val="lt1"/>
              </a:solidFill>
              <a:effectLst/>
              <a:latin typeface="+mn-lt"/>
              <a:ea typeface="+mn-ea"/>
              <a:cs typeface="+mn-cs"/>
            </a:rPr>
            <a:t>Exces</a:t>
          </a:r>
          <a:r>
            <a:rPr lang="fr-BE" sz="1100" baseline="0">
              <a:solidFill>
                <a:schemeClr val="lt1"/>
              </a:solidFill>
              <a:effectLst/>
              <a:latin typeface="+mn-lt"/>
              <a:ea typeface="+mn-ea"/>
              <a:cs typeface="+mn-cs"/>
            </a:rPr>
            <a:t> de Ying </a:t>
          </a:r>
          <a:r>
            <a:rPr lang="fr-BE" sz="1100"/>
            <a:t>     </a:t>
          </a:r>
          <a:r>
            <a:rPr lang="fr-BE" sz="1100" baseline="0"/>
            <a:t>                                                   </a:t>
          </a:r>
          <a:r>
            <a:rPr lang="fr-BE" sz="1100"/>
            <a:t>Ying                                                                 </a:t>
          </a:r>
          <a:r>
            <a:rPr lang="fr-BE" sz="1100">
              <a:solidFill>
                <a:schemeClr val="lt1"/>
              </a:solidFill>
              <a:effectLst/>
              <a:latin typeface="+mn-lt"/>
              <a:ea typeface="+mn-ea"/>
              <a:cs typeface="+mn-cs"/>
            </a:rPr>
            <a:t>Equilibre </a:t>
          </a:r>
          <a:r>
            <a:rPr lang="fr-BE" sz="1100"/>
            <a:t>                           </a:t>
          </a:r>
        </a:p>
      </xdr:txBody>
    </xdr:sp>
    <xdr:clientData/>
  </xdr:twoCellAnchor>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20</xdr:col>
          <xdr:colOff>9525</xdr:colOff>
          <xdr:row>6</xdr:row>
          <xdr:rowOff>9525</xdr:rowOff>
        </xdr:from>
        <xdr:to>
          <xdr:col>21</xdr:col>
          <xdr:colOff>66675</xdr:colOff>
          <xdr:row>13</xdr:row>
          <xdr:rowOff>9525</xdr:rowOff>
        </xdr:to>
        <xdr:grpSp>
          <xdr:nvGrpSpPr>
            <xdr:cNvPr id="10" name="Groupe 9">
              <a:extLst>
                <a:ext uri="{FF2B5EF4-FFF2-40B4-BE49-F238E27FC236}">
                  <a16:creationId xmlns:a16="http://schemas.microsoft.com/office/drawing/2014/main" id="{00000000-0008-0000-0500-00000A000000}"/>
                </a:ext>
              </a:extLst>
            </xdr:cNvPr>
            <xdr:cNvGrpSpPr/>
          </xdr:nvGrpSpPr>
          <xdr:grpSpPr>
            <a:xfrm>
              <a:off x="18339858" y="1417108"/>
              <a:ext cx="311150" cy="1555750"/>
              <a:chOff x="15678150" y="1143000"/>
              <a:chExt cx="314325" cy="1400174"/>
            </a:xfrm>
          </xdr:grpSpPr>
          <xdr:sp macro="" textlink="">
            <xdr:nvSpPr>
              <xdr:cNvPr id="10242" name="Case d'option 2" hidden="1">
                <a:extLst>
                  <a:ext uri="{63B3BB69-23CF-44E3-9099-C40C66FF867C}">
                    <a14:compatExt spid="_x0000_s10242"/>
                  </a:ext>
                  <a:ext uri="{FF2B5EF4-FFF2-40B4-BE49-F238E27FC236}">
                    <a16:creationId xmlns:a16="http://schemas.microsoft.com/office/drawing/2014/main" id="{00000000-0008-0000-0500-000002280000}"/>
                  </a:ext>
                </a:extLst>
              </xdr:cNvPr>
              <xdr:cNvSpPr/>
            </xdr:nvSpPr>
            <xdr:spPr bwMode="auto">
              <a:xfrm>
                <a:off x="15678150" y="1143000"/>
                <a:ext cx="304800" cy="21907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10244" name="Case d'option 4" hidden="1">
                <a:extLst>
                  <a:ext uri="{63B3BB69-23CF-44E3-9099-C40C66FF867C}">
                    <a14:compatExt spid="_x0000_s10244"/>
                  </a:ext>
                  <a:ext uri="{FF2B5EF4-FFF2-40B4-BE49-F238E27FC236}">
                    <a16:creationId xmlns:a16="http://schemas.microsoft.com/office/drawing/2014/main" id="{00000000-0008-0000-0500-000004280000}"/>
                  </a:ext>
                </a:extLst>
              </xdr:cNvPr>
              <xdr:cNvSpPr/>
            </xdr:nvSpPr>
            <xdr:spPr bwMode="auto">
              <a:xfrm>
                <a:off x="15678150" y="1343025"/>
                <a:ext cx="304800" cy="21907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10245" name="Case d'option 5" hidden="1">
                <a:extLst>
                  <a:ext uri="{63B3BB69-23CF-44E3-9099-C40C66FF867C}">
                    <a14:compatExt spid="_x0000_s10245"/>
                  </a:ext>
                  <a:ext uri="{FF2B5EF4-FFF2-40B4-BE49-F238E27FC236}">
                    <a16:creationId xmlns:a16="http://schemas.microsoft.com/office/drawing/2014/main" id="{00000000-0008-0000-0500-000005280000}"/>
                  </a:ext>
                </a:extLst>
              </xdr:cNvPr>
              <xdr:cNvSpPr/>
            </xdr:nvSpPr>
            <xdr:spPr bwMode="auto">
              <a:xfrm>
                <a:off x="15678150" y="1543050"/>
                <a:ext cx="304800" cy="21907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10246" name="Case d'option 6" hidden="1">
                <a:extLst>
                  <a:ext uri="{63B3BB69-23CF-44E3-9099-C40C66FF867C}">
                    <a14:compatExt spid="_x0000_s10246"/>
                  </a:ext>
                  <a:ext uri="{FF2B5EF4-FFF2-40B4-BE49-F238E27FC236}">
                    <a16:creationId xmlns:a16="http://schemas.microsoft.com/office/drawing/2014/main" id="{00000000-0008-0000-0500-000006280000}"/>
                  </a:ext>
                </a:extLst>
              </xdr:cNvPr>
              <xdr:cNvSpPr/>
            </xdr:nvSpPr>
            <xdr:spPr bwMode="auto">
              <a:xfrm>
                <a:off x="15678150" y="1752601"/>
                <a:ext cx="304800"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10247" name="Case d'option 7" hidden="1">
                <a:extLst>
                  <a:ext uri="{63B3BB69-23CF-44E3-9099-C40C66FF867C}">
                    <a14:compatExt spid="_x0000_s10247"/>
                  </a:ext>
                  <a:ext uri="{FF2B5EF4-FFF2-40B4-BE49-F238E27FC236}">
                    <a16:creationId xmlns:a16="http://schemas.microsoft.com/office/drawing/2014/main" id="{00000000-0008-0000-0500-000007280000}"/>
                  </a:ext>
                </a:extLst>
              </xdr:cNvPr>
              <xdr:cNvSpPr/>
            </xdr:nvSpPr>
            <xdr:spPr bwMode="auto">
              <a:xfrm>
                <a:off x="15687675" y="1952625"/>
                <a:ext cx="304800" cy="21907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10248" name="Case d'option 8" hidden="1">
                <a:extLst>
                  <a:ext uri="{63B3BB69-23CF-44E3-9099-C40C66FF867C}">
                    <a14:compatExt spid="_x0000_s10248"/>
                  </a:ext>
                  <a:ext uri="{FF2B5EF4-FFF2-40B4-BE49-F238E27FC236}">
                    <a16:creationId xmlns:a16="http://schemas.microsoft.com/office/drawing/2014/main" id="{00000000-0008-0000-0500-000008280000}"/>
                  </a:ext>
                </a:extLst>
              </xdr:cNvPr>
              <xdr:cNvSpPr/>
            </xdr:nvSpPr>
            <xdr:spPr bwMode="auto">
              <a:xfrm>
                <a:off x="15687675" y="2114550"/>
                <a:ext cx="304800" cy="21907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10249" name="Case d'option 9" hidden="1">
                <a:extLst>
                  <a:ext uri="{63B3BB69-23CF-44E3-9099-C40C66FF867C}">
                    <a14:compatExt spid="_x0000_s10249"/>
                  </a:ext>
                  <a:ext uri="{FF2B5EF4-FFF2-40B4-BE49-F238E27FC236}">
                    <a16:creationId xmlns:a16="http://schemas.microsoft.com/office/drawing/2014/main" id="{00000000-0008-0000-0500-000009280000}"/>
                  </a:ext>
                </a:extLst>
              </xdr:cNvPr>
              <xdr:cNvSpPr/>
            </xdr:nvSpPr>
            <xdr:spPr bwMode="auto">
              <a:xfrm>
                <a:off x="15678150" y="2324099"/>
                <a:ext cx="304800" cy="21907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grpSp>
        <xdr:clientData/>
      </xdr:twoCellAnchor>
    </mc:Choice>
    <mc:Fallback/>
  </mc:AlternateContent>
</xdr:wsDr>
</file>

<file path=xl/drawings/drawing6.xml><?xml version="1.0" encoding="utf-8"?>
<xdr:wsDr xmlns:xdr="http://schemas.openxmlformats.org/drawingml/2006/spreadsheetDrawing" xmlns:a="http://schemas.openxmlformats.org/drawingml/2006/main">
  <xdr:twoCellAnchor>
    <xdr:from>
      <xdr:col>1</xdr:col>
      <xdr:colOff>273844</xdr:colOff>
      <xdr:row>20</xdr:row>
      <xdr:rowOff>83343</xdr:rowOff>
    </xdr:from>
    <xdr:to>
      <xdr:col>1</xdr:col>
      <xdr:colOff>714375</xdr:colOff>
      <xdr:row>22</xdr:row>
      <xdr:rowOff>142875</xdr:rowOff>
    </xdr:to>
    <xdr:sp macro="" textlink="">
      <xdr:nvSpPr>
        <xdr:cNvPr id="2" name="Ellipse 1">
          <a:extLst>
            <a:ext uri="{FF2B5EF4-FFF2-40B4-BE49-F238E27FC236}">
              <a16:creationId xmlns:a16="http://schemas.microsoft.com/office/drawing/2014/main" id="{00000000-0008-0000-0600-000002000000}"/>
            </a:ext>
          </a:extLst>
        </xdr:cNvPr>
        <xdr:cNvSpPr/>
      </xdr:nvSpPr>
      <xdr:spPr>
        <a:xfrm>
          <a:off x="1035844" y="4071937"/>
          <a:ext cx="440531" cy="440532"/>
        </a:xfrm>
        <a:prstGeom prst="ellipse">
          <a:avLst/>
        </a:prstGeom>
        <a:solidFill>
          <a:srgbClr val="00B0F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BE" sz="1100"/>
        </a:p>
      </xdr:txBody>
    </xdr:sp>
    <xdr:clientData/>
  </xdr:twoCellAnchor>
  <xdr:twoCellAnchor>
    <xdr:from>
      <xdr:col>1</xdr:col>
      <xdr:colOff>250032</xdr:colOff>
      <xdr:row>25</xdr:row>
      <xdr:rowOff>0</xdr:rowOff>
    </xdr:from>
    <xdr:to>
      <xdr:col>1</xdr:col>
      <xdr:colOff>690563</xdr:colOff>
      <xdr:row>27</xdr:row>
      <xdr:rowOff>59532</xdr:rowOff>
    </xdr:to>
    <xdr:sp macro="" textlink="">
      <xdr:nvSpPr>
        <xdr:cNvPr id="3" name="Ellipse 2">
          <a:extLst>
            <a:ext uri="{FF2B5EF4-FFF2-40B4-BE49-F238E27FC236}">
              <a16:creationId xmlns:a16="http://schemas.microsoft.com/office/drawing/2014/main" id="{00000000-0008-0000-0600-000003000000}"/>
            </a:ext>
          </a:extLst>
        </xdr:cNvPr>
        <xdr:cNvSpPr/>
      </xdr:nvSpPr>
      <xdr:spPr>
        <a:xfrm>
          <a:off x="1012032" y="4941094"/>
          <a:ext cx="440531" cy="440532"/>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BE" sz="1100"/>
        </a:p>
      </xdr:txBody>
    </xdr:sp>
    <xdr:clientData/>
  </xdr:twoCellAnchor>
  <xdr:twoCellAnchor>
    <xdr:from>
      <xdr:col>1</xdr:col>
      <xdr:colOff>202406</xdr:colOff>
      <xdr:row>31</xdr:row>
      <xdr:rowOff>71437</xdr:rowOff>
    </xdr:from>
    <xdr:to>
      <xdr:col>1</xdr:col>
      <xdr:colOff>750094</xdr:colOff>
      <xdr:row>34</xdr:row>
      <xdr:rowOff>47625</xdr:rowOff>
    </xdr:to>
    <xdr:sp macro="" textlink="">
      <xdr:nvSpPr>
        <xdr:cNvPr id="4" name="Étoile : 5 branches 3">
          <a:extLst>
            <a:ext uri="{FF2B5EF4-FFF2-40B4-BE49-F238E27FC236}">
              <a16:creationId xmlns:a16="http://schemas.microsoft.com/office/drawing/2014/main" id="{00000000-0008-0000-0600-000004000000}"/>
            </a:ext>
          </a:extLst>
        </xdr:cNvPr>
        <xdr:cNvSpPr/>
      </xdr:nvSpPr>
      <xdr:spPr>
        <a:xfrm>
          <a:off x="964406" y="6155531"/>
          <a:ext cx="547688" cy="547688"/>
        </a:xfrm>
        <a:prstGeom prst="star5">
          <a:avLst/>
        </a:prstGeom>
        <a:solidFill>
          <a:srgbClr val="00B0F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BE" sz="1100"/>
        </a:p>
      </xdr:txBody>
    </xdr:sp>
    <xdr:clientData/>
  </xdr:twoCellAnchor>
  <xdr:twoCellAnchor>
    <xdr:from>
      <xdr:col>1</xdr:col>
      <xdr:colOff>190500</xdr:colOff>
      <xdr:row>35</xdr:row>
      <xdr:rowOff>35719</xdr:rowOff>
    </xdr:from>
    <xdr:to>
      <xdr:col>1</xdr:col>
      <xdr:colOff>738188</xdr:colOff>
      <xdr:row>38</xdr:row>
      <xdr:rowOff>11907</xdr:rowOff>
    </xdr:to>
    <xdr:sp macro="" textlink="">
      <xdr:nvSpPr>
        <xdr:cNvPr id="5" name="Étoile : 5 branches 4">
          <a:extLst>
            <a:ext uri="{FF2B5EF4-FFF2-40B4-BE49-F238E27FC236}">
              <a16:creationId xmlns:a16="http://schemas.microsoft.com/office/drawing/2014/main" id="{00000000-0008-0000-0600-000005000000}"/>
            </a:ext>
          </a:extLst>
        </xdr:cNvPr>
        <xdr:cNvSpPr/>
      </xdr:nvSpPr>
      <xdr:spPr>
        <a:xfrm>
          <a:off x="952500" y="6881813"/>
          <a:ext cx="547688" cy="547688"/>
        </a:xfrm>
        <a:prstGeom prst="star5">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BE" sz="1100"/>
        </a:p>
      </xdr:txBody>
    </xdr:sp>
    <xdr:clientData/>
  </xdr:twoCellAnchor>
</xdr:wsDr>
</file>

<file path=xl/drawings/drawing7.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10</xdr:col>
          <xdr:colOff>247650</xdr:colOff>
          <xdr:row>6</xdr:row>
          <xdr:rowOff>142875</xdr:rowOff>
        </xdr:from>
        <xdr:to>
          <xdr:col>11</xdr:col>
          <xdr:colOff>219075</xdr:colOff>
          <xdr:row>8</xdr:row>
          <xdr:rowOff>9525</xdr:rowOff>
        </xdr:to>
        <xdr:sp macro="" textlink="">
          <xdr:nvSpPr>
            <xdr:cNvPr id="22529" name="Case d'option 1" hidden="1">
              <a:extLst>
                <a:ext uri="{63B3BB69-23CF-44E3-9099-C40C66FF867C}">
                  <a14:compatExt spid="_x0000_s22529"/>
                </a:ext>
                <a:ext uri="{FF2B5EF4-FFF2-40B4-BE49-F238E27FC236}">
                  <a16:creationId xmlns:a16="http://schemas.microsoft.com/office/drawing/2014/main" id="{00000000-0008-0000-0700-0000015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247650</xdr:colOff>
          <xdr:row>8</xdr:row>
          <xdr:rowOff>85725</xdr:rowOff>
        </xdr:from>
        <xdr:to>
          <xdr:col>11</xdr:col>
          <xdr:colOff>219075</xdr:colOff>
          <xdr:row>9</xdr:row>
          <xdr:rowOff>142875</xdr:rowOff>
        </xdr:to>
        <xdr:sp macro="" textlink="">
          <xdr:nvSpPr>
            <xdr:cNvPr id="22530" name="Case d'option 2" hidden="1">
              <a:extLst>
                <a:ext uri="{63B3BB69-23CF-44E3-9099-C40C66FF867C}">
                  <a14:compatExt spid="_x0000_s22530"/>
                </a:ext>
                <a:ext uri="{FF2B5EF4-FFF2-40B4-BE49-F238E27FC236}">
                  <a16:creationId xmlns:a16="http://schemas.microsoft.com/office/drawing/2014/main" id="{00000000-0008-0000-0700-0000025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257175</xdr:colOff>
          <xdr:row>10</xdr:row>
          <xdr:rowOff>85725</xdr:rowOff>
        </xdr:from>
        <xdr:to>
          <xdr:col>11</xdr:col>
          <xdr:colOff>228600</xdr:colOff>
          <xdr:row>11</xdr:row>
          <xdr:rowOff>142875</xdr:rowOff>
        </xdr:to>
        <xdr:sp macro="" textlink="">
          <xdr:nvSpPr>
            <xdr:cNvPr id="22531" name="Case d'option 3" hidden="1">
              <a:extLst>
                <a:ext uri="{63B3BB69-23CF-44E3-9099-C40C66FF867C}">
                  <a14:compatExt spid="_x0000_s22531"/>
                </a:ext>
                <a:ext uri="{FF2B5EF4-FFF2-40B4-BE49-F238E27FC236}">
                  <a16:creationId xmlns:a16="http://schemas.microsoft.com/office/drawing/2014/main" id="{00000000-0008-0000-0700-0000035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266700</xdr:colOff>
          <xdr:row>12</xdr:row>
          <xdr:rowOff>142875</xdr:rowOff>
        </xdr:from>
        <xdr:to>
          <xdr:col>11</xdr:col>
          <xdr:colOff>238125</xdr:colOff>
          <xdr:row>14</xdr:row>
          <xdr:rowOff>9525</xdr:rowOff>
        </xdr:to>
        <xdr:sp macro="" textlink="">
          <xdr:nvSpPr>
            <xdr:cNvPr id="22532" name="Case d'option 4" hidden="1">
              <a:extLst>
                <a:ext uri="{63B3BB69-23CF-44E3-9099-C40C66FF867C}">
                  <a14:compatExt spid="_x0000_s22532"/>
                </a:ext>
                <a:ext uri="{FF2B5EF4-FFF2-40B4-BE49-F238E27FC236}">
                  <a16:creationId xmlns:a16="http://schemas.microsoft.com/office/drawing/2014/main" id="{00000000-0008-0000-0700-0000045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257175</xdr:colOff>
          <xdr:row>15</xdr:row>
          <xdr:rowOff>38100</xdr:rowOff>
        </xdr:from>
        <xdr:to>
          <xdr:col>11</xdr:col>
          <xdr:colOff>228600</xdr:colOff>
          <xdr:row>16</xdr:row>
          <xdr:rowOff>95250</xdr:rowOff>
        </xdr:to>
        <xdr:sp macro="" textlink="">
          <xdr:nvSpPr>
            <xdr:cNvPr id="22533" name="Case d'option 5" hidden="1">
              <a:extLst>
                <a:ext uri="{63B3BB69-23CF-44E3-9099-C40C66FF867C}">
                  <a14:compatExt spid="_x0000_s22533"/>
                </a:ext>
                <a:ext uri="{FF2B5EF4-FFF2-40B4-BE49-F238E27FC236}">
                  <a16:creationId xmlns:a16="http://schemas.microsoft.com/office/drawing/2014/main" id="{00000000-0008-0000-0700-0000055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266700</xdr:colOff>
          <xdr:row>17</xdr:row>
          <xdr:rowOff>152400</xdr:rowOff>
        </xdr:from>
        <xdr:to>
          <xdr:col>11</xdr:col>
          <xdr:colOff>238125</xdr:colOff>
          <xdr:row>19</xdr:row>
          <xdr:rowOff>19050</xdr:rowOff>
        </xdr:to>
        <xdr:sp macro="" textlink="">
          <xdr:nvSpPr>
            <xdr:cNvPr id="22534" name="Case d'option 6" hidden="1">
              <a:extLst>
                <a:ext uri="{63B3BB69-23CF-44E3-9099-C40C66FF867C}">
                  <a14:compatExt spid="_x0000_s22534"/>
                </a:ext>
                <a:ext uri="{FF2B5EF4-FFF2-40B4-BE49-F238E27FC236}">
                  <a16:creationId xmlns:a16="http://schemas.microsoft.com/office/drawing/2014/main" id="{00000000-0008-0000-0700-0000065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266700</xdr:colOff>
          <xdr:row>21</xdr:row>
          <xdr:rowOff>9525</xdr:rowOff>
        </xdr:from>
        <xdr:to>
          <xdr:col>11</xdr:col>
          <xdr:colOff>238125</xdr:colOff>
          <xdr:row>22</xdr:row>
          <xdr:rowOff>66675</xdr:rowOff>
        </xdr:to>
        <xdr:sp macro="" textlink="">
          <xdr:nvSpPr>
            <xdr:cNvPr id="22535" name="Case d'option 7" hidden="1">
              <a:extLst>
                <a:ext uri="{63B3BB69-23CF-44E3-9099-C40C66FF867C}">
                  <a14:compatExt spid="_x0000_s22535"/>
                </a:ext>
                <a:ext uri="{FF2B5EF4-FFF2-40B4-BE49-F238E27FC236}">
                  <a16:creationId xmlns:a16="http://schemas.microsoft.com/office/drawing/2014/main" id="{00000000-0008-0000-0700-0000075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285750</xdr:colOff>
          <xdr:row>24</xdr:row>
          <xdr:rowOff>95250</xdr:rowOff>
        </xdr:from>
        <xdr:to>
          <xdr:col>11</xdr:col>
          <xdr:colOff>257175</xdr:colOff>
          <xdr:row>25</xdr:row>
          <xdr:rowOff>152400</xdr:rowOff>
        </xdr:to>
        <xdr:sp macro="" textlink="">
          <xdr:nvSpPr>
            <xdr:cNvPr id="22536" name="Case d'option 8" hidden="1">
              <a:extLst>
                <a:ext uri="{63B3BB69-23CF-44E3-9099-C40C66FF867C}">
                  <a14:compatExt spid="_x0000_s22536"/>
                </a:ext>
                <a:ext uri="{FF2B5EF4-FFF2-40B4-BE49-F238E27FC236}">
                  <a16:creationId xmlns:a16="http://schemas.microsoft.com/office/drawing/2014/main" id="{00000000-0008-0000-0700-0000085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295275</xdr:colOff>
          <xdr:row>27</xdr:row>
          <xdr:rowOff>57150</xdr:rowOff>
        </xdr:from>
        <xdr:to>
          <xdr:col>11</xdr:col>
          <xdr:colOff>266700</xdr:colOff>
          <xdr:row>28</xdr:row>
          <xdr:rowOff>114300</xdr:rowOff>
        </xdr:to>
        <xdr:sp macro="" textlink="">
          <xdr:nvSpPr>
            <xdr:cNvPr id="22537" name="Case d'option 9" hidden="1">
              <a:extLst>
                <a:ext uri="{63B3BB69-23CF-44E3-9099-C40C66FF867C}">
                  <a14:compatExt spid="_x0000_s22537"/>
                </a:ext>
                <a:ext uri="{FF2B5EF4-FFF2-40B4-BE49-F238E27FC236}">
                  <a16:creationId xmlns:a16="http://schemas.microsoft.com/office/drawing/2014/main" id="{00000000-0008-0000-0700-0000095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295275</xdr:colOff>
          <xdr:row>31</xdr:row>
          <xdr:rowOff>57150</xdr:rowOff>
        </xdr:from>
        <xdr:to>
          <xdr:col>11</xdr:col>
          <xdr:colOff>266700</xdr:colOff>
          <xdr:row>32</xdr:row>
          <xdr:rowOff>114300</xdr:rowOff>
        </xdr:to>
        <xdr:sp macro="" textlink="">
          <xdr:nvSpPr>
            <xdr:cNvPr id="22538" name="Case d'option 10" hidden="1">
              <a:extLst>
                <a:ext uri="{63B3BB69-23CF-44E3-9099-C40C66FF867C}">
                  <a14:compatExt spid="_x0000_s22538"/>
                </a:ext>
                <a:ext uri="{FF2B5EF4-FFF2-40B4-BE49-F238E27FC236}">
                  <a16:creationId xmlns:a16="http://schemas.microsoft.com/office/drawing/2014/main" id="{00000000-0008-0000-0700-00000A5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304800</xdr:colOff>
          <xdr:row>35</xdr:row>
          <xdr:rowOff>19050</xdr:rowOff>
        </xdr:from>
        <xdr:to>
          <xdr:col>11</xdr:col>
          <xdr:colOff>276225</xdr:colOff>
          <xdr:row>36</xdr:row>
          <xdr:rowOff>76200</xdr:rowOff>
        </xdr:to>
        <xdr:sp macro="" textlink="">
          <xdr:nvSpPr>
            <xdr:cNvPr id="22539" name="Case d'option 11" hidden="1">
              <a:extLst>
                <a:ext uri="{63B3BB69-23CF-44E3-9099-C40C66FF867C}">
                  <a14:compatExt spid="_x0000_s22539"/>
                </a:ext>
                <a:ext uri="{FF2B5EF4-FFF2-40B4-BE49-F238E27FC236}">
                  <a16:creationId xmlns:a16="http://schemas.microsoft.com/office/drawing/2014/main" id="{00000000-0008-0000-0700-00000B5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314325</xdr:colOff>
          <xdr:row>38</xdr:row>
          <xdr:rowOff>85725</xdr:rowOff>
        </xdr:from>
        <xdr:to>
          <xdr:col>11</xdr:col>
          <xdr:colOff>285750</xdr:colOff>
          <xdr:row>39</xdr:row>
          <xdr:rowOff>142875</xdr:rowOff>
        </xdr:to>
        <xdr:sp macro="" textlink="">
          <xdr:nvSpPr>
            <xdr:cNvPr id="22540" name="Case d'option 12" hidden="1">
              <a:extLst>
                <a:ext uri="{63B3BB69-23CF-44E3-9099-C40C66FF867C}">
                  <a14:compatExt spid="_x0000_s22540"/>
                </a:ext>
                <a:ext uri="{FF2B5EF4-FFF2-40B4-BE49-F238E27FC236}">
                  <a16:creationId xmlns:a16="http://schemas.microsoft.com/office/drawing/2014/main" id="{00000000-0008-0000-0700-00000C5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304800</xdr:colOff>
          <xdr:row>40</xdr:row>
          <xdr:rowOff>190500</xdr:rowOff>
        </xdr:from>
        <xdr:to>
          <xdr:col>11</xdr:col>
          <xdr:colOff>276225</xdr:colOff>
          <xdr:row>42</xdr:row>
          <xdr:rowOff>57150</xdr:rowOff>
        </xdr:to>
        <xdr:sp macro="" textlink="">
          <xdr:nvSpPr>
            <xdr:cNvPr id="22541" name="Case d'option 13" hidden="1">
              <a:extLst>
                <a:ext uri="{63B3BB69-23CF-44E3-9099-C40C66FF867C}">
                  <a14:compatExt spid="_x0000_s22541"/>
                </a:ext>
                <a:ext uri="{FF2B5EF4-FFF2-40B4-BE49-F238E27FC236}">
                  <a16:creationId xmlns:a16="http://schemas.microsoft.com/office/drawing/2014/main" id="{00000000-0008-0000-0700-00000D5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123825</xdr:colOff>
          <xdr:row>6</xdr:row>
          <xdr:rowOff>133350</xdr:rowOff>
        </xdr:from>
        <xdr:to>
          <xdr:col>3</xdr:col>
          <xdr:colOff>352425</xdr:colOff>
          <xdr:row>7</xdr:row>
          <xdr:rowOff>190500</xdr:rowOff>
        </xdr:to>
        <xdr:sp macro="" textlink="">
          <xdr:nvSpPr>
            <xdr:cNvPr id="22542" name="Case d'option 14" hidden="1">
              <a:extLst>
                <a:ext uri="{63B3BB69-23CF-44E3-9099-C40C66FF867C}">
                  <a14:compatExt spid="_x0000_s22542"/>
                </a:ext>
                <a:ext uri="{FF2B5EF4-FFF2-40B4-BE49-F238E27FC236}">
                  <a16:creationId xmlns:a16="http://schemas.microsoft.com/office/drawing/2014/main" id="{00000000-0008-0000-0700-00000E5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123825</xdr:colOff>
          <xdr:row>8</xdr:row>
          <xdr:rowOff>76200</xdr:rowOff>
        </xdr:from>
        <xdr:to>
          <xdr:col>3</xdr:col>
          <xdr:colOff>352425</xdr:colOff>
          <xdr:row>9</xdr:row>
          <xdr:rowOff>133350</xdr:rowOff>
        </xdr:to>
        <xdr:sp macro="" textlink="">
          <xdr:nvSpPr>
            <xdr:cNvPr id="22543" name="Case d'option 15" hidden="1">
              <a:extLst>
                <a:ext uri="{63B3BB69-23CF-44E3-9099-C40C66FF867C}">
                  <a14:compatExt spid="_x0000_s22543"/>
                </a:ext>
                <a:ext uri="{FF2B5EF4-FFF2-40B4-BE49-F238E27FC236}">
                  <a16:creationId xmlns:a16="http://schemas.microsoft.com/office/drawing/2014/main" id="{00000000-0008-0000-0700-00000F5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133350</xdr:colOff>
          <xdr:row>10</xdr:row>
          <xdr:rowOff>76200</xdr:rowOff>
        </xdr:from>
        <xdr:to>
          <xdr:col>3</xdr:col>
          <xdr:colOff>361950</xdr:colOff>
          <xdr:row>11</xdr:row>
          <xdr:rowOff>133350</xdr:rowOff>
        </xdr:to>
        <xdr:sp macro="" textlink="">
          <xdr:nvSpPr>
            <xdr:cNvPr id="22544" name="Case d'option 16" hidden="1">
              <a:extLst>
                <a:ext uri="{63B3BB69-23CF-44E3-9099-C40C66FF867C}">
                  <a14:compatExt spid="_x0000_s22544"/>
                </a:ext>
                <a:ext uri="{FF2B5EF4-FFF2-40B4-BE49-F238E27FC236}">
                  <a16:creationId xmlns:a16="http://schemas.microsoft.com/office/drawing/2014/main" id="{00000000-0008-0000-0700-0000105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142875</xdr:colOff>
          <xdr:row>12</xdr:row>
          <xdr:rowOff>133350</xdr:rowOff>
        </xdr:from>
        <xdr:to>
          <xdr:col>3</xdr:col>
          <xdr:colOff>371475</xdr:colOff>
          <xdr:row>14</xdr:row>
          <xdr:rowOff>0</xdr:rowOff>
        </xdr:to>
        <xdr:sp macro="" textlink="">
          <xdr:nvSpPr>
            <xdr:cNvPr id="22545" name="Case d'option 17" hidden="1">
              <a:extLst>
                <a:ext uri="{63B3BB69-23CF-44E3-9099-C40C66FF867C}">
                  <a14:compatExt spid="_x0000_s22545"/>
                </a:ext>
                <a:ext uri="{FF2B5EF4-FFF2-40B4-BE49-F238E27FC236}">
                  <a16:creationId xmlns:a16="http://schemas.microsoft.com/office/drawing/2014/main" id="{00000000-0008-0000-0700-0000115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133350</xdr:colOff>
          <xdr:row>15</xdr:row>
          <xdr:rowOff>28575</xdr:rowOff>
        </xdr:from>
        <xdr:to>
          <xdr:col>3</xdr:col>
          <xdr:colOff>361950</xdr:colOff>
          <xdr:row>16</xdr:row>
          <xdr:rowOff>85725</xdr:rowOff>
        </xdr:to>
        <xdr:sp macro="" textlink="">
          <xdr:nvSpPr>
            <xdr:cNvPr id="22546" name="Case d'option 18" hidden="1">
              <a:extLst>
                <a:ext uri="{63B3BB69-23CF-44E3-9099-C40C66FF867C}">
                  <a14:compatExt spid="_x0000_s22546"/>
                </a:ext>
                <a:ext uri="{FF2B5EF4-FFF2-40B4-BE49-F238E27FC236}">
                  <a16:creationId xmlns:a16="http://schemas.microsoft.com/office/drawing/2014/main" id="{00000000-0008-0000-0700-0000125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142875</xdr:colOff>
          <xdr:row>17</xdr:row>
          <xdr:rowOff>142875</xdr:rowOff>
        </xdr:from>
        <xdr:to>
          <xdr:col>3</xdr:col>
          <xdr:colOff>371475</xdr:colOff>
          <xdr:row>19</xdr:row>
          <xdr:rowOff>9525</xdr:rowOff>
        </xdr:to>
        <xdr:sp macro="" textlink="">
          <xdr:nvSpPr>
            <xdr:cNvPr id="22547" name="Case d'option 19" hidden="1">
              <a:extLst>
                <a:ext uri="{63B3BB69-23CF-44E3-9099-C40C66FF867C}">
                  <a14:compatExt spid="_x0000_s22547"/>
                </a:ext>
                <a:ext uri="{FF2B5EF4-FFF2-40B4-BE49-F238E27FC236}">
                  <a16:creationId xmlns:a16="http://schemas.microsoft.com/office/drawing/2014/main" id="{00000000-0008-0000-0700-0000135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142875</xdr:colOff>
          <xdr:row>21</xdr:row>
          <xdr:rowOff>0</xdr:rowOff>
        </xdr:from>
        <xdr:to>
          <xdr:col>3</xdr:col>
          <xdr:colOff>371475</xdr:colOff>
          <xdr:row>22</xdr:row>
          <xdr:rowOff>57150</xdr:rowOff>
        </xdr:to>
        <xdr:sp macro="" textlink="">
          <xdr:nvSpPr>
            <xdr:cNvPr id="22548" name="Case d'option 20" hidden="1">
              <a:extLst>
                <a:ext uri="{63B3BB69-23CF-44E3-9099-C40C66FF867C}">
                  <a14:compatExt spid="_x0000_s22548"/>
                </a:ext>
                <a:ext uri="{FF2B5EF4-FFF2-40B4-BE49-F238E27FC236}">
                  <a16:creationId xmlns:a16="http://schemas.microsoft.com/office/drawing/2014/main" id="{00000000-0008-0000-0700-0000145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161925</xdr:colOff>
          <xdr:row>24</xdr:row>
          <xdr:rowOff>85725</xdr:rowOff>
        </xdr:from>
        <xdr:to>
          <xdr:col>3</xdr:col>
          <xdr:colOff>390525</xdr:colOff>
          <xdr:row>25</xdr:row>
          <xdr:rowOff>142875</xdr:rowOff>
        </xdr:to>
        <xdr:sp macro="" textlink="">
          <xdr:nvSpPr>
            <xdr:cNvPr id="22549" name="Case d'option 21" hidden="1">
              <a:extLst>
                <a:ext uri="{63B3BB69-23CF-44E3-9099-C40C66FF867C}">
                  <a14:compatExt spid="_x0000_s22549"/>
                </a:ext>
                <a:ext uri="{FF2B5EF4-FFF2-40B4-BE49-F238E27FC236}">
                  <a16:creationId xmlns:a16="http://schemas.microsoft.com/office/drawing/2014/main" id="{00000000-0008-0000-0700-0000155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171450</xdr:colOff>
          <xdr:row>27</xdr:row>
          <xdr:rowOff>38100</xdr:rowOff>
        </xdr:from>
        <xdr:to>
          <xdr:col>3</xdr:col>
          <xdr:colOff>400050</xdr:colOff>
          <xdr:row>28</xdr:row>
          <xdr:rowOff>95250</xdr:rowOff>
        </xdr:to>
        <xdr:sp macro="" textlink="">
          <xdr:nvSpPr>
            <xdr:cNvPr id="22550" name="Case d'option 22" hidden="1">
              <a:extLst>
                <a:ext uri="{63B3BB69-23CF-44E3-9099-C40C66FF867C}">
                  <a14:compatExt spid="_x0000_s22550"/>
                </a:ext>
                <a:ext uri="{FF2B5EF4-FFF2-40B4-BE49-F238E27FC236}">
                  <a16:creationId xmlns:a16="http://schemas.microsoft.com/office/drawing/2014/main" id="{00000000-0008-0000-0700-0000165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171450</xdr:colOff>
          <xdr:row>31</xdr:row>
          <xdr:rowOff>47625</xdr:rowOff>
        </xdr:from>
        <xdr:to>
          <xdr:col>3</xdr:col>
          <xdr:colOff>400050</xdr:colOff>
          <xdr:row>32</xdr:row>
          <xdr:rowOff>104775</xdr:rowOff>
        </xdr:to>
        <xdr:sp macro="" textlink="">
          <xdr:nvSpPr>
            <xdr:cNvPr id="22551" name="Case d'option 23" hidden="1">
              <a:extLst>
                <a:ext uri="{63B3BB69-23CF-44E3-9099-C40C66FF867C}">
                  <a14:compatExt spid="_x0000_s22551"/>
                </a:ext>
                <a:ext uri="{FF2B5EF4-FFF2-40B4-BE49-F238E27FC236}">
                  <a16:creationId xmlns:a16="http://schemas.microsoft.com/office/drawing/2014/main" id="{00000000-0008-0000-0700-0000175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180975</xdr:colOff>
          <xdr:row>35</xdr:row>
          <xdr:rowOff>9525</xdr:rowOff>
        </xdr:from>
        <xdr:to>
          <xdr:col>3</xdr:col>
          <xdr:colOff>409575</xdr:colOff>
          <xdr:row>36</xdr:row>
          <xdr:rowOff>66675</xdr:rowOff>
        </xdr:to>
        <xdr:sp macro="" textlink="">
          <xdr:nvSpPr>
            <xdr:cNvPr id="22552" name="Case d'option 24" hidden="1">
              <a:extLst>
                <a:ext uri="{63B3BB69-23CF-44E3-9099-C40C66FF867C}">
                  <a14:compatExt spid="_x0000_s22552"/>
                </a:ext>
                <a:ext uri="{FF2B5EF4-FFF2-40B4-BE49-F238E27FC236}">
                  <a16:creationId xmlns:a16="http://schemas.microsoft.com/office/drawing/2014/main" id="{00000000-0008-0000-0700-0000185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38</xdr:row>
          <xdr:rowOff>66675</xdr:rowOff>
        </xdr:from>
        <xdr:to>
          <xdr:col>3</xdr:col>
          <xdr:colOff>419100</xdr:colOff>
          <xdr:row>39</xdr:row>
          <xdr:rowOff>123825</xdr:rowOff>
        </xdr:to>
        <xdr:sp macro="" textlink="">
          <xdr:nvSpPr>
            <xdr:cNvPr id="22553" name="Case d'option 25" hidden="1">
              <a:extLst>
                <a:ext uri="{63B3BB69-23CF-44E3-9099-C40C66FF867C}">
                  <a14:compatExt spid="_x0000_s22553"/>
                </a:ext>
                <a:ext uri="{FF2B5EF4-FFF2-40B4-BE49-F238E27FC236}">
                  <a16:creationId xmlns:a16="http://schemas.microsoft.com/office/drawing/2014/main" id="{00000000-0008-0000-0700-0000195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180975</xdr:colOff>
          <xdr:row>40</xdr:row>
          <xdr:rowOff>180975</xdr:rowOff>
        </xdr:from>
        <xdr:to>
          <xdr:col>3</xdr:col>
          <xdr:colOff>409575</xdr:colOff>
          <xdr:row>42</xdr:row>
          <xdr:rowOff>47625</xdr:rowOff>
        </xdr:to>
        <xdr:sp macro="" textlink="">
          <xdr:nvSpPr>
            <xdr:cNvPr id="22554" name="Case d'option 26" hidden="1">
              <a:extLst>
                <a:ext uri="{63B3BB69-23CF-44E3-9099-C40C66FF867C}">
                  <a14:compatExt spid="_x0000_s22554"/>
                </a:ext>
                <a:ext uri="{FF2B5EF4-FFF2-40B4-BE49-F238E27FC236}">
                  <a16:creationId xmlns:a16="http://schemas.microsoft.com/office/drawing/2014/main" id="{00000000-0008-0000-0700-00001A5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8.xml><?xml version="1.0" encoding="utf-8"?>
<xdr:wsDr xmlns:xdr="http://schemas.openxmlformats.org/drawingml/2006/spreadsheetDrawing" xmlns:a="http://schemas.openxmlformats.org/drawingml/2006/main">
  <xdr:twoCellAnchor>
    <xdr:from>
      <xdr:col>13</xdr:col>
      <xdr:colOff>23811</xdr:colOff>
      <xdr:row>19</xdr:row>
      <xdr:rowOff>166687</xdr:rowOff>
    </xdr:from>
    <xdr:to>
      <xdr:col>21</xdr:col>
      <xdr:colOff>609600</xdr:colOff>
      <xdr:row>47</xdr:row>
      <xdr:rowOff>9525</xdr:rowOff>
    </xdr:to>
    <xdr:graphicFrame macro="">
      <xdr:nvGraphicFramePr>
        <xdr:cNvPr id="2" name="Graphique 1">
          <a:extLst>
            <a:ext uri="{FF2B5EF4-FFF2-40B4-BE49-F238E27FC236}">
              <a16:creationId xmlns:a16="http://schemas.microsoft.com/office/drawing/2014/main" id="{00000000-0008-0000-08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352425</xdr:colOff>
      <xdr:row>27</xdr:row>
      <xdr:rowOff>66677</xdr:rowOff>
    </xdr:from>
    <xdr:to>
      <xdr:col>18</xdr:col>
      <xdr:colOff>212668</xdr:colOff>
      <xdr:row>35</xdr:row>
      <xdr:rowOff>0</xdr:rowOff>
    </xdr:to>
    <xdr:cxnSp macro="">
      <xdr:nvCxnSpPr>
        <xdr:cNvPr id="3" name="Connecteur droit 2">
          <a:extLst>
            <a:ext uri="{FF2B5EF4-FFF2-40B4-BE49-F238E27FC236}">
              <a16:creationId xmlns:a16="http://schemas.microsoft.com/office/drawing/2014/main" id="{00000000-0008-0000-0800-000003000000}"/>
            </a:ext>
          </a:extLst>
        </xdr:cNvPr>
        <xdr:cNvCxnSpPr/>
      </xdr:nvCxnSpPr>
      <xdr:spPr>
        <a:xfrm flipV="1">
          <a:off x="15497175" y="5981702"/>
          <a:ext cx="622243" cy="1457323"/>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17</xdr:col>
      <xdr:colOff>352425</xdr:colOff>
      <xdr:row>29</xdr:row>
      <xdr:rowOff>19051</xdr:rowOff>
    </xdr:from>
    <xdr:to>
      <xdr:col>18</xdr:col>
      <xdr:colOff>707968</xdr:colOff>
      <xdr:row>35</xdr:row>
      <xdr:rowOff>19050</xdr:rowOff>
    </xdr:to>
    <xdr:cxnSp macro="">
      <xdr:nvCxnSpPr>
        <xdr:cNvPr id="5" name="Connecteur droit 4">
          <a:extLst>
            <a:ext uri="{FF2B5EF4-FFF2-40B4-BE49-F238E27FC236}">
              <a16:creationId xmlns:a16="http://schemas.microsoft.com/office/drawing/2014/main" id="{00000000-0008-0000-0800-000005000000}"/>
            </a:ext>
          </a:extLst>
        </xdr:cNvPr>
        <xdr:cNvCxnSpPr/>
      </xdr:nvCxnSpPr>
      <xdr:spPr>
        <a:xfrm flipV="1">
          <a:off x="15497175" y="6315076"/>
          <a:ext cx="1117543" cy="1142999"/>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17</xdr:col>
      <xdr:colOff>333375</xdr:colOff>
      <xdr:row>31</xdr:row>
      <xdr:rowOff>152401</xdr:rowOff>
    </xdr:from>
    <xdr:to>
      <xdr:col>19</xdr:col>
      <xdr:colOff>288868</xdr:colOff>
      <xdr:row>35</xdr:row>
      <xdr:rowOff>28575</xdr:rowOff>
    </xdr:to>
    <xdr:cxnSp macro="">
      <xdr:nvCxnSpPr>
        <xdr:cNvPr id="6" name="Connecteur droit 5">
          <a:extLst>
            <a:ext uri="{FF2B5EF4-FFF2-40B4-BE49-F238E27FC236}">
              <a16:creationId xmlns:a16="http://schemas.microsoft.com/office/drawing/2014/main" id="{00000000-0008-0000-0800-000006000000}"/>
            </a:ext>
          </a:extLst>
        </xdr:cNvPr>
        <xdr:cNvCxnSpPr/>
      </xdr:nvCxnSpPr>
      <xdr:spPr>
        <a:xfrm flipV="1">
          <a:off x="15478125" y="6829426"/>
          <a:ext cx="1479493" cy="638174"/>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17</xdr:col>
      <xdr:colOff>371475</xdr:colOff>
      <xdr:row>34</xdr:row>
      <xdr:rowOff>161925</xdr:rowOff>
    </xdr:from>
    <xdr:to>
      <xdr:col>19</xdr:col>
      <xdr:colOff>390525</xdr:colOff>
      <xdr:row>35</xdr:row>
      <xdr:rowOff>28576</xdr:rowOff>
    </xdr:to>
    <xdr:cxnSp macro="">
      <xdr:nvCxnSpPr>
        <xdr:cNvPr id="7" name="Connecteur droit 6">
          <a:extLst>
            <a:ext uri="{FF2B5EF4-FFF2-40B4-BE49-F238E27FC236}">
              <a16:creationId xmlns:a16="http://schemas.microsoft.com/office/drawing/2014/main" id="{00000000-0008-0000-0800-000007000000}"/>
            </a:ext>
          </a:extLst>
        </xdr:cNvPr>
        <xdr:cNvCxnSpPr/>
      </xdr:nvCxnSpPr>
      <xdr:spPr>
        <a:xfrm flipV="1">
          <a:off x="15516225" y="7410450"/>
          <a:ext cx="1543050" cy="57151"/>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17</xdr:col>
      <xdr:colOff>371475</xdr:colOff>
      <xdr:row>35</xdr:row>
      <xdr:rowOff>38100</xdr:rowOff>
    </xdr:from>
    <xdr:to>
      <xdr:col>19</xdr:col>
      <xdr:colOff>288868</xdr:colOff>
      <xdr:row>38</xdr:row>
      <xdr:rowOff>57151</xdr:rowOff>
    </xdr:to>
    <xdr:cxnSp macro="">
      <xdr:nvCxnSpPr>
        <xdr:cNvPr id="8" name="Connecteur droit 7">
          <a:extLst>
            <a:ext uri="{FF2B5EF4-FFF2-40B4-BE49-F238E27FC236}">
              <a16:creationId xmlns:a16="http://schemas.microsoft.com/office/drawing/2014/main" id="{00000000-0008-0000-0800-000008000000}"/>
            </a:ext>
          </a:extLst>
        </xdr:cNvPr>
        <xdr:cNvCxnSpPr/>
      </xdr:nvCxnSpPr>
      <xdr:spPr>
        <a:xfrm>
          <a:off x="15516225" y="7477125"/>
          <a:ext cx="1441393" cy="590551"/>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17</xdr:col>
      <xdr:colOff>371475</xdr:colOff>
      <xdr:row>35</xdr:row>
      <xdr:rowOff>57150</xdr:rowOff>
    </xdr:from>
    <xdr:to>
      <xdr:col>18</xdr:col>
      <xdr:colOff>746068</xdr:colOff>
      <xdr:row>40</xdr:row>
      <xdr:rowOff>171451</xdr:rowOff>
    </xdr:to>
    <xdr:cxnSp macro="">
      <xdr:nvCxnSpPr>
        <xdr:cNvPr id="9" name="Connecteur droit 8">
          <a:extLst>
            <a:ext uri="{FF2B5EF4-FFF2-40B4-BE49-F238E27FC236}">
              <a16:creationId xmlns:a16="http://schemas.microsoft.com/office/drawing/2014/main" id="{00000000-0008-0000-0800-000009000000}"/>
            </a:ext>
          </a:extLst>
        </xdr:cNvPr>
        <xdr:cNvCxnSpPr/>
      </xdr:nvCxnSpPr>
      <xdr:spPr>
        <a:xfrm>
          <a:off x="15516225" y="7496175"/>
          <a:ext cx="1136593" cy="1066801"/>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17</xdr:col>
      <xdr:colOff>381000</xdr:colOff>
      <xdr:row>35</xdr:row>
      <xdr:rowOff>47625</xdr:rowOff>
    </xdr:from>
    <xdr:to>
      <xdr:col>18</xdr:col>
      <xdr:colOff>222193</xdr:colOff>
      <xdr:row>42</xdr:row>
      <xdr:rowOff>142876</xdr:rowOff>
    </xdr:to>
    <xdr:cxnSp macro="">
      <xdr:nvCxnSpPr>
        <xdr:cNvPr id="10" name="Connecteur droit 9">
          <a:extLst>
            <a:ext uri="{FF2B5EF4-FFF2-40B4-BE49-F238E27FC236}">
              <a16:creationId xmlns:a16="http://schemas.microsoft.com/office/drawing/2014/main" id="{00000000-0008-0000-0800-00000A000000}"/>
            </a:ext>
          </a:extLst>
        </xdr:cNvPr>
        <xdr:cNvCxnSpPr/>
      </xdr:nvCxnSpPr>
      <xdr:spPr>
        <a:xfrm>
          <a:off x="15525750" y="7486650"/>
          <a:ext cx="603193" cy="1428751"/>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17</xdr:col>
      <xdr:colOff>317443</xdr:colOff>
      <xdr:row>35</xdr:row>
      <xdr:rowOff>38100</xdr:rowOff>
    </xdr:from>
    <xdr:to>
      <xdr:col>17</xdr:col>
      <xdr:colOff>361950</xdr:colOff>
      <xdr:row>43</xdr:row>
      <xdr:rowOff>95251</xdr:rowOff>
    </xdr:to>
    <xdr:cxnSp macro="">
      <xdr:nvCxnSpPr>
        <xdr:cNvPr id="11" name="Connecteur droit 10">
          <a:extLst>
            <a:ext uri="{FF2B5EF4-FFF2-40B4-BE49-F238E27FC236}">
              <a16:creationId xmlns:a16="http://schemas.microsoft.com/office/drawing/2014/main" id="{00000000-0008-0000-0800-00000B000000}"/>
            </a:ext>
          </a:extLst>
        </xdr:cNvPr>
        <xdr:cNvCxnSpPr/>
      </xdr:nvCxnSpPr>
      <xdr:spPr>
        <a:xfrm flipH="1">
          <a:off x="15462193" y="7477125"/>
          <a:ext cx="44507" cy="1581151"/>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17</xdr:col>
      <xdr:colOff>346018</xdr:colOff>
      <xdr:row>26</xdr:row>
      <xdr:rowOff>114301</xdr:rowOff>
    </xdr:from>
    <xdr:to>
      <xdr:col>17</xdr:col>
      <xdr:colOff>361950</xdr:colOff>
      <xdr:row>35</xdr:row>
      <xdr:rowOff>95250</xdr:rowOff>
    </xdr:to>
    <xdr:cxnSp macro="">
      <xdr:nvCxnSpPr>
        <xdr:cNvPr id="12" name="Connecteur droit 11">
          <a:extLst>
            <a:ext uri="{FF2B5EF4-FFF2-40B4-BE49-F238E27FC236}">
              <a16:creationId xmlns:a16="http://schemas.microsoft.com/office/drawing/2014/main" id="{00000000-0008-0000-0800-00000C000000}"/>
            </a:ext>
          </a:extLst>
        </xdr:cNvPr>
        <xdr:cNvCxnSpPr/>
      </xdr:nvCxnSpPr>
      <xdr:spPr>
        <a:xfrm flipH="1" flipV="1">
          <a:off x="15490768" y="5838826"/>
          <a:ext cx="15932" cy="1695449"/>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16</xdr:col>
      <xdr:colOff>460318</xdr:colOff>
      <xdr:row>27</xdr:row>
      <xdr:rowOff>57151</xdr:rowOff>
    </xdr:from>
    <xdr:to>
      <xdr:col>17</xdr:col>
      <xdr:colOff>371475</xdr:colOff>
      <xdr:row>35</xdr:row>
      <xdr:rowOff>38100</xdr:rowOff>
    </xdr:to>
    <xdr:cxnSp macro="">
      <xdr:nvCxnSpPr>
        <xdr:cNvPr id="13" name="Connecteur droit 12">
          <a:extLst>
            <a:ext uri="{FF2B5EF4-FFF2-40B4-BE49-F238E27FC236}">
              <a16:creationId xmlns:a16="http://schemas.microsoft.com/office/drawing/2014/main" id="{00000000-0008-0000-0800-00000D000000}"/>
            </a:ext>
          </a:extLst>
        </xdr:cNvPr>
        <xdr:cNvCxnSpPr/>
      </xdr:nvCxnSpPr>
      <xdr:spPr>
        <a:xfrm flipH="1" flipV="1">
          <a:off x="14843068" y="5972176"/>
          <a:ext cx="673157" cy="1504949"/>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698443</xdr:colOff>
      <xdr:row>29</xdr:row>
      <xdr:rowOff>28576</xdr:rowOff>
    </xdr:from>
    <xdr:to>
      <xdr:col>17</xdr:col>
      <xdr:colOff>361950</xdr:colOff>
      <xdr:row>35</xdr:row>
      <xdr:rowOff>38100</xdr:rowOff>
    </xdr:to>
    <xdr:cxnSp macro="">
      <xdr:nvCxnSpPr>
        <xdr:cNvPr id="14" name="Connecteur droit 13">
          <a:extLst>
            <a:ext uri="{FF2B5EF4-FFF2-40B4-BE49-F238E27FC236}">
              <a16:creationId xmlns:a16="http://schemas.microsoft.com/office/drawing/2014/main" id="{00000000-0008-0000-0800-00000E000000}"/>
            </a:ext>
          </a:extLst>
        </xdr:cNvPr>
        <xdr:cNvCxnSpPr/>
      </xdr:nvCxnSpPr>
      <xdr:spPr>
        <a:xfrm flipH="1" flipV="1">
          <a:off x="14319193" y="6324601"/>
          <a:ext cx="1187507" cy="1152524"/>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374593</xdr:colOff>
      <xdr:row>31</xdr:row>
      <xdr:rowOff>152401</xdr:rowOff>
    </xdr:from>
    <xdr:to>
      <xdr:col>17</xdr:col>
      <xdr:colOff>361950</xdr:colOff>
      <xdr:row>35</xdr:row>
      <xdr:rowOff>38100</xdr:rowOff>
    </xdr:to>
    <xdr:cxnSp macro="">
      <xdr:nvCxnSpPr>
        <xdr:cNvPr id="15" name="Connecteur droit 14">
          <a:extLst>
            <a:ext uri="{FF2B5EF4-FFF2-40B4-BE49-F238E27FC236}">
              <a16:creationId xmlns:a16="http://schemas.microsoft.com/office/drawing/2014/main" id="{00000000-0008-0000-0800-00000F000000}"/>
            </a:ext>
          </a:extLst>
        </xdr:cNvPr>
        <xdr:cNvCxnSpPr/>
      </xdr:nvCxnSpPr>
      <xdr:spPr>
        <a:xfrm flipH="1" flipV="1">
          <a:off x="13995343" y="6829426"/>
          <a:ext cx="1511357" cy="647699"/>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241243</xdr:colOff>
      <xdr:row>35</xdr:row>
      <xdr:rowOff>9526</xdr:rowOff>
    </xdr:from>
    <xdr:to>
      <xdr:col>17</xdr:col>
      <xdr:colOff>371475</xdr:colOff>
      <xdr:row>35</xdr:row>
      <xdr:rowOff>38100</xdr:rowOff>
    </xdr:to>
    <xdr:cxnSp macro="">
      <xdr:nvCxnSpPr>
        <xdr:cNvPr id="16" name="Connecteur droit 15">
          <a:extLst>
            <a:ext uri="{FF2B5EF4-FFF2-40B4-BE49-F238E27FC236}">
              <a16:creationId xmlns:a16="http://schemas.microsoft.com/office/drawing/2014/main" id="{00000000-0008-0000-0800-000010000000}"/>
            </a:ext>
          </a:extLst>
        </xdr:cNvPr>
        <xdr:cNvCxnSpPr/>
      </xdr:nvCxnSpPr>
      <xdr:spPr>
        <a:xfrm flipH="1" flipV="1">
          <a:off x="13861993" y="7448551"/>
          <a:ext cx="1654232" cy="28574"/>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365068</xdr:colOff>
      <xdr:row>35</xdr:row>
      <xdr:rowOff>28575</xdr:rowOff>
    </xdr:from>
    <xdr:to>
      <xdr:col>17</xdr:col>
      <xdr:colOff>361950</xdr:colOff>
      <xdr:row>38</xdr:row>
      <xdr:rowOff>76201</xdr:rowOff>
    </xdr:to>
    <xdr:cxnSp macro="">
      <xdr:nvCxnSpPr>
        <xdr:cNvPr id="17" name="Connecteur droit 16">
          <a:extLst>
            <a:ext uri="{FF2B5EF4-FFF2-40B4-BE49-F238E27FC236}">
              <a16:creationId xmlns:a16="http://schemas.microsoft.com/office/drawing/2014/main" id="{00000000-0008-0000-0800-000011000000}"/>
            </a:ext>
          </a:extLst>
        </xdr:cNvPr>
        <xdr:cNvCxnSpPr/>
      </xdr:nvCxnSpPr>
      <xdr:spPr>
        <a:xfrm flipH="1">
          <a:off x="13985818" y="7467600"/>
          <a:ext cx="1520882" cy="619126"/>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16</xdr:col>
      <xdr:colOff>438150</xdr:colOff>
      <xdr:row>35</xdr:row>
      <xdr:rowOff>28576</xdr:rowOff>
    </xdr:from>
    <xdr:to>
      <xdr:col>17</xdr:col>
      <xdr:colOff>355543</xdr:colOff>
      <xdr:row>42</xdr:row>
      <xdr:rowOff>171450</xdr:rowOff>
    </xdr:to>
    <xdr:cxnSp macro="">
      <xdr:nvCxnSpPr>
        <xdr:cNvPr id="33" name="Connecteur droit 32">
          <a:extLst>
            <a:ext uri="{FF2B5EF4-FFF2-40B4-BE49-F238E27FC236}">
              <a16:creationId xmlns:a16="http://schemas.microsoft.com/office/drawing/2014/main" id="{00000000-0008-0000-0800-000021000000}"/>
            </a:ext>
          </a:extLst>
        </xdr:cNvPr>
        <xdr:cNvCxnSpPr/>
      </xdr:nvCxnSpPr>
      <xdr:spPr>
        <a:xfrm flipV="1">
          <a:off x="14820900" y="7467601"/>
          <a:ext cx="679393" cy="1476374"/>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733425</xdr:colOff>
      <xdr:row>35</xdr:row>
      <xdr:rowOff>38100</xdr:rowOff>
    </xdr:from>
    <xdr:to>
      <xdr:col>17</xdr:col>
      <xdr:colOff>333375</xdr:colOff>
      <xdr:row>41</xdr:row>
      <xdr:rowOff>57151</xdr:rowOff>
    </xdr:to>
    <xdr:cxnSp macro="">
      <xdr:nvCxnSpPr>
        <xdr:cNvPr id="35" name="Connecteur droit 34">
          <a:extLst>
            <a:ext uri="{FF2B5EF4-FFF2-40B4-BE49-F238E27FC236}">
              <a16:creationId xmlns:a16="http://schemas.microsoft.com/office/drawing/2014/main" id="{00000000-0008-0000-0800-000023000000}"/>
            </a:ext>
          </a:extLst>
        </xdr:cNvPr>
        <xdr:cNvCxnSpPr/>
      </xdr:nvCxnSpPr>
      <xdr:spPr>
        <a:xfrm flipV="1">
          <a:off x="14354175" y="7477125"/>
          <a:ext cx="1123950" cy="1162051"/>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29</xdr:col>
      <xdr:colOff>527050</xdr:colOff>
      <xdr:row>19</xdr:row>
      <xdr:rowOff>123825</xdr:rowOff>
    </xdr:from>
    <xdr:to>
      <xdr:col>38</xdr:col>
      <xdr:colOff>112714</xdr:colOff>
      <xdr:row>46</xdr:row>
      <xdr:rowOff>157163</xdr:rowOff>
    </xdr:to>
    <xdr:graphicFrame macro="">
      <xdr:nvGraphicFramePr>
        <xdr:cNvPr id="54" name="Graphique 53">
          <a:extLst>
            <a:ext uri="{FF2B5EF4-FFF2-40B4-BE49-F238E27FC236}">
              <a16:creationId xmlns:a16="http://schemas.microsoft.com/office/drawing/2014/main" id="{00000000-0008-0000-0800-00003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33</xdr:col>
      <xdr:colOff>708082</xdr:colOff>
      <xdr:row>27</xdr:row>
      <xdr:rowOff>47626</xdr:rowOff>
    </xdr:from>
    <xdr:to>
      <xdr:col>34</xdr:col>
      <xdr:colOff>568325</xdr:colOff>
      <xdr:row>34</xdr:row>
      <xdr:rowOff>171449</xdr:rowOff>
    </xdr:to>
    <xdr:cxnSp macro="">
      <xdr:nvCxnSpPr>
        <xdr:cNvPr id="38" name="Connecteur droit 37">
          <a:extLst>
            <a:ext uri="{FF2B5EF4-FFF2-40B4-BE49-F238E27FC236}">
              <a16:creationId xmlns:a16="http://schemas.microsoft.com/office/drawing/2014/main" id="{00000000-0008-0000-0800-000026000000}"/>
            </a:ext>
          </a:extLst>
        </xdr:cNvPr>
        <xdr:cNvCxnSpPr/>
      </xdr:nvCxnSpPr>
      <xdr:spPr>
        <a:xfrm flipV="1">
          <a:off x="26393832" y="6889751"/>
          <a:ext cx="622243" cy="1457323"/>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33</xdr:col>
      <xdr:colOff>708082</xdr:colOff>
      <xdr:row>29</xdr:row>
      <xdr:rowOff>0</xdr:rowOff>
    </xdr:from>
    <xdr:to>
      <xdr:col>35</xdr:col>
      <xdr:colOff>301625</xdr:colOff>
      <xdr:row>34</xdr:row>
      <xdr:rowOff>190499</xdr:rowOff>
    </xdr:to>
    <xdr:cxnSp macro="">
      <xdr:nvCxnSpPr>
        <xdr:cNvPr id="39" name="Connecteur droit 38">
          <a:extLst>
            <a:ext uri="{FF2B5EF4-FFF2-40B4-BE49-F238E27FC236}">
              <a16:creationId xmlns:a16="http://schemas.microsoft.com/office/drawing/2014/main" id="{00000000-0008-0000-0800-000027000000}"/>
            </a:ext>
          </a:extLst>
        </xdr:cNvPr>
        <xdr:cNvCxnSpPr/>
      </xdr:nvCxnSpPr>
      <xdr:spPr>
        <a:xfrm flipV="1">
          <a:off x="26393832" y="7223125"/>
          <a:ext cx="1117543" cy="1142999"/>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33</xdr:col>
      <xdr:colOff>689032</xdr:colOff>
      <xdr:row>31</xdr:row>
      <xdr:rowOff>133350</xdr:rowOff>
    </xdr:from>
    <xdr:to>
      <xdr:col>35</xdr:col>
      <xdr:colOff>644525</xdr:colOff>
      <xdr:row>35</xdr:row>
      <xdr:rowOff>9524</xdr:rowOff>
    </xdr:to>
    <xdr:cxnSp macro="">
      <xdr:nvCxnSpPr>
        <xdr:cNvPr id="40" name="Connecteur droit 39">
          <a:extLst>
            <a:ext uri="{FF2B5EF4-FFF2-40B4-BE49-F238E27FC236}">
              <a16:creationId xmlns:a16="http://schemas.microsoft.com/office/drawing/2014/main" id="{00000000-0008-0000-0800-000028000000}"/>
            </a:ext>
          </a:extLst>
        </xdr:cNvPr>
        <xdr:cNvCxnSpPr/>
      </xdr:nvCxnSpPr>
      <xdr:spPr>
        <a:xfrm flipV="1">
          <a:off x="26374782" y="7737475"/>
          <a:ext cx="1479493" cy="638174"/>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33</xdr:col>
      <xdr:colOff>727132</xdr:colOff>
      <xdr:row>34</xdr:row>
      <xdr:rowOff>142874</xdr:rowOff>
    </xdr:from>
    <xdr:to>
      <xdr:col>35</xdr:col>
      <xdr:colOff>746182</xdr:colOff>
      <xdr:row>35</xdr:row>
      <xdr:rowOff>9525</xdr:rowOff>
    </xdr:to>
    <xdr:cxnSp macro="">
      <xdr:nvCxnSpPr>
        <xdr:cNvPr id="41" name="Connecteur droit 40">
          <a:extLst>
            <a:ext uri="{FF2B5EF4-FFF2-40B4-BE49-F238E27FC236}">
              <a16:creationId xmlns:a16="http://schemas.microsoft.com/office/drawing/2014/main" id="{00000000-0008-0000-0800-000029000000}"/>
            </a:ext>
          </a:extLst>
        </xdr:cNvPr>
        <xdr:cNvCxnSpPr/>
      </xdr:nvCxnSpPr>
      <xdr:spPr>
        <a:xfrm flipV="1">
          <a:off x="26412882" y="8318499"/>
          <a:ext cx="1543050" cy="57151"/>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33</xdr:col>
      <xdr:colOff>727132</xdr:colOff>
      <xdr:row>35</xdr:row>
      <xdr:rowOff>19049</xdr:rowOff>
    </xdr:from>
    <xdr:to>
      <xdr:col>35</xdr:col>
      <xdr:colOff>644525</xdr:colOff>
      <xdr:row>38</xdr:row>
      <xdr:rowOff>38100</xdr:rowOff>
    </xdr:to>
    <xdr:cxnSp macro="">
      <xdr:nvCxnSpPr>
        <xdr:cNvPr id="42" name="Connecteur droit 41">
          <a:extLst>
            <a:ext uri="{FF2B5EF4-FFF2-40B4-BE49-F238E27FC236}">
              <a16:creationId xmlns:a16="http://schemas.microsoft.com/office/drawing/2014/main" id="{00000000-0008-0000-0800-00002A000000}"/>
            </a:ext>
          </a:extLst>
        </xdr:cNvPr>
        <xdr:cNvCxnSpPr/>
      </xdr:nvCxnSpPr>
      <xdr:spPr>
        <a:xfrm>
          <a:off x="26412882" y="8385174"/>
          <a:ext cx="1441393" cy="590551"/>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33</xdr:col>
      <xdr:colOff>727132</xdr:colOff>
      <xdr:row>35</xdr:row>
      <xdr:rowOff>38099</xdr:rowOff>
    </xdr:from>
    <xdr:to>
      <xdr:col>35</xdr:col>
      <xdr:colOff>339725</xdr:colOff>
      <xdr:row>40</xdr:row>
      <xdr:rowOff>152400</xdr:rowOff>
    </xdr:to>
    <xdr:cxnSp macro="">
      <xdr:nvCxnSpPr>
        <xdr:cNvPr id="43" name="Connecteur droit 42">
          <a:extLst>
            <a:ext uri="{FF2B5EF4-FFF2-40B4-BE49-F238E27FC236}">
              <a16:creationId xmlns:a16="http://schemas.microsoft.com/office/drawing/2014/main" id="{00000000-0008-0000-0800-00002B000000}"/>
            </a:ext>
          </a:extLst>
        </xdr:cNvPr>
        <xdr:cNvCxnSpPr/>
      </xdr:nvCxnSpPr>
      <xdr:spPr>
        <a:xfrm>
          <a:off x="26412882" y="8404224"/>
          <a:ext cx="1136593" cy="1066801"/>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33</xdr:col>
      <xdr:colOff>736657</xdr:colOff>
      <xdr:row>35</xdr:row>
      <xdr:rowOff>28574</xdr:rowOff>
    </xdr:from>
    <xdr:to>
      <xdr:col>34</xdr:col>
      <xdr:colOff>577850</xdr:colOff>
      <xdr:row>42</xdr:row>
      <xdr:rowOff>123825</xdr:rowOff>
    </xdr:to>
    <xdr:cxnSp macro="">
      <xdr:nvCxnSpPr>
        <xdr:cNvPr id="44" name="Connecteur droit 43">
          <a:extLst>
            <a:ext uri="{FF2B5EF4-FFF2-40B4-BE49-F238E27FC236}">
              <a16:creationId xmlns:a16="http://schemas.microsoft.com/office/drawing/2014/main" id="{00000000-0008-0000-0800-00002C000000}"/>
            </a:ext>
          </a:extLst>
        </xdr:cNvPr>
        <xdr:cNvCxnSpPr/>
      </xdr:nvCxnSpPr>
      <xdr:spPr>
        <a:xfrm>
          <a:off x="26422407" y="8394699"/>
          <a:ext cx="603193" cy="1428751"/>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33</xdr:col>
      <xdr:colOff>673100</xdr:colOff>
      <xdr:row>35</xdr:row>
      <xdr:rowOff>19049</xdr:rowOff>
    </xdr:from>
    <xdr:to>
      <xdr:col>33</xdr:col>
      <xdr:colOff>717607</xdr:colOff>
      <xdr:row>43</xdr:row>
      <xdr:rowOff>76200</xdr:rowOff>
    </xdr:to>
    <xdr:cxnSp macro="">
      <xdr:nvCxnSpPr>
        <xdr:cNvPr id="45" name="Connecteur droit 44">
          <a:extLst>
            <a:ext uri="{FF2B5EF4-FFF2-40B4-BE49-F238E27FC236}">
              <a16:creationId xmlns:a16="http://schemas.microsoft.com/office/drawing/2014/main" id="{00000000-0008-0000-0800-00002D000000}"/>
            </a:ext>
          </a:extLst>
        </xdr:cNvPr>
        <xdr:cNvCxnSpPr/>
      </xdr:nvCxnSpPr>
      <xdr:spPr>
        <a:xfrm flipH="1">
          <a:off x="26358850" y="8385174"/>
          <a:ext cx="44507" cy="1581151"/>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33</xdr:col>
      <xdr:colOff>701675</xdr:colOff>
      <xdr:row>26</xdr:row>
      <xdr:rowOff>95250</xdr:rowOff>
    </xdr:from>
    <xdr:to>
      <xdr:col>33</xdr:col>
      <xdr:colOff>717607</xdr:colOff>
      <xdr:row>35</xdr:row>
      <xdr:rowOff>76199</xdr:rowOff>
    </xdr:to>
    <xdr:cxnSp macro="">
      <xdr:nvCxnSpPr>
        <xdr:cNvPr id="46" name="Connecteur droit 45">
          <a:extLst>
            <a:ext uri="{FF2B5EF4-FFF2-40B4-BE49-F238E27FC236}">
              <a16:creationId xmlns:a16="http://schemas.microsoft.com/office/drawing/2014/main" id="{00000000-0008-0000-0800-00002E000000}"/>
            </a:ext>
          </a:extLst>
        </xdr:cNvPr>
        <xdr:cNvCxnSpPr/>
      </xdr:nvCxnSpPr>
      <xdr:spPr>
        <a:xfrm flipH="1" flipV="1">
          <a:off x="26387425" y="6746875"/>
          <a:ext cx="15932" cy="1695449"/>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31</xdr:col>
      <xdr:colOff>720725</xdr:colOff>
      <xdr:row>35</xdr:row>
      <xdr:rowOff>9524</xdr:rowOff>
    </xdr:from>
    <xdr:to>
      <xdr:col>33</xdr:col>
      <xdr:colOff>717607</xdr:colOff>
      <xdr:row>38</xdr:row>
      <xdr:rowOff>57150</xdr:rowOff>
    </xdr:to>
    <xdr:cxnSp macro="">
      <xdr:nvCxnSpPr>
        <xdr:cNvPr id="51" name="Connecteur droit 50">
          <a:extLst>
            <a:ext uri="{FF2B5EF4-FFF2-40B4-BE49-F238E27FC236}">
              <a16:creationId xmlns:a16="http://schemas.microsoft.com/office/drawing/2014/main" id="{00000000-0008-0000-0800-000033000000}"/>
            </a:ext>
          </a:extLst>
        </xdr:cNvPr>
        <xdr:cNvCxnSpPr/>
      </xdr:nvCxnSpPr>
      <xdr:spPr>
        <a:xfrm flipH="1">
          <a:off x="24882475" y="8375649"/>
          <a:ext cx="1520882" cy="619126"/>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33</xdr:col>
      <xdr:colOff>31807</xdr:colOff>
      <xdr:row>35</xdr:row>
      <xdr:rowOff>9525</xdr:rowOff>
    </xdr:from>
    <xdr:to>
      <xdr:col>33</xdr:col>
      <xdr:colOff>711200</xdr:colOff>
      <xdr:row>42</xdr:row>
      <xdr:rowOff>152399</xdr:rowOff>
    </xdr:to>
    <xdr:cxnSp macro="">
      <xdr:nvCxnSpPr>
        <xdr:cNvPr id="52" name="Connecteur droit 51">
          <a:extLst>
            <a:ext uri="{FF2B5EF4-FFF2-40B4-BE49-F238E27FC236}">
              <a16:creationId xmlns:a16="http://schemas.microsoft.com/office/drawing/2014/main" id="{00000000-0008-0000-0800-000034000000}"/>
            </a:ext>
          </a:extLst>
        </xdr:cNvPr>
        <xdr:cNvCxnSpPr/>
      </xdr:nvCxnSpPr>
      <xdr:spPr>
        <a:xfrm flipV="1">
          <a:off x="25717557" y="8375650"/>
          <a:ext cx="679393" cy="1476374"/>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32</xdr:col>
      <xdr:colOff>327082</xdr:colOff>
      <xdr:row>35</xdr:row>
      <xdr:rowOff>19049</xdr:rowOff>
    </xdr:from>
    <xdr:to>
      <xdr:col>33</xdr:col>
      <xdr:colOff>689032</xdr:colOff>
      <xdr:row>41</xdr:row>
      <xdr:rowOff>38100</xdr:rowOff>
    </xdr:to>
    <xdr:cxnSp macro="">
      <xdr:nvCxnSpPr>
        <xdr:cNvPr id="53" name="Connecteur droit 52">
          <a:extLst>
            <a:ext uri="{FF2B5EF4-FFF2-40B4-BE49-F238E27FC236}">
              <a16:creationId xmlns:a16="http://schemas.microsoft.com/office/drawing/2014/main" id="{00000000-0008-0000-0800-000035000000}"/>
            </a:ext>
          </a:extLst>
        </xdr:cNvPr>
        <xdr:cNvCxnSpPr/>
      </xdr:nvCxnSpPr>
      <xdr:spPr>
        <a:xfrm flipV="1">
          <a:off x="25250832" y="8385174"/>
          <a:ext cx="1123950" cy="1162051"/>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33</xdr:col>
      <xdr:colOff>53975</xdr:colOff>
      <xdr:row>27</xdr:row>
      <xdr:rowOff>66675</xdr:rowOff>
    </xdr:from>
    <xdr:to>
      <xdr:col>33</xdr:col>
      <xdr:colOff>727132</xdr:colOff>
      <xdr:row>35</xdr:row>
      <xdr:rowOff>47624</xdr:rowOff>
    </xdr:to>
    <xdr:cxnSp macro="">
      <xdr:nvCxnSpPr>
        <xdr:cNvPr id="55" name="Connecteur droit 54">
          <a:extLst>
            <a:ext uri="{FF2B5EF4-FFF2-40B4-BE49-F238E27FC236}">
              <a16:creationId xmlns:a16="http://schemas.microsoft.com/office/drawing/2014/main" id="{00000000-0008-0000-0800-000037000000}"/>
            </a:ext>
          </a:extLst>
        </xdr:cNvPr>
        <xdr:cNvCxnSpPr/>
      </xdr:nvCxnSpPr>
      <xdr:spPr>
        <a:xfrm flipH="1" flipV="1">
          <a:off x="25739725" y="6908800"/>
          <a:ext cx="673157" cy="1504949"/>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32</xdr:col>
      <xdr:colOff>292100</xdr:colOff>
      <xdr:row>29</xdr:row>
      <xdr:rowOff>38100</xdr:rowOff>
    </xdr:from>
    <xdr:to>
      <xdr:col>33</xdr:col>
      <xdr:colOff>717607</xdr:colOff>
      <xdr:row>35</xdr:row>
      <xdr:rowOff>47624</xdr:rowOff>
    </xdr:to>
    <xdr:cxnSp macro="">
      <xdr:nvCxnSpPr>
        <xdr:cNvPr id="56" name="Connecteur droit 55">
          <a:extLst>
            <a:ext uri="{FF2B5EF4-FFF2-40B4-BE49-F238E27FC236}">
              <a16:creationId xmlns:a16="http://schemas.microsoft.com/office/drawing/2014/main" id="{00000000-0008-0000-0800-000038000000}"/>
            </a:ext>
          </a:extLst>
        </xdr:cNvPr>
        <xdr:cNvCxnSpPr/>
      </xdr:nvCxnSpPr>
      <xdr:spPr>
        <a:xfrm flipH="1" flipV="1">
          <a:off x="25215850" y="7261225"/>
          <a:ext cx="1187507" cy="1152524"/>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31</xdr:col>
      <xdr:colOff>730250</xdr:colOff>
      <xdr:row>31</xdr:row>
      <xdr:rowOff>161925</xdr:rowOff>
    </xdr:from>
    <xdr:to>
      <xdr:col>33</xdr:col>
      <xdr:colOff>717607</xdr:colOff>
      <xdr:row>35</xdr:row>
      <xdr:rowOff>47624</xdr:rowOff>
    </xdr:to>
    <xdr:cxnSp macro="">
      <xdr:nvCxnSpPr>
        <xdr:cNvPr id="57" name="Connecteur droit 56">
          <a:extLst>
            <a:ext uri="{FF2B5EF4-FFF2-40B4-BE49-F238E27FC236}">
              <a16:creationId xmlns:a16="http://schemas.microsoft.com/office/drawing/2014/main" id="{00000000-0008-0000-0800-000039000000}"/>
            </a:ext>
          </a:extLst>
        </xdr:cNvPr>
        <xdr:cNvCxnSpPr/>
      </xdr:nvCxnSpPr>
      <xdr:spPr>
        <a:xfrm flipH="1" flipV="1">
          <a:off x="24892000" y="7766050"/>
          <a:ext cx="1511357" cy="647699"/>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31</xdr:col>
      <xdr:colOff>596900</xdr:colOff>
      <xdr:row>35</xdr:row>
      <xdr:rowOff>19050</xdr:rowOff>
    </xdr:from>
    <xdr:to>
      <xdr:col>33</xdr:col>
      <xdr:colOff>727132</xdr:colOff>
      <xdr:row>35</xdr:row>
      <xdr:rowOff>47624</xdr:rowOff>
    </xdr:to>
    <xdr:cxnSp macro="">
      <xdr:nvCxnSpPr>
        <xdr:cNvPr id="58" name="Connecteur droit 57">
          <a:extLst>
            <a:ext uri="{FF2B5EF4-FFF2-40B4-BE49-F238E27FC236}">
              <a16:creationId xmlns:a16="http://schemas.microsoft.com/office/drawing/2014/main" id="{00000000-0008-0000-0800-00003A000000}"/>
            </a:ext>
          </a:extLst>
        </xdr:cNvPr>
        <xdr:cNvCxnSpPr/>
      </xdr:nvCxnSpPr>
      <xdr:spPr>
        <a:xfrm flipH="1" flipV="1">
          <a:off x="24758650" y="8385175"/>
          <a:ext cx="1654232" cy="28574"/>
        </a:xfrm>
        <a:prstGeom prst="line">
          <a:avLst/>
        </a:prstGeom>
      </xdr:spPr>
      <xdr:style>
        <a:lnRef idx="1">
          <a:schemeClr val="dk1"/>
        </a:lnRef>
        <a:fillRef idx="0">
          <a:schemeClr val="dk1"/>
        </a:fillRef>
        <a:effectRef idx="0">
          <a:schemeClr val="dk1"/>
        </a:effectRef>
        <a:fontRef idx="minor">
          <a:schemeClr val="tx1"/>
        </a:fontRef>
      </xdr:style>
    </xdr:cxnSp>
    <xdr:clientData/>
  </xdr:twoCellAnchor>
  <mc:AlternateContent xmlns:mc="http://schemas.openxmlformats.org/markup-compatibility/2006">
    <mc:Choice xmlns:a14="http://schemas.microsoft.com/office/drawing/2010/main" Requires="a14">
      <xdr:twoCellAnchor editAs="oneCell">
        <xdr:from>
          <xdr:col>24</xdr:col>
          <xdr:colOff>47625</xdr:colOff>
          <xdr:row>19</xdr:row>
          <xdr:rowOff>171450</xdr:rowOff>
        </xdr:from>
        <xdr:to>
          <xdr:col>25</xdr:col>
          <xdr:colOff>285750</xdr:colOff>
          <xdr:row>21</xdr:row>
          <xdr:rowOff>47625</xdr:rowOff>
        </xdr:to>
        <xdr:sp macro="" textlink="">
          <xdr:nvSpPr>
            <xdr:cNvPr id="2050" name="Case d'option 2" hidden="1">
              <a:extLst>
                <a:ext uri="{63B3BB69-23CF-44E3-9099-C40C66FF867C}">
                  <a14:compatExt spid="_x0000_s2050"/>
                </a:ext>
                <a:ext uri="{FF2B5EF4-FFF2-40B4-BE49-F238E27FC236}">
                  <a16:creationId xmlns:a16="http://schemas.microsoft.com/office/drawing/2014/main" id="{00000000-0008-0000-0800-000002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24</xdr:col>
          <xdr:colOff>66675</xdr:colOff>
          <xdr:row>21</xdr:row>
          <xdr:rowOff>0</xdr:rowOff>
        </xdr:from>
        <xdr:to>
          <xdr:col>25</xdr:col>
          <xdr:colOff>47625</xdr:colOff>
          <xdr:row>22</xdr:row>
          <xdr:rowOff>28575</xdr:rowOff>
        </xdr:to>
        <xdr:sp macro="" textlink="">
          <xdr:nvSpPr>
            <xdr:cNvPr id="2051" name="Case d'option 3" hidden="1">
              <a:extLst>
                <a:ext uri="{63B3BB69-23CF-44E3-9099-C40C66FF867C}">
                  <a14:compatExt spid="_x0000_s2051"/>
                </a:ext>
                <a:ext uri="{FF2B5EF4-FFF2-40B4-BE49-F238E27FC236}">
                  <a16:creationId xmlns:a16="http://schemas.microsoft.com/office/drawing/2014/main" id="{00000000-0008-0000-0800-000003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24</xdr:col>
          <xdr:colOff>66675</xdr:colOff>
          <xdr:row>21</xdr:row>
          <xdr:rowOff>171450</xdr:rowOff>
        </xdr:from>
        <xdr:to>
          <xdr:col>25</xdr:col>
          <xdr:colOff>47625</xdr:colOff>
          <xdr:row>23</xdr:row>
          <xdr:rowOff>9525</xdr:rowOff>
        </xdr:to>
        <xdr:sp macro="" textlink="">
          <xdr:nvSpPr>
            <xdr:cNvPr id="2052" name="Case d'option 4" hidden="1">
              <a:extLst>
                <a:ext uri="{63B3BB69-23CF-44E3-9099-C40C66FF867C}">
                  <a14:compatExt spid="_x0000_s2052"/>
                </a:ext>
                <a:ext uri="{FF2B5EF4-FFF2-40B4-BE49-F238E27FC236}">
                  <a16:creationId xmlns:a16="http://schemas.microsoft.com/office/drawing/2014/main" id="{00000000-0008-0000-0800-000004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24</xdr:col>
          <xdr:colOff>66675</xdr:colOff>
          <xdr:row>23</xdr:row>
          <xdr:rowOff>0</xdr:rowOff>
        </xdr:from>
        <xdr:to>
          <xdr:col>25</xdr:col>
          <xdr:colOff>47625</xdr:colOff>
          <xdr:row>24</xdr:row>
          <xdr:rowOff>28575</xdr:rowOff>
        </xdr:to>
        <xdr:sp macro="" textlink="">
          <xdr:nvSpPr>
            <xdr:cNvPr id="2053" name="Case d'option 5" hidden="1">
              <a:extLst>
                <a:ext uri="{63B3BB69-23CF-44E3-9099-C40C66FF867C}">
                  <a14:compatExt spid="_x0000_s2053"/>
                </a:ext>
                <a:ext uri="{FF2B5EF4-FFF2-40B4-BE49-F238E27FC236}">
                  <a16:creationId xmlns:a16="http://schemas.microsoft.com/office/drawing/2014/main" id="{00000000-0008-0000-0800-000005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24</xdr:col>
          <xdr:colOff>85725</xdr:colOff>
          <xdr:row>23</xdr:row>
          <xdr:rowOff>142875</xdr:rowOff>
        </xdr:from>
        <xdr:to>
          <xdr:col>24</xdr:col>
          <xdr:colOff>238125</xdr:colOff>
          <xdr:row>25</xdr:row>
          <xdr:rowOff>57150</xdr:rowOff>
        </xdr:to>
        <xdr:sp macro="" textlink="">
          <xdr:nvSpPr>
            <xdr:cNvPr id="2054" name="Case d'option 6" hidden="1">
              <a:extLst>
                <a:ext uri="{63B3BB69-23CF-44E3-9099-C40C66FF867C}">
                  <a14:compatExt spid="_x0000_s2054"/>
                </a:ext>
                <a:ext uri="{FF2B5EF4-FFF2-40B4-BE49-F238E27FC236}">
                  <a16:creationId xmlns:a16="http://schemas.microsoft.com/office/drawing/2014/main" id="{00000000-0008-0000-0800-000006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24</xdr:col>
          <xdr:colOff>85725</xdr:colOff>
          <xdr:row>25</xdr:row>
          <xdr:rowOff>0</xdr:rowOff>
        </xdr:from>
        <xdr:to>
          <xdr:col>25</xdr:col>
          <xdr:colOff>66675</xdr:colOff>
          <xdr:row>26</xdr:row>
          <xdr:rowOff>28575</xdr:rowOff>
        </xdr:to>
        <xdr:sp macro="" textlink="">
          <xdr:nvSpPr>
            <xdr:cNvPr id="2055" name="Case d'option 7" hidden="1">
              <a:extLst>
                <a:ext uri="{63B3BB69-23CF-44E3-9099-C40C66FF867C}">
                  <a14:compatExt spid="_x0000_s2055"/>
                </a:ext>
                <a:ext uri="{FF2B5EF4-FFF2-40B4-BE49-F238E27FC236}">
                  <a16:creationId xmlns:a16="http://schemas.microsoft.com/office/drawing/2014/main" id="{00000000-0008-0000-0800-000007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24</xdr:col>
          <xdr:colOff>76200</xdr:colOff>
          <xdr:row>25</xdr:row>
          <xdr:rowOff>180975</xdr:rowOff>
        </xdr:from>
        <xdr:to>
          <xdr:col>25</xdr:col>
          <xdr:colOff>57150</xdr:colOff>
          <xdr:row>27</xdr:row>
          <xdr:rowOff>19050</xdr:rowOff>
        </xdr:to>
        <xdr:sp macro="" textlink="">
          <xdr:nvSpPr>
            <xdr:cNvPr id="2056" name="Case d'option 8" hidden="1">
              <a:extLst>
                <a:ext uri="{63B3BB69-23CF-44E3-9099-C40C66FF867C}">
                  <a14:compatExt spid="_x0000_s2056"/>
                </a:ext>
                <a:ext uri="{FF2B5EF4-FFF2-40B4-BE49-F238E27FC236}">
                  <a16:creationId xmlns:a16="http://schemas.microsoft.com/office/drawing/2014/main" id="{00000000-0008-0000-0800-000008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24</xdr:col>
          <xdr:colOff>85725</xdr:colOff>
          <xdr:row>27</xdr:row>
          <xdr:rowOff>0</xdr:rowOff>
        </xdr:from>
        <xdr:to>
          <xdr:col>25</xdr:col>
          <xdr:colOff>66675</xdr:colOff>
          <xdr:row>28</xdr:row>
          <xdr:rowOff>28575</xdr:rowOff>
        </xdr:to>
        <xdr:sp macro="" textlink="">
          <xdr:nvSpPr>
            <xdr:cNvPr id="2057" name="Case d'option 9" hidden="1">
              <a:extLst>
                <a:ext uri="{63B3BB69-23CF-44E3-9099-C40C66FF867C}">
                  <a14:compatExt spid="_x0000_s2057"/>
                </a:ext>
                <a:ext uri="{FF2B5EF4-FFF2-40B4-BE49-F238E27FC236}">
                  <a16:creationId xmlns:a16="http://schemas.microsoft.com/office/drawing/2014/main" id="{00000000-0008-0000-0800-000009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24</xdr:col>
          <xdr:colOff>85725</xdr:colOff>
          <xdr:row>28</xdr:row>
          <xdr:rowOff>38100</xdr:rowOff>
        </xdr:from>
        <xdr:to>
          <xdr:col>24</xdr:col>
          <xdr:colOff>238125</xdr:colOff>
          <xdr:row>28</xdr:row>
          <xdr:rowOff>171450</xdr:rowOff>
        </xdr:to>
        <xdr:sp macro="" textlink="">
          <xdr:nvSpPr>
            <xdr:cNvPr id="2058" name="Case d'option 10" hidden="1">
              <a:extLst>
                <a:ext uri="{63B3BB69-23CF-44E3-9099-C40C66FF867C}">
                  <a14:compatExt spid="_x0000_s2058"/>
                </a:ext>
                <a:ext uri="{FF2B5EF4-FFF2-40B4-BE49-F238E27FC236}">
                  <a16:creationId xmlns:a16="http://schemas.microsoft.com/office/drawing/2014/main" id="{00000000-0008-0000-0800-00000A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24</xdr:col>
          <xdr:colOff>95250</xdr:colOff>
          <xdr:row>29</xdr:row>
          <xdr:rowOff>0</xdr:rowOff>
        </xdr:from>
        <xdr:to>
          <xdr:col>25</xdr:col>
          <xdr:colOff>76200</xdr:colOff>
          <xdr:row>30</xdr:row>
          <xdr:rowOff>28575</xdr:rowOff>
        </xdr:to>
        <xdr:sp macro="" textlink="">
          <xdr:nvSpPr>
            <xdr:cNvPr id="2059" name="Case d'option 11" hidden="1">
              <a:extLst>
                <a:ext uri="{63B3BB69-23CF-44E3-9099-C40C66FF867C}">
                  <a14:compatExt spid="_x0000_s2059"/>
                </a:ext>
                <a:ext uri="{FF2B5EF4-FFF2-40B4-BE49-F238E27FC236}">
                  <a16:creationId xmlns:a16="http://schemas.microsoft.com/office/drawing/2014/main" id="{00000000-0008-0000-0800-00000B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24</xdr:col>
          <xdr:colOff>95250</xdr:colOff>
          <xdr:row>30</xdr:row>
          <xdr:rowOff>9525</xdr:rowOff>
        </xdr:from>
        <xdr:to>
          <xdr:col>25</xdr:col>
          <xdr:colOff>76200</xdr:colOff>
          <xdr:row>31</xdr:row>
          <xdr:rowOff>38100</xdr:rowOff>
        </xdr:to>
        <xdr:sp macro="" textlink="">
          <xdr:nvSpPr>
            <xdr:cNvPr id="2060" name="Case d'option 12" hidden="1">
              <a:extLst>
                <a:ext uri="{63B3BB69-23CF-44E3-9099-C40C66FF867C}">
                  <a14:compatExt spid="_x0000_s2060"/>
                </a:ext>
                <a:ext uri="{FF2B5EF4-FFF2-40B4-BE49-F238E27FC236}">
                  <a16:creationId xmlns:a16="http://schemas.microsoft.com/office/drawing/2014/main" id="{00000000-0008-0000-0800-00000C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24</xdr:col>
          <xdr:colOff>95250</xdr:colOff>
          <xdr:row>30</xdr:row>
          <xdr:rowOff>152400</xdr:rowOff>
        </xdr:from>
        <xdr:to>
          <xdr:col>25</xdr:col>
          <xdr:colOff>76200</xdr:colOff>
          <xdr:row>31</xdr:row>
          <xdr:rowOff>180975</xdr:rowOff>
        </xdr:to>
        <xdr:sp macro="" textlink="">
          <xdr:nvSpPr>
            <xdr:cNvPr id="2061" name="Case d'option 13" hidden="1">
              <a:extLst>
                <a:ext uri="{63B3BB69-23CF-44E3-9099-C40C66FF867C}">
                  <a14:compatExt spid="_x0000_s2061"/>
                </a:ext>
                <a:ext uri="{FF2B5EF4-FFF2-40B4-BE49-F238E27FC236}">
                  <a16:creationId xmlns:a16="http://schemas.microsoft.com/office/drawing/2014/main" id="{00000000-0008-0000-0800-00000D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24</xdr:col>
          <xdr:colOff>95250</xdr:colOff>
          <xdr:row>31</xdr:row>
          <xdr:rowOff>161925</xdr:rowOff>
        </xdr:from>
        <xdr:to>
          <xdr:col>25</xdr:col>
          <xdr:colOff>76200</xdr:colOff>
          <xdr:row>33</xdr:row>
          <xdr:rowOff>0</xdr:rowOff>
        </xdr:to>
        <xdr:sp macro="" textlink="">
          <xdr:nvSpPr>
            <xdr:cNvPr id="2062" name="Case d'option 14" hidden="1">
              <a:extLst>
                <a:ext uri="{63B3BB69-23CF-44E3-9099-C40C66FF867C}">
                  <a14:compatExt spid="_x0000_s2062"/>
                </a:ext>
                <a:ext uri="{FF2B5EF4-FFF2-40B4-BE49-F238E27FC236}">
                  <a16:creationId xmlns:a16="http://schemas.microsoft.com/office/drawing/2014/main" id="{00000000-0008-0000-0800-00000E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24</xdr:col>
          <xdr:colOff>104775</xdr:colOff>
          <xdr:row>32</xdr:row>
          <xdr:rowOff>171450</xdr:rowOff>
        </xdr:from>
        <xdr:to>
          <xdr:col>25</xdr:col>
          <xdr:colOff>85725</xdr:colOff>
          <xdr:row>34</xdr:row>
          <xdr:rowOff>9525</xdr:rowOff>
        </xdr:to>
        <xdr:sp macro="" textlink="">
          <xdr:nvSpPr>
            <xdr:cNvPr id="2063" name="Case d'option 15" hidden="1">
              <a:extLst>
                <a:ext uri="{63B3BB69-23CF-44E3-9099-C40C66FF867C}">
                  <a14:compatExt spid="_x0000_s2063"/>
                </a:ext>
                <a:ext uri="{FF2B5EF4-FFF2-40B4-BE49-F238E27FC236}">
                  <a16:creationId xmlns:a16="http://schemas.microsoft.com/office/drawing/2014/main" id="{00000000-0008-0000-0800-00000F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24</xdr:col>
          <xdr:colOff>114300</xdr:colOff>
          <xdr:row>33</xdr:row>
          <xdr:rowOff>161925</xdr:rowOff>
        </xdr:from>
        <xdr:to>
          <xdr:col>25</xdr:col>
          <xdr:colOff>95250</xdr:colOff>
          <xdr:row>35</xdr:row>
          <xdr:rowOff>0</xdr:rowOff>
        </xdr:to>
        <xdr:sp macro="" textlink="">
          <xdr:nvSpPr>
            <xdr:cNvPr id="2064" name="Case d'option 16" hidden="1">
              <a:extLst>
                <a:ext uri="{63B3BB69-23CF-44E3-9099-C40C66FF867C}">
                  <a14:compatExt spid="_x0000_s2064"/>
                </a:ext>
                <a:ext uri="{FF2B5EF4-FFF2-40B4-BE49-F238E27FC236}">
                  <a16:creationId xmlns:a16="http://schemas.microsoft.com/office/drawing/2014/main" id="{00000000-0008-0000-0800-000010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24</xdr:col>
          <xdr:colOff>123825</xdr:colOff>
          <xdr:row>35</xdr:row>
          <xdr:rowOff>0</xdr:rowOff>
        </xdr:from>
        <xdr:to>
          <xdr:col>25</xdr:col>
          <xdr:colOff>19050</xdr:colOff>
          <xdr:row>35</xdr:row>
          <xdr:rowOff>180975</xdr:rowOff>
        </xdr:to>
        <xdr:sp macro="" textlink="">
          <xdr:nvSpPr>
            <xdr:cNvPr id="2065" name="Case d'option 17" hidden="1">
              <a:extLst>
                <a:ext uri="{63B3BB69-23CF-44E3-9099-C40C66FF867C}">
                  <a14:compatExt spid="_x0000_s2065"/>
                </a:ext>
                <a:ext uri="{FF2B5EF4-FFF2-40B4-BE49-F238E27FC236}">
                  <a16:creationId xmlns:a16="http://schemas.microsoft.com/office/drawing/2014/main" id="{00000000-0008-0000-0800-000011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xdr:from>
      <xdr:col>13</xdr:col>
      <xdr:colOff>211692</xdr:colOff>
      <xdr:row>44</xdr:row>
      <xdr:rowOff>190498</xdr:rowOff>
    </xdr:from>
    <xdr:to>
      <xdr:col>16</xdr:col>
      <xdr:colOff>726042</xdr:colOff>
      <xdr:row>46</xdr:row>
      <xdr:rowOff>76198</xdr:rowOff>
    </xdr:to>
    <xdr:sp macro="" textlink="">
      <xdr:nvSpPr>
        <xdr:cNvPr id="59" name="Rectangle 58">
          <a:extLst>
            <a:ext uri="{FF2B5EF4-FFF2-40B4-BE49-F238E27FC236}">
              <a16:creationId xmlns:a16="http://schemas.microsoft.com/office/drawing/2014/main" id="{00000000-0008-0000-0800-00003B000000}"/>
            </a:ext>
          </a:extLst>
        </xdr:cNvPr>
        <xdr:cNvSpPr/>
      </xdr:nvSpPr>
      <xdr:spPr>
        <a:xfrm>
          <a:off x="11313609" y="9694331"/>
          <a:ext cx="2800350" cy="266700"/>
        </a:xfrm>
        <a:prstGeom prst="rect">
          <a:avLst/>
        </a:prstGeom>
        <a:solidFill>
          <a:srgbClr val="00B050"/>
        </a:solidFill>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fr-BE" sz="1100"/>
            <a:t>Exterieur du cercle vert : besoins</a:t>
          </a:r>
        </a:p>
      </xdr:txBody>
    </xdr:sp>
    <xdr:clientData/>
  </xdr:twoCellAnchor>
  <xdr:twoCellAnchor>
    <xdr:from>
      <xdr:col>17</xdr:col>
      <xdr:colOff>512410</xdr:colOff>
      <xdr:row>45</xdr:row>
      <xdr:rowOff>20749</xdr:rowOff>
    </xdr:from>
    <xdr:to>
      <xdr:col>21</xdr:col>
      <xdr:colOff>264760</xdr:colOff>
      <xdr:row>46</xdr:row>
      <xdr:rowOff>96949</xdr:rowOff>
    </xdr:to>
    <xdr:sp macro="" textlink="">
      <xdr:nvSpPr>
        <xdr:cNvPr id="60" name="Rectangle 59">
          <a:extLst>
            <a:ext uri="{FF2B5EF4-FFF2-40B4-BE49-F238E27FC236}">
              <a16:creationId xmlns:a16="http://schemas.microsoft.com/office/drawing/2014/main" id="{00000000-0008-0000-0800-00003C000000}"/>
            </a:ext>
          </a:extLst>
        </xdr:cNvPr>
        <xdr:cNvSpPr/>
      </xdr:nvSpPr>
      <xdr:spPr>
        <a:xfrm>
          <a:off x="14662327" y="9715082"/>
          <a:ext cx="2800350" cy="266700"/>
        </a:xfrm>
        <a:prstGeom prst="rect">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fr-BE" sz="1100"/>
            <a:t>Intérieur  du cercle rouge:</a:t>
          </a:r>
          <a:r>
            <a:rPr lang="fr-BE" sz="1100" baseline="0"/>
            <a:t> limite</a:t>
          </a:r>
          <a:endParaRPr lang="fr-BE" sz="1100"/>
        </a:p>
      </xdr:txBody>
    </xdr:sp>
    <xdr:clientData/>
  </xdr:twoCellAnchor>
</xdr:wsDr>
</file>

<file path=xl/drawings/drawing9.xml><?xml version="1.0" encoding="utf-8"?>
<c:userShapes xmlns:c="http://schemas.openxmlformats.org/drawingml/2006/chart">
  <cdr:relSizeAnchor xmlns:cdr="http://schemas.openxmlformats.org/drawingml/2006/chartDrawing">
    <cdr:from>
      <cdr:x>0.41102</cdr:x>
      <cdr:y>0.4422</cdr:y>
    </cdr:from>
    <cdr:to>
      <cdr:x>0.59349</cdr:x>
      <cdr:y>0.67587</cdr:y>
    </cdr:to>
    <cdr:sp macro="" textlink="">
      <cdr:nvSpPr>
        <cdr:cNvPr id="2" name="Ellipse 1">
          <a:extLst xmlns:a="http://schemas.openxmlformats.org/drawingml/2006/main">
            <a:ext uri="{FF2B5EF4-FFF2-40B4-BE49-F238E27FC236}">
              <a16:creationId xmlns:a16="http://schemas.microsoft.com/office/drawing/2014/main" id="{00000000-0008-0000-0500-000002000000}"/>
            </a:ext>
          </a:extLst>
        </cdr:cNvPr>
        <cdr:cNvSpPr/>
      </cdr:nvSpPr>
      <cdr:spPr>
        <a:xfrm xmlns:a="http://schemas.openxmlformats.org/drawingml/2006/main">
          <a:off x="2746375" y="2289175"/>
          <a:ext cx="1219200" cy="1209675"/>
        </a:xfrm>
        <a:prstGeom xmlns:a="http://schemas.openxmlformats.org/drawingml/2006/main" prst="ellipse">
          <a:avLst/>
        </a:prstGeom>
        <a:noFill xmlns:a="http://schemas.openxmlformats.org/drawingml/2006/main"/>
        <a:ln xmlns:a="http://schemas.openxmlformats.org/drawingml/2006/main" w="19050">
          <a:solidFill>
            <a:srgbClr val="FF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tlCol="0" anchor="t"/>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l"/>
          <a:endParaRPr lang="fr-BE" sz="1100">
            <a:solidFill>
              <a:srgbClr val="FF0000"/>
            </a:solidFill>
          </a:endParaRPr>
        </a:p>
      </cdr:txBody>
    </cdr:sp>
  </cdr:relSizeAnchor>
  <cdr:relSizeAnchor xmlns:cdr="http://schemas.openxmlformats.org/drawingml/2006/chartDrawing">
    <cdr:from>
      <cdr:x>0.3483</cdr:x>
      <cdr:y>0.37044</cdr:y>
    </cdr:from>
    <cdr:to>
      <cdr:x>0.64921</cdr:x>
      <cdr:y>0.74946</cdr:y>
    </cdr:to>
    <cdr:sp macro="" textlink="">
      <cdr:nvSpPr>
        <cdr:cNvPr id="3" name="Ellipse 2">
          <a:extLst xmlns:a="http://schemas.openxmlformats.org/drawingml/2006/main">
            <a:ext uri="{FF2B5EF4-FFF2-40B4-BE49-F238E27FC236}">
              <a16:creationId xmlns:a16="http://schemas.microsoft.com/office/drawing/2014/main" id="{00000000-0008-0000-0500-00002D000000}"/>
            </a:ext>
          </a:extLst>
        </cdr:cNvPr>
        <cdr:cNvSpPr/>
      </cdr:nvSpPr>
      <cdr:spPr>
        <a:xfrm xmlns:a="http://schemas.openxmlformats.org/drawingml/2006/main">
          <a:off x="2327275" y="1917700"/>
          <a:ext cx="2010640" cy="1962150"/>
        </a:xfrm>
        <a:prstGeom xmlns:a="http://schemas.openxmlformats.org/drawingml/2006/main" prst="ellipse">
          <a:avLst/>
        </a:prstGeom>
        <a:noFill xmlns:a="http://schemas.openxmlformats.org/drawingml/2006/main"/>
        <a:ln xmlns:a="http://schemas.openxmlformats.org/drawingml/2006/main" w="19050">
          <a:solidFill>
            <a:srgbClr val="00B05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tlCol="0" anchor="t"/>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l"/>
          <a:endParaRPr lang="fr-BE" sz="1100">
            <a:solidFill>
              <a:srgbClr val="FF0000"/>
            </a:solidFill>
          </a:endParaRPr>
        </a:p>
      </cdr:txBody>
    </cdr:sp>
  </cdr:relSizeAnchor>
</c:userShape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8" Type="http://schemas.openxmlformats.org/officeDocument/2006/relationships/ctrlProp" Target="../ctrlProps/ctrlProp12.xml"/><Relationship Id="rId13" Type="http://schemas.openxmlformats.org/officeDocument/2006/relationships/ctrlProp" Target="../ctrlProps/ctrlProp17.xml"/><Relationship Id="rId18" Type="http://schemas.openxmlformats.org/officeDocument/2006/relationships/ctrlProp" Target="../ctrlProps/ctrlProp22.xml"/><Relationship Id="rId26" Type="http://schemas.openxmlformats.org/officeDocument/2006/relationships/ctrlProp" Target="../ctrlProps/ctrlProp30.xml"/><Relationship Id="rId3" Type="http://schemas.openxmlformats.org/officeDocument/2006/relationships/vmlDrawing" Target="../drawings/vmlDrawing5.vml"/><Relationship Id="rId21" Type="http://schemas.openxmlformats.org/officeDocument/2006/relationships/ctrlProp" Target="../ctrlProps/ctrlProp25.xml"/><Relationship Id="rId7" Type="http://schemas.openxmlformats.org/officeDocument/2006/relationships/ctrlProp" Target="../ctrlProps/ctrlProp11.xml"/><Relationship Id="rId12" Type="http://schemas.openxmlformats.org/officeDocument/2006/relationships/ctrlProp" Target="../ctrlProps/ctrlProp16.xml"/><Relationship Id="rId17" Type="http://schemas.openxmlformats.org/officeDocument/2006/relationships/ctrlProp" Target="../ctrlProps/ctrlProp21.xml"/><Relationship Id="rId25" Type="http://schemas.openxmlformats.org/officeDocument/2006/relationships/ctrlProp" Target="../ctrlProps/ctrlProp29.xml"/><Relationship Id="rId2" Type="http://schemas.openxmlformats.org/officeDocument/2006/relationships/drawing" Target="../drawings/drawing7.xml"/><Relationship Id="rId16" Type="http://schemas.openxmlformats.org/officeDocument/2006/relationships/ctrlProp" Target="../ctrlProps/ctrlProp20.xml"/><Relationship Id="rId20" Type="http://schemas.openxmlformats.org/officeDocument/2006/relationships/ctrlProp" Target="../ctrlProps/ctrlProp24.xml"/><Relationship Id="rId29" Type="http://schemas.openxmlformats.org/officeDocument/2006/relationships/ctrlProp" Target="../ctrlProps/ctrlProp33.xml"/><Relationship Id="rId1" Type="http://schemas.openxmlformats.org/officeDocument/2006/relationships/printerSettings" Target="../printerSettings/printerSettings8.bin"/><Relationship Id="rId6" Type="http://schemas.openxmlformats.org/officeDocument/2006/relationships/ctrlProp" Target="../ctrlProps/ctrlProp10.xml"/><Relationship Id="rId11" Type="http://schemas.openxmlformats.org/officeDocument/2006/relationships/ctrlProp" Target="../ctrlProps/ctrlProp15.xml"/><Relationship Id="rId24" Type="http://schemas.openxmlformats.org/officeDocument/2006/relationships/ctrlProp" Target="../ctrlProps/ctrlProp28.xml"/><Relationship Id="rId5" Type="http://schemas.openxmlformats.org/officeDocument/2006/relationships/ctrlProp" Target="../ctrlProps/ctrlProp9.xml"/><Relationship Id="rId15" Type="http://schemas.openxmlformats.org/officeDocument/2006/relationships/ctrlProp" Target="../ctrlProps/ctrlProp19.xml"/><Relationship Id="rId23" Type="http://schemas.openxmlformats.org/officeDocument/2006/relationships/ctrlProp" Target="../ctrlProps/ctrlProp27.xml"/><Relationship Id="rId28" Type="http://schemas.openxmlformats.org/officeDocument/2006/relationships/ctrlProp" Target="../ctrlProps/ctrlProp32.xml"/><Relationship Id="rId10" Type="http://schemas.openxmlformats.org/officeDocument/2006/relationships/ctrlProp" Target="../ctrlProps/ctrlProp14.xml"/><Relationship Id="rId19" Type="http://schemas.openxmlformats.org/officeDocument/2006/relationships/ctrlProp" Target="../ctrlProps/ctrlProp23.xml"/><Relationship Id="rId4" Type="http://schemas.openxmlformats.org/officeDocument/2006/relationships/ctrlProp" Target="../ctrlProps/ctrlProp8.xml"/><Relationship Id="rId9" Type="http://schemas.openxmlformats.org/officeDocument/2006/relationships/ctrlProp" Target="../ctrlProps/ctrlProp13.xml"/><Relationship Id="rId14" Type="http://schemas.openxmlformats.org/officeDocument/2006/relationships/ctrlProp" Target="../ctrlProps/ctrlProp18.xml"/><Relationship Id="rId22" Type="http://schemas.openxmlformats.org/officeDocument/2006/relationships/ctrlProp" Target="../ctrlProps/ctrlProp26.xml"/><Relationship Id="rId27" Type="http://schemas.openxmlformats.org/officeDocument/2006/relationships/ctrlProp" Target="../ctrlProps/ctrlProp31.xml"/></Relationships>
</file>

<file path=xl/worksheets/_rels/sheet11.xml.rels><?xml version="1.0" encoding="UTF-8" standalone="yes"?>
<Relationships xmlns="http://schemas.openxmlformats.org/package/2006/relationships"><Relationship Id="rId8" Type="http://schemas.openxmlformats.org/officeDocument/2006/relationships/ctrlProp" Target="../ctrlProps/ctrlProp38.xml"/><Relationship Id="rId13" Type="http://schemas.openxmlformats.org/officeDocument/2006/relationships/ctrlProp" Target="../ctrlProps/ctrlProp43.xml"/><Relationship Id="rId18" Type="http://schemas.openxmlformats.org/officeDocument/2006/relationships/ctrlProp" Target="../ctrlProps/ctrlProp48.xml"/><Relationship Id="rId3" Type="http://schemas.openxmlformats.org/officeDocument/2006/relationships/vmlDrawing" Target="../drawings/vmlDrawing6.vml"/><Relationship Id="rId7" Type="http://schemas.openxmlformats.org/officeDocument/2006/relationships/ctrlProp" Target="../ctrlProps/ctrlProp37.xml"/><Relationship Id="rId12" Type="http://schemas.openxmlformats.org/officeDocument/2006/relationships/ctrlProp" Target="../ctrlProps/ctrlProp42.xml"/><Relationship Id="rId17" Type="http://schemas.openxmlformats.org/officeDocument/2006/relationships/ctrlProp" Target="../ctrlProps/ctrlProp47.xml"/><Relationship Id="rId2" Type="http://schemas.openxmlformats.org/officeDocument/2006/relationships/drawing" Target="../drawings/drawing8.xml"/><Relationship Id="rId16" Type="http://schemas.openxmlformats.org/officeDocument/2006/relationships/ctrlProp" Target="../ctrlProps/ctrlProp46.xml"/><Relationship Id="rId1" Type="http://schemas.openxmlformats.org/officeDocument/2006/relationships/printerSettings" Target="../printerSettings/printerSettings9.bin"/><Relationship Id="rId6" Type="http://schemas.openxmlformats.org/officeDocument/2006/relationships/ctrlProp" Target="../ctrlProps/ctrlProp36.xml"/><Relationship Id="rId11" Type="http://schemas.openxmlformats.org/officeDocument/2006/relationships/ctrlProp" Target="../ctrlProps/ctrlProp41.xml"/><Relationship Id="rId5" Type="http://schemas.openxmlformats.org/officeDocument/2006/relationships/ctrlProp" Target="../ctrlProps/ctrlProp35.xml"/><Relationship Id="rId15" Type="http://schemas.openxmlformats.org/officeDocument/2006/relationships/ctrlProp" Target="../ctrlProps/ctrlProp45.xml"/><Relationship Id="rId10" Type="http://schemas.openxmlformats.org/officeDocument/2006/relationships/ctrlProp" Target="../ctrlProps/ctrlProp40.xml"/><Relationship Id="rId19" Type="http://schemas.openxmlformats.org/officeDocument/2006/relationships/ctrlProp" Target="../ctrlProps/ctrlProp49.xml"/><Relationship Id="rId4" Type="http://schemas.openxmlformats.org/officeDocument/2006/relationships/ctrlProp" Target="../ctrlProps/ctrlProp34.xml"/><Relationship Id="rId9" Type="http://schemas.openxmlformats.org/officeDocument/2006/relationships/ctrlProp" Target="../ctrlProps/ctrlProp39.xml"/><Relationship Id="rId14" Type="http://schemas.openxmlformats.org/officeDocument/2006/relationships/ctrlProp" Target="../ctrlProps/ctrlProp44.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4.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4.vml"/><Relationship Id="rId7" Type="http://schemas.openxmlformats.org/officeDocument/2006/relationships/ctrlProp" Target="../ctrlProps/ctrlProp4.xml"/><Relationship Id="rId2" Type="http://schemas.openxmlformats.org/officeDocument/2006/relationships/drawing" Target="../drawings/drawing5.xml"/><Relationship Id="rId1" Type="http://schemas.openxmlformats.org/officeDocument/2006/relationships/printerSettings" Target="../printerSettings/printerSettings6.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W32"/>
  <sheetViews>
    <sheetView topLeftCell="E10" zoomScale="90" zoomScaleNormal="90" workbookViewId="0">
      <selection activeCell="G16" sqref="G16"/>
    </sheetView>
  </sheetViews>
  <sheetFormatPr baseColWidth="10" defaultRowHeight="15" x14ac:dyDescent="0.25"/>
  <cols>
    <col min="1" max="4" width="12.85546875" hidden="1" customWidth="1"/>
    <col min="5" max="5" width="11.85546875" customWidth="1"/>
    <col min="6" max="6" width="20.7109375" customWidth="1"/>
    <col min="20" max="20" width="13.140625" customWidth="1"/>
    <col min="22" max="22" width="7.140625" customWidth="1"/>
  </cols>
  <sheetData>
    <row r="2" spans="2:23" x14ac:dyDescent="0.25">
      <c r="B2" s="148" t="s">
        <v>783</v>
      </c>
    </row>
    <row r="3" spans="2:23" x14ac:dyDescent="0.25">
      <c r="B3" s="148" t="s">
        <v>784</v>
      </c>
    </row>
    <row r="4" spans="2:23" x14ac:dyDescent="0.25">
      <c r="B4" s="148">
        <v>20170828</v>
      </c>
    </row>
    <row r="5" spans="2:23" x14ac:dyDescent="0.25">
      <c r="B5" s="148">
        <v>223006</v>
      </c>
    </row>
    <row r="6" spans="2:23" x14ac:dyDescent="0.25">
      <c r="B6" s="148" t="s">
        <v>785</v>
      </c>
    </row>
    <row r="7" spans="2:23" x14ac:dyDescent="0.25">
      <c r="B7" s="148" t="s">
        <v>711</v>
      </c>
    </row>
    <row r="8" spans="2:23" ht="33.75" x14ac:dyDescent="0.5">
      <c r="B8" s="148" t="s">
        <v>711</v>
      </c>
      <c r="K8" s="162" t="s">
        <v>400</v>
      </c>
    </row>
    <row r="9" spans="2:23" x14ac:dyDescent="0.25">
      <c r="B9" s="148" t="s">
        <v>399</v>
      </c>
      <c r="E9" t="s">
        <v>408</v>
      </c>
      <c r="F9" t="str">
        <f>B2</f>
        <v>Gautier_20170828223006</v>
      </c>
    </row>
    <row r="10" spans="2:23" ht="21" x14ac:dyDescent="0.35">
      <c r="B10" s="148">
        <v>0</v>
      </c>
      <c r="E10" s="169" t="s">
        <v>401</v>
      </c>
      <c r="F10" s="168" t="str">
        <f>B3</f>
        <v>Gautier</v>
      </c>
      <c r="T10" s="152"/>
      <c r="U10" s="153" t="s">
        <v>327</v>
      </c>
      <c r="V10" s="153"/>
      <c r="W10" s="154" t="s">
        <v>328</v>
      </c>
    </row>
    <row r="11" spans="2:23" ht="21" x14ac:dyDescent="0.35">
      <c r="B11" s="148" t="s">
        <v>712</v>
      </c>
      <c r="E11" s="151" t="s">
        <v>402</v>
      </c>
      <c r="F11" s="170">
        <f>B4</f>
        <v>20170828</v>
      </c>
      <c r="T11" s="155" t="s">
        <v>383</v>
      </c>
      <c r="U11" s="156">
        <f>(Param_generaux!J7+Param_generaux!J17+Param_generaux!J27)/3</f>
        <v>0.24666666666666662</v>
      </c>
      <c r="V11" s="157"/>
      <c r="W11" s="156">
        <f>(Param_generaux!L7+Param_generaux!L17+Param_generaux!L27)/3</f>
        <v>0.18333333333333335</v>
      </c>
    </row>
    <row r="12" spans="2:23" ht="22.5" customHeight="1" x14ac:dyDescent="0.35">
      <c r="B12" s="148">
        <v>193.45764043880649</v>
      </c>
      <c r="E12" s="169" t="s">
        <v>403</v>
      </c>
      <c r="F12" s="171">
        <f>B5</f>
        <v>223006</v>
      </c>
      <c r="T12" s="158" t="s">
        <v>384</v>
      </c>
      <c r="U12" s="159">
        <f>(Param_generaux!J8+Param_generaux!J18+Param_generaux!J28)/3</f>
        <v>0.32666666666666666</v>
      </c>
      <c r="V12" s="160"/>
      <c r="W12" s="159">
        <f>(Param_generaux!L8+Param_generaux!L18+Param_generaux!L28)/3</f>
        <v>0.36000000000000004</v>
      </c>
    </row>
    <row r="13" spans="2:23" ht="20.25" customHeight="1" x14ac:dyDescent="0.35">
      <c r="B13" s="148">
        <v>262.38406433061118</v>
      </c>
      <c r="E13" s="386" t="s">
        <v>406</v>
      </c>
      <c r="F13" s="212" t="str">
        <f>B6</f>
        <v>Bioenergie</v>
      </c>
      <c r="G13" s="376"/>
      <c r="T13" s="155" t="s">
        <v>385</v>
      </c>
      <c r="U13" s="156">
        <f>(Param_generaux!J9+Param_generaux!J19+Param_generaux!J29)/3</f>
        <v>0.17666666666666667</v>
      </c>
      <c r="V13" s="157"/>
      <c r="W13" s="156">
        <f>(Param_generaux!L9+Param_generaux!L19+Param_generaux!L29)/3</f>
        <v>0.27333333333333332</v>
      </c>
    </row>
    <row r="14" spans="2:23" ht="19.5" customHeight="1" x14ac:dyDescent="0.35">
      <c r="B14" s="148">
        <v>26.760334612716633</v>
      </c>
      <c r="E14" s="169" t="s">
        <v>405</v>
      </c>
      <c r="F14" s="213" t="str">
        <f t="shared" ref="F14:F15" si="0">B7</f>
        <v>Test</v>
      </c>
      <c r="T14" s="158" t="s">
        <v>386</v>
      </c>
      <c r="U14" s="159">
        <f>(Param_generaux!J10+Param_generaux!J20+Param_generaux!J30)/3</f>
        <v>0.17666666666666667</v>
      </c>
      <c r="V14" s="160"/>
      <c r="W14" s="159">
        <f>(Param_generaux!L10+Param_generaux!L20+Param_generaux!L30)/3</f>
        <v>0.23333333333333331</v>
      </c>
    </row>
    <row r="15" spans="2:23" ht="15" customHeight="1" x14ac:dyDescent="0.25">
      <c r="B15" s="148">
        <v>20.414908738894155</v>
      </c>
      <c r="E15" s="386" t="s">
        <v>404</v>
      </c>
      <c r="F15" s="212" t="str">
        <f t="shared" si="0"/>
        <v>Test</v>
      </c>
    </row>
    <row r="16" spans="2:23" ht="15" customHeight="1" x14ac:dyDescent="0.35">
      <c r="B16" s="148">
        <v>24.67288556631992</v>
      </c>
      <c r="E16" s="169" t="s">
        <v>407</v>
      </c>
      <c r="F16" s="168" t="str">
        <f>B11</f>
        <v>TT</v>
      </c>
    </row>
    <row r="17" spans="2:23" x14ac:dyDescent="0.25">
      <c r="B17" s="148">
        <v>8.2086498117020028</v>
      </c>
    </row>
    <row r="18" spans="2:23" ht="21" x14ac:dyDescent="0.35">
      <c r="B18" s="148">
        <v>13.789523519545838</v>
      </c>
      <c r="T18" s="152" t="str">
        <f>Param_generaux!I46</f>
        <v>paramètres psycho-énergétiques</v>
      </c>
      <c r="U18" s="153">
        <f>Param_generaux!J46</f>
        <v>0</v>
      </c>
      <c r="V18" s="153">
        <f>Param_generaux!K46</f>
        <v>0</v>
      </c>
      <c r="W18" s="154">
        <f>Param_generaux!L46</f>
        <v>0</v>
      </c>
    </row>
    <row r="19" spans="2:23" ht="21" x14ac:dyDescent="0.35">
      <c r="B19" s="148">
        <v>10.100385129282984</v>
      </c>
      <c r="E19" s="163" t="s">
        <v>409</v>
      </c>
      <c r="F19" s="163"/>
      <c r="T19" s="158" t="str">
        <f>Param_generaux!I47</f>
        <v>cohérence</v>
      </c>
      <c r="U19" s="158"/>
      <c r="V19" s="159">
        <f>Param_generaux!K47</f>
        <v>0.56000000000000039</v>
      </c>
      <c r="W19" s="158"/>
    </row>
    <row r="20" spans="2:23" ht="21" x14ac:dyDescent="0.35">
      <c r="E20" s="164" t="s">
        <v>410</v>
      </c>
      <c r="F20" s="165">
        <f>B12</f>
        <v>193.45764043880649</v>
      </c>
      <c r="T20" s="155" t="str">
        <f>Param_generaux!I48</f>
        <v>alignement</v>
      </c>
      <c r="U20" s="156"/>
      <c r="V20" s="156">
        <f>Param_generaux!K48</f>
        <v>0.52500000000000002</v>
      </c>
      <c r="W20" s="156"/>
    </row>
    <row r="21" spans="2:23" ht="21" x14ac:dyDescent="0.35">
      <c r="E21" s="166" t="s">
        <v>411</v>
      </c>
      <c r="F21" s="167">
        <f t="shared" ref="F21:F27" si="1">B13</f>
        <v>262.38406433061118</v>
      </c>
      <c r="T21" s="158" t="str">
        <f>Param_generaux!I51</f>
        <v>fractalité</v>
      </c>
      <c r="U21" s="158"/>
      <c r="V21" s="159">
        <f>Param_generaux!K51</f>
        <v>0.47388888888888919</v>
      </c>
      <c r="W21" s="158"/>
    </row>
    <row r="22" spans="2:23" ht="21" x14ac:dyDescent="0.35">
      <c r="E22" s="164" t="s">
        <v>412</v>
      </c>
      <c r="F22" s="165">
        <f t="shared" si="1"/>
        <v>26.760334612716633</v>
      </c>
      <c r="T22" s="155" t="str">
        <f>Param_generaux!I50</f>
        <v>liberté</v>
      </c>
      <c r="U22" s="156"/>
      <c r="V22" s="156">
        <f>Param_generaux!K50</f>
        <v>0.82709999999999995</v>
      </c>
      <c r="W22" s="156"/>
    </row>
    <row r="23" spans="2:23" ht="21" x14ac:dyDescent="0.35">
      <c r="E23" s="166" t="s">
        <v>413</v>
      </c>
      <c r="F23" s="167">
        <f t="shared" si="1"/>
        <v>20.414908738894155</v>
      </c>
      <c r="T23" s="158" t="str">
        <f>Param_generaux!I52</f>
        <v>blocage</v>
      </c>
      <c r="U23" s="158"/>
      <c r="V23" s="159">
        <f>Param_generaux!K52</f>
        <v>0.29166666666666669</v>
      </c>
      <c r="W23" s="158"/>
    </row>
    <row r="24" spans="2:23" ht="21" x14ac:dyDescent="0.35">
      <c r="E24" s="164" t="s">
        <v>414</v>
      </c>
      <c r="F24" s="165">
        <f>B16</f>
        <v>24.67288556631992</v>
      </c>
      <c r="T24" s="155" t="str">
        <f>Param_generaux!I53</f>
        <v>Tension</v>
      </c>
      <c r="U24" s="156"/>
      <c r="V24" s="156">
        <f>Param_generaux!K53</f>
        <v>0.4</v>
      </c>
      <c r="W24" s="156"/>
    </row>
    <row r="25" spans="2:23" ht="21" x14ac:dyDescent="0.35">
      <c r="E25" s="166" t="s">
        <v>415</v>
      </c>
      <c r="F25" s="167">
        <f t="shared" si="1"/>
        <v>8.2086498117020028</v>
      </c>
      <c r="T25" s="158" t="str">
        <f>Param_generaux!I54</f>
        <v>charge mentale</v>
      </c>
      <c r="U25" s="158"/>
      <c r="V25" s="159">
        <f>Param_generaux!K54</f>
        <v>0.375</v>
      </c>
      <c r="W25" s="158"/>
    </row>
    <row r="26" spans="2:23" ht="21" x14ac:dyDescent="0.35">
      <c r="E26" s="164" t="s">
        <v>416</v>
      </c>
      <c r="F26" s="165">
        <f t="shared" si="1"/>
        <v>13.789523519545838</v>
      </c>
      <c r="T26" s="155" t="str">
        <f>Param_generaux!I55</f>
        <v>charge émotionnelle</v>
      </c>
      <c r="U26" s="156"/>
      <c r="V26" s="156">
        <f>Param_generaux!K55</f>
        <v>0.328125</v>
      </c>
      <c r="W26" s="156"/>
    </row>
    <row r="27" spans="2:23" ht="21" x14ac:dyDescent="0.35">
      <c r="E27" s="166" t="s">
        <v>417</v>
      </c>
      <c r="F27" s="167">
        <f t="shared" si="1"/>
        <v>10.100385129282984</v>
      </c>
      <c r="T27" s="158" t="str">
        <f>Param_generaux!I56</f>
        <v>empreinte familiale</v>
      </c>
      <c r="U27" s="158"/>
      <c r="V27" s="159">
        <f>Param_generaux!K56</f>
        <v>0.875</v>
      </c>
      <c r="W27" s="158"/>
    </row>
    <row r="28" spans="2:23" x14ac:dyDescent="0.25">
      <c r="T28" s="148"/>
      <c r="U28" s="148"/>
      <c r="V28" s="148"/>
      <c r="W28" s="148"/>
    </row>
    <row r="29" spans="2:23" x14ac:dyDescent="0.25">
      <c r="T29" s="148"/>
      <c r="U29" s="148"/>
      <c r="V29" s="148"/>
      <c r="W29" s="148"/>
    </row>
    <row r="30" spans="2:23" x14ac:dyDescent="0.25">
      <c r="T30" s="148"/>
      <c r="U30" s="148"/>
      <c r="V30" s="148"/>
      <c r="W30" s="148"/>
    </row>
    <row r="31" spans="2:23" x14ac:dyDescent="0.25">
      <c r="T31" s="148"/>
      <c r="U31" s="148"/>
      <c r="V31" s="148"/>
      <c r="W31" s="148"/>
    </row>
    <row r="32" spans="2:23" x14ac:dyDescent="0.25">
      <c r="T32" s="148"/>
      <c r="U32" s="148"/>
      <c r="V32" s="148"/>
      <c r="W32" s="148"/>
    </row>
  </sheetData>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4:V65"/>
  <sheetViews>
    <sheetView topLeftCell="A6" zoomScaleNormal="100" workbookViewId="0">
      <selection activeCell="O15" sqref="O15"/>
    </sheetView>
  </sheetViews>
  <sheetFormatPr baseColWidth="10" defaultRowHeight="15" x14ac:dyDescent="0.25"/>
  <cols>
    <col min="1" max="1" width="19.28515625" customWidth="1"/>
    <col min="2" max="2" width="21.42578125" customWidth="1"/>
    <col min="3" max="3" width="7.5703125" customWidth="1"/>
  </cols>
  <sheetData>
    <row r="4" spans="3:20" ht="31.5" x14ac:dyDescent="0.5">
      <c r="K4" s="161"/>
    </row>
    <row r="5" spans="3:20" ht="31.5" x14ac:dyDescent="0.5">
      <c r="E5" s="497" t="s">
        <v>433</v>
      </c>
      <c r="F5" s="497"/>
      <c r="G5" s="497"/>
      <c r="H5" s="497"/>
      <c r="I5" s="497"/>
      <c r="J5" s="497"/>
      <c r="K5" s="271"/>
      <c r="L5" s="271"/>
      <c r="M5" s="271"/>
      <c r="N5" s="271"/>
      <c r="O5" s="271" t="str">
        <f>Resume!$F$10</f>
        <v>Gautier</v>
      </c>
      <c r="P5" s="271">
        <f>Resume!$F$11</f>
        <v>20170828</v>
      </c>
      <c r="S5" s="55"/>
      <c r="T5" s="80"/>
    </row>
    <row r="6" spans="3:20" x14ac:dyDescent="0.25">
      <c r="C6" t="s">
        <v>435</v>
      </c>
      <c r="K6" s="176" t="s">
        <v>436</v>
      </c>
      <c r="S6" s="179"/>
    </row>
    <row r="38" spans="2:2" x14ac:dyDescent="0.25">
      <c r="B38" s="27"/>
    </row>
    <row r="39" spans="2:2" x14ac:dyDescent="0.25">
      <c r="B39" s="27"/>
    </row>
    <row r="40" spans="2:2" x14ac:dyDescent="0.25">
      <c r="B40" s="27"/>
    </row>
    <row r="41" spans="2:2" x14ac:dyDescent="0.25">
      <c r="B41" s="27"/>
    </row>
    <row r="42" spans="2:2" x14ac:dyDescent="0.25">
      <c r="B42" s="27"/>
    </row>
    <row r="43" spans="2:2" x14ac:dyDescent="0.25">
      <c r="B43" s="27"/>
    </row>
    <row r="44" spans="2:2" x14ac:dyDescent="0.25">
      <c r="B44" s="27"/>
    </row>
    <row r="45" spans="2:2" x14ac:dyDescent="0.25">
      <c r="B45" s="27"/>
    </row>
    <row r="46" spans="2:2" hidden="1" x14ac:dyDescent="0.25">
      <c r="B46" s="27"/>
    </row>
    <row r="47" spans="2:2" hidden="1" x14ac:dyDescent="0.25">
      <c r="B47" s="27"/>
    </row>
    <row r="48" spans="2:2" hidden="1" x14ac:dyDescent="0.25">
      <c r="B48" s="27"/>
    </row>
    <row r="49" spans="1:22" hidden="1" x14ac:dyDescent="0.25">
      <c r="B49" s="27"/>
    </row>
    <row r="50" spans="1:22" ht="20.25" customHeight="1" thickBot="1" x14ac:dyDescent="0.4">
      <c r="B50" s="27"/>
      <c r="C50" s="177">
        <f>VLOOKUP($A$52,annexe_02!$A:$Q,17,FALSE)</f>
        <v>13</v>
      </c>
      <c r="D50" s="177">
        <f>C50</f>
        <v>13</v>
      </c>
      <c r="E50" s="178" t="str">
        <f>VLOOKUP($A$52,annexe_02!$A:$O,2,FALSE)</f>
        <v>Indigo</v>
      </c>
      <c r="F50" s="178"/>
      <c r="G50" s="181" t="str">
        <f>VLOOKUP($A$52,annexe_02!$A:$P,16,FALSE)</f>
        <v>AVANT</v>
      </c>
      <c r="H50" s="177">
        <f>$C$50</f>
        <v>13</v>
      </c>
      <c r="I50" s="177">
        <f t="shared" ref="I50:T50" si="0">$C$50</f>
        <v>13</v>
      </c>
      <c r="J50" s="177">
        <f t="shared" si="0"/>
        <v>13</v>
      </c>
      <c r="K50" s="177">
        <f t="shared" si="0"/>
        <v>13</v>
      </c>
      <c r="L50" s="177">
        <f t="shared" si="0"/>
        <v>13</v>
      </c>
      <c r="M50" s="177">
        <f t="shared" si="0"/>
        <v>13</v>
      </c>
      <c r="N50" s="177">
        <f t="shared" si="0"/>
        <v>13</v>
      </c>
      <c r="O50" s="177">
        <f t="shared" si="0"/>
        <v>13</v>
      </c>
      <c r="P50" s="177">
        <f t="shared" si="0"/>
        <v>13</v>
      </c>
      <c r="Q50" s="177">
        <f t="shared" si="0"/>
        <v>13</v>
      </c>
      <c r="R50" s="177">
        <f t="shared" si="0"/>
        <v>13</v>
      </c>
      <c r="S50" s="177">
        <f t="shared" si="0"/>
        <v>13</v>
      </c>
      <c r="T50" s="177">
        <f t="shared" si="0"/>
        <v>13</v>
      </c>
      <c r="U50" s="180"/>
      <c r="V50" s="180"/>
    </row>
    <row r="51" spans="1:22" ht="1.5" hidden="1" customHeight="1" thickTop="1" thickBot="1" x14ac:dyDescent="0.3">
      <c r="B51" s="27">
        <v>3</v>
      </c>
      <c r="C51" s="520" t="s">
        <v>438</v>
      </c>
      <c r="D51" s="521"/>
      <c r="E51" s="518" t="str">
        <f>VLOOKUP($A$52,annexe_02!$A:$O,Couleur_corporelle!B51,FALSE)</f>
        <v xml:space="preserve">vous avez sans cesse des idées ou des soucis qui trottent dans votre tête, vous avez peur du futur, de l’inconnu, vous avez beaucoup de doutes et d’inquiétudes, vous avez des décisions à prendre, mais vous réfléchissez trop et vous doutez, vous avez peur de faire des mauvais choix, vous êtes dans l’obligation de faire un choix  et vous souhaiteriez ne pas le faire,  vous êtes un perfectionniste excessif, vous êtes trop dans le vouloir, vous manquez de concentration ou alors vous êtes tout le temps trop concentré, vous avez des problèmes à apprendre ou alors vous avancez trop vite pour les autres, vous êtes un sujet à risque pour les maladies mentales ou nerveuses, vous avez l’impression de ne pas être écouté par votre père, vous-même en tant que père
</v>
      </c>
      <c r="F51" s="518"/>
      <c r="G51" s="518"/>
      <c r="H51" s="518"/>
      <c r="I51" s="518"/>
      <c r="J51" s="518"/>
      <c r="K51" s="518"/>
      <c r="L51" s="518"/>
      <c r="M51" s="518"/>
      <c r="N51" s="518"/>
      <c r="O51" s="518"/>
      <c r="P51" s="518"/>
      <c r="Q51" s="518"/>
      <c r="R51" s="518"/>
      <c r="S51" s="518"/>
      <c r="T51" s="519"/>
    </row>
    <row r="52" spans="1:22" ht="52.5" hidden="1" customHeight="1" thickBot="1" x14ac:dyDescent="0.3">
      <c r="A52">
        <v>4</v>
      </c>
      <c r="B52" s="27">
        <v>4</v>
      </c>
      <c r="C52" s="514" t="s">
        <v>439</v>
      </c>
      <c r="D52" s="515"/>
      <c r="E52" s="504" t="str">
        <f>VLOOKUP($A$52,annexe_02!$A:$O,Couleur_corporelle!B52,FALSE)</f>
        <v xml:space="preserve">vous ne voyez pas comment faire le bon choix pour le futur, manque de lucidité, vous êtes confronté à un choix important pour votre carrière ou pour votre entreprise, vous avez trop d’idées et de projets, ils partent dans tous les sens, vous vous dispersez, vous êtes pessimiste, vous voyez toujours le mauvais côté des choses et ça vous bloque, vous êtes trop perfectionniste, vous perdez du temps à trop bien faire, vous êtes à la limite du burn-out
</v>
      </c>
      <c r="F52" s="504"/>
      <c r="G52" s="504"/>
      <c r="H52" s="504"/>
      <c r="I52" s="504"/>
      <c r="J52" s="504"/>
      <c r="K52" s="504"/>
      <c r="L52" s="504"/>
      <c r="M52" s="504"/>
      <c r="N52" s="504"/>
      <c r="O52" s="504"/>
      <c r="P52" s="504"/>
      <c r="Q52" s="504"/>
      <c r="R52" s="504"/>
      <c r="S52" s="504"/>
      <c r="T52" s="505"/>
    </row>
    <row r="53" spans="1:22" ht="59.25" hidden="1" customHeight="1" thickBot="1" x14ac:dyDescent="0.3">
      <c r="B53" s="27">
        <v>5</v>
      </c>
      <c r="C53" s="512" t="s">
        <v>440</v>
      </c>
      <c r="D53" s="513"/>
      <c r="E53" s="506" t="str">
        <f>VLOOKUP($A$52,annexe_02!$A:$O,Couleur_corporelle!B53,FALSE)</f>
        <v>vous avez l’impression de ne pas être écouté par votre père, vous-même en tant que père, vous avez surdéveloppé votre mental pour rechercher de l’attention ou de l’amour auprès de votre père ou pour montrer que vous êtes un « homme » ou que vous êtes « fort »</v>
      </c>
      <c r="F53" s="506"/>
      <c r="G53" s="506"/>
      <c r="H53" s="506"/>
      <c r="I53" s="506"/>
      <c r="J53" s="506"/>
      <c r="K53" s="506"/>
      <c r="L53" s="506"/>
      <c r="M53" s="506"/>
      <c r="N53" s="506"/>
      <c r="O53" s="506"/>
      <c r="P53" s="506"/>
      <c r="Q53" s="506"/>
      <c r="R53" s="506"/>
      <c r="S53" s="506"/>
      <c r="T53" s="507"/>
    </row>
    <row r="54" spans="1:22" ht="15.75" customHeight="1" thickBot="1" x14ac:dyDescent="0.3">
      <c r="B54" s="27">
        <v>6</v>
      </c>
      <c r="C54" s="514" t="s">
        <v>441</v>
      </c>
      <c r="D54" s="515"/>
      <c r="E54" s="510" t="str">
        <f>VLOOKUP($A$52,annexe_02!$A:$O,Couleur_corporelle!B54,FALSE)</f>
        <v>peurs, doute, inquiétude, fatalisme, déprime, obsessions, soucis</v>
      </c>
      <c r="F54" s="510"/>
      <c r="G54" s="510"/>
      <c r="H54" s="510"/>
      <c r="I54" s="510"/>
      <c r="J54" s="510"/>
      <c r="K54" s="510"/>
      <c r="L54" s="510"/>
      <c r="M54" s="510"/>
      <c r="N54" s="510"/>
      <c r="O54" s="510"/>
      <c r="P54" s="510"/>
      <c r="Q54" s="510"/>
      <c r="R54" s="510"/>
      <c r="S54" s="510"/>
      <c r="T54" s="511"/>
    </row>
    <row r="55" spans="1:22" ht="16.5" hidden="1" thickBot="1" x14ac:dyDescent="0.3">
      <c r="B55" s="27">
        <v>7</v>
      </c>
      <c r="C55" s="512" t="s">
        <v>442</v>
      </c>
      <c r="D55" s="513"/>
      <c r="E55" s="502" t="str">
        <f>VLOOKUP($A$52,annexe_02!$A:$O,Couleur_corporelle!B55,FALSE)</f>
        <v>partie gauche du cerveau, oreille gauche, œil droit, hypophyse, rate, reins, système nerveux, tête, sinus, chevilles, front, lobe frontal, cortex, plexus des carotides</v>
      </c>
      <c r="F55" s="502"/>
      <c r="G55" s="502"/>
      <c r="H55" s="502"/>
      <c r="I55" s="502"/>
      <c r="J55" s="502"/>
      <c r="K55" s="502"/>
      <c r="L55" s="502"/>
      <c r="M55" s="502"/>
      <c r="N55" s="502"/>
      <c r="O55" s="502"/>
      <c r="P55" s="502"/>
      <c r="Q55" s="502"/>
      <c r="R55" s="502"/>
      <c r="S55" s="502"/>
      <c r="T55" s="503"/>
    </row>
    <row r="56" spans="1:22" ht="16.5" thickBot="1" x14ac:dyDescent="0.3">
      <c r="B56" s="27">
        <v>8</v>
      </c>
      <c r="C56" s="514" t="s">
        <v>443</v>
      </c>
      <c r="D56" s="515"/>
      <c r="E56" s="510" t="str">
        <f>VLOOKUP($A$52,annexe_02!$A:$O,Couleur_corporelle!B56,FALSE)</f>
        <v xml:space="preserve">j’ai peur de ne plus contrôler, j’ai peur du futur
</v>
      </c>
      <c r="F56" s="510"/>
      <c r="G56" s="510"/>
      <c r="H56" s="510"/>
      <c r="I56" s="510"/>
      <c r="J56" s="510"/>
      <c r="K56" s="510"/>
      <c r="L56" s="510"/>
      <c r="M56" s="510"/>
      <c r="N56" s="510"/>
      <c r="O56" s="510"/>
      <c r="P56" s="510"/>
      <c r="Q56" s="510"/>
      <c r="R56" s="510"/>
      <c r="S56" s="510"/>
      <c r="T56" s="511"/>
    </row>
    <row r="57" spans="1:22" ht="16.5" thickBot="1" x14ac:dyDescent="0.3">
      <c r="B57" s="27">
        <v>9</v>
      </c>
      <c r="C57" s="512" t="s">
        <v>444</v>
      </c>
      <c r="D57" s="513"/>
      <c r="E57" s="502" t="str">
        <f>VLOOKUP($A$52,annexe_02!$A:$O,Couleur_corporelle!B57,FALSE)</f>
        <v>je dois analyser longuement chaque situation avant de me décider ou de choisir, je dois avoir le contrôle sur ma destinée</v>
      </c>
      <c r="F57" s="502"/>
      <c r="G57" s="502"/>
      <c r="H57" s="502"/>
      <c r="I57" s="502"/>
      <c r="J57" s="502"/>
      <c r="K57" s="502"/>
      <c r="L57" s="502"/>
      <c r="M57" s="502"/>
      <c r="N57" s="502"/>
      <c r="O57" s="502"/>
      <c r="P57" s="502"/>
      <c r="Q57" s="502"/>
      <c r="R57" s="502"/>
      <c r="S57" s="502"/>
      <c r="T57" s="503"/>
    </row>
    <row r="58" spans="1:22" ht="16.5" thickBot="1" x14ac:dyDescent="0.3">
      <c r="B58" s="27">
        <v>10</v>
      </c>
      <c r="C58" s="514" t="s">
        <v>428</v>
      </c>
      <c r="D58" s="515"/>
      <c r="E58" s="510" t="str">
        <f>VLOOKUP($A$52,annexe_02!$A:$O,Couleur_corporelle!B58,FALSE)</f>
        <v xml:space="preserve">besoin de lâcher-prise, besoin de comprendre certaines choses, besoin de décider et d'agir
</v>
      </c>
      <c r="F58" s="510"/>
      <c r="G58" s="510"/>
      <c r="H58" s="510"/>
      <c r="I58" s="510"/>
      <c r="J58" s="510"/>
      <c r="K58" s="510"/>
      <c r="L58" s="510"/>
      <c r="M58" s="510"/>
      <c r="N58" s="510"/>
      <c r="O58" s="510"/>
      <c r="P58" s="510"/>
      <c r="Q58" s="510"/>
      <c r="R58" s="510"/>
      <c r="S58" s="510"/>
      <c r="T58" s="511"/>
    </row>
    <row r="59" spans="1:22" ht="15.75" customHeight="1" thickBot="1" x14ac:dyDescent="0.3">
      <c r="B59" s="27">
        <v>11</v>
      </c>
      <c r="C59" s="512" t="s">
        <v>445</v>
      </c>
      <c r="D59" s="513"/>
      <c r="E59" s="502" t="str">
        <f>VLOOKUP($A$52,annexe_02!$A:$O,Couleur_corporelle!B59,FALSE)</f>
        <v>j’assume mes choix et j’espère que mes choix seront justes</v>
      </c>
      <c r="F59" s="502"/>
      <c r="G59" s="502"/>
      <c r="H59" s="502"/>
      <c r="I59" s="502"/>
      <c r="J59" s="502"/>
      <c r="K59" s="502"/>
      <c r="L59" s="502"/>
      <c r="M59" s="502"/>
      <c r="N59" s="502"/>
      <c r="O59" s="502"/>
      <c r="P59" s="502"/>
      <c r="Q59" s="502"/>
      <c r="R59" s="502"/>
      <c r="S59" s="502"/>
      <c r="T59" s="503"/>
    </row>
    <row r="60" spans="1:22" ht="48.75" customHeight="1" thickBot="1" x14ac:dyDescent="0.3">
      <c r="B60" s="27">
        <v>12</v>
      </c>
      <c r="C60" s="514" t="s">
        <v>446</v>
      </c>
      <c r="D60" s="515"/>
      <c r="E60" s="504" t="str">
        <f>VLOOKUP($A$52,annexe_02!$A:$O,Couleur_corporelle!B60,FALSE)</f>
        <v xml:space="preserve">Il est temps de décider, de faire des choix importants pour votre vie, de bien analyser la situation, de faire un bilan (de santé, bioénergétique, familial, de compétence professionnelle). Soyez moins perfectionniste et plus patient. Lâchez prise avec vos soucis, cessez de tourner 
en rond, laissez faire la vie.
</v>
      </c>
      <c r="F60" s="504"/>
      <c r="G60" s="504"/>
      <c r="H60" s="504"/>
      <c r="I60" s="504"/>
      <c r="J60" s="504"/>
      <c r="K60" s="504"/>
      <c r="L60" s="504"/>
      <c r="M60" s="504"/>
      <c r="N60" s="504"/>
      <c r="O60" s="504"/>
      <c r="P60" s="504"/>
      <c r="Q60" s="504"/>
      <c r="R60" s="504"/>
      <c r="S60" s="504"/>
      <c r="T60" s="505"/>
    </row>
    <row r="61" spans="1:22" ht="42.75" customHeight="1" thickBot="1" x14ac:dyDescent="0.3">
      <c r="B61" s="27">
        <v>13</v>
      </c>
      <c r="C61" s="512" t="s">
        <v>447</v>
      </c>
      <c r="D61" s="513"/>
      <c r="E61" s="506" t="str">
        <f>VLOOKUP($A$52,annexe_02!$A:$O,Couleur_corporelle!B61,FALSE)</f>
        <v>capacités de discernement, de compréhension, de contrôle de soi, de concentration, d’analyser, de prévoir, de décider, de vouloir, de structurer ses pensées</v>
      </c>
      <c r="F61" s="506"/>
      <c r="G61" s="506"/>
      <c r="H61" s="506"/>
      <c r="I61" s="506"/>
      <c r="J61" s="506"/>
      <c r="K61" s="506"/>
      <c r="L61" s="506"/>
      <c r="M61" s="506"/>
      <c r="N61" s="506"/>
      <c r="O61" s="506"/>
      <c r="P61" s="506"/>
      <c r="Q61" s="506"/>
      <c r="R61" s="506"/>
      <c r="S61" s="506"/>
      <c r="T61" s="507"/>
    </row>
    <row r="62" spans="1:22" ht="0.75" customHeight="1" thickBot="1" x14ac:dyDescent="0.3">
      <c r="B62" s="27">
        <v>14</v>
      </c>
      <c r="C62" s="514" t="s">
        <v>448</v>
      </c>
      <c r="D62" s="515"/>
      <c r="E62" s="504" t="str">
        <f>VLOOKUP($A$52,annexe_02!$A:$O,Couleur_corporelle!B62,FALSE)</f>
        <v>capacité de décision, direction et gestion d’entreprise, stratégie, savoir-faire, recherche et développement, marketing, analyse des marchés, prévoyance, réserves, étude de marché, protection juridique, vente (organisation), compétence de l’entreprise/des ressources humaines, qualité, objectifs à atteindre/motivation, planification des affaires, gestion des ressources humaines, les lois, calendrier de production</v>
      </c>
      <c r="F62" s="504"/>
      <c r="G62" s="504"/>
      <c r="H62" s="504"/>
      <c r="I62" s="504"/>
      <c r="J62" s="504"/>
      <c r="K62" s="504"/>
      <c r="L62" s="504"/>
      <c r="M62" s="504"/>
      <c r="N62" s="504"/>
      <c r="O62" s="504"/>
      <c r="P62" s="504"/>
      <c r="Q62" s="504"/>
      <c r="R62" s="504"/>
      <c r="S62" s="504"/>
      <c r="T62" s="505"/>
    </row>
    <row r="63" spans="1:22" ht="37.5" customHeight="1" thickBot="1" x14ac:dyDescent="0.3">
      <c r="B63" s="27">
        <v>15</v>
      </c>
      <c r="C63" s="516" t="s">
        <v>449</v>
      </c>
      <c r="D63" s="517"/>
      <c r="E63" s="508" t="str">
        <f>VLOOKUP($A$52,annexe_02!$A:$O,Couleur_corporelle!B63,FALSE)</f>
        <v>être dans l’obscurité, casque sur la tête, labyrinthe, fin du monde, lunettes, crâne, ce qui est en métal, épée, couteau, bougie, torche, coffre, aigle, araignée</v>
      </c>
      <c r="F63" s="508"/>
      <c r="G63" s="508"/>
      <c r="H63" s="508"/>
      <c r="I63" s="508"/>
      <c r="J63" s="508"/>
      <c r="K63" s="508"/>
      <c r="L63" s="508"/>
      <c r="M63" s="508"/>
      <c r="N63" s="508"/>
      <c r="O63" s="508"/>
      <c r="P63" s="508"/>
      <c r="Q63" s="508"/>
      <c r="R63" s="508"/>
      <c r="S63" s="508"/>
      <c r="T63" s="509"/>
    </row>
    <row r="64" spans="1:22" ht="15.75" thickTop="1" x14ac:dyDescent="0.25">
      <c r="B64" s="27"/>
    </row>
    <row r="65" spans="2:2" x14ac:dyDescent="0.25">
      <c r="B65" s="27"/>
    </row>
  </sheetData>
  <mergeCells count="27">
    <mergeCell ref="E51:T51"/>
    <mergeCell ref="C51:D51"/>
    <mergeCell ref="C52:D52"/>
    <mergeCell ref="E52:T52"/>
    <mergeCell ref="E5:J5"/>
    <mergeCell ref="E53:T53"/>
    <mergeCell ref="C53:D53"/>
    <mergeCell ref="C54:D54"/>
    <mergeCell ref="E54:T54"/>
    <mergeCell ref="C55:D55"/>
    <mergeCell ref="E55:T55"/>
    <mergeCell ref="C60:D60"/>
    <mergeCell ref="C61:D61"/>
    <mergeCell ref="C62:D62"/>
    <mergeCell ref="C63:D63"/>
    <mergeCell ref="C59:D59"/>
    <mergeCell ref="E56:T56"/>
    <mergeCell ref="C57:D57"/>
    <mergeCell ref="E57:T57"/>
    <mergeCell ref="C58:D58"/>
    <mergeCell ref="E58:T58"/>
    <mergeCell ref="C56:D56"/>
    <mergeCell ref="E59:T59"/>
    <mergeCell ref="E60:T60"/>
    <mergeCell ref="E61:T61"/>
    <mergeCell ref="E62:T62"/>
    <mergeCell ref="E63:T63"/>
  </mergeCells>
  <conditionalFormatting sqref="C50">
    <cfRule type="expression" dxfId="2306" priority="49">
      <formula>IF(C50=15,TRUE,FALSE)</formula>
    </cfRule>
    <cfRule type="expression" dxfId="2305" priority="64">
      <formula>IF(C50=15,TRUE,FALSE)</formula>
    </cfRule>
    <cfRule type="expression" dxfId="2304" priority="65">
      <formula>IF(C50=14,TRUE,FALSE)</formula>
    </cfRule>
    <cfRule type="expression" dxfId="2303" priority="66">
      <formula>IF(C50=13,TRUE,FALSE)</formula>
    </cfRule>
    <cfRule type="expression" dxfId="2302" priority="67">
      <formula>IF(C50=12,TRUE,FALSE)</formula>
    </cfRule>
    <cfRule type="expression" dxfId="2301" priority="68">
      <formula>IF(C50=11,TRUE,FALSE)</formula>
    </cfRule>
    <cfRule type="expression" dxfId="2300" priority="69">
      <formula>IF(C50=10,TRUE,FALSE)</formula>
    </cfRule>
    <cfRule type="expression" dxfId="2299" priority="70">
      <formula>IF(C50=9,TRUE,FALSE)</formula>
    </cfRule>
    <cfRule type="expression" dxfId="2298" priority="71">
      <formula>IF(C50=8,TRUE,FALSE)</formula>
    </cfRule>
    <cfRule type="expression" dxfId="2297" priority="72">
      <formula>IF(C50=7,TRUE,FALSE)</formula>
    </cfRule>
    <cfRule type="expression" dxfId="2296" priority="73">
      <formula>IF(C50=6,TRUE,FALSE)</formula>
    </cfRule>
    <cfRule type="expression" dxfId="2295" priority="74">
      <formula>IF(C50=5,TRUE,FALSE)</formula>
    </cfRule>
    <cfRule type="expression" dxfId="2294" priority="75">
      <formula>IF(C50=4,TRUE,FALSE)</formula>
    </cfRule>
    <cfRule type="expression" dxfId="2293" priority="76">
      <formula>IF(C50=3,TRUE,FALSE)</formula>
    </cfRule>
    <cfRule type="expression" dxfId="2292" priority="77">
      <formula>IF(C50=2,TRUE,FALSE)</formula>
    </cfRule>
    <cfRule type="expression" dxfId="2291" priority="78">
      <formula>IF(C50=1,TRUE,FALSE)</formula>
    </cfRule>
  </conditionalFormatting>
  <conditionalFormatting sqref="H50:T50">
    <cfRule type="expression" dxfId="2290" priority="17">
      <formula>IF(H50=15,TRUE,FALSE)</formula>
    </cfRule>
    <cfRule type="expression" dxfId="2289" priority="18">
      <formula>IF(H50=15,TRUE,FALSE)</formula>
    </cfRule>
    <cfRule type="expression" dxfId="2288" priority="19">
      <formula>IF(H50=14,TRUE,FALSE)</formula>
    </cfRule>
    <cfRule type="expression" dxfId="2287" priority="20">
      <formula>IF(H50=13,TRUE,FALSE)</formula>
    </cfRule>
    <cfRule type="expression" dxfId="2286" priority="21">
      <formula>IF(H50=12,TRUE,FALSE)</formula>
    </cfRule>
    <cfRule type="expression" dxfId="2285" priority="22">
      <formula>IF(H50=11,TRUE,FALSE)</formula>
    </cfRule>
    <cfRule type="expression" dxfId="2284" priority="23">
      <formula>IF(H50=10,TRUE,FALSE)</formula>
    </cfRule>
    <cfRule type="expression" dxfId="2283" priority="24">
      <formula>IF(H50=9,TRUE,FALSE)</formula>
    </cfRule>
    <cfRule type="expression" dxfId="2282" priority="25">
      <formula>IF(H50=8,TRUE,FALSE)</formula>
    </cfRule>
    <cfRule type="expression" dxfId="2281" priority="26">
      <formula>IF(H50=7,TRUE,FALSE)</formula>
    </cfRule>
    <cfRule type="expression" dxfId="2280" priority="27">
      <formula>IF(H50=6,TRUE,FALSE)</formula>
    </cfRule>
    <cfRule type="expression" dxfId="2279" priority="28">
      <formula>IF(H50=5,TRUE,FALSE)</formula>
    </cfRule>
    <cfRule type="expression" dxfId="2278" priority="29">
      <formula>IF(H50=4,TRUE,FALSE)</formula>
    </cfRule>
    <cfRule type="expression" dxfId="2277" priority="30">
      <formula>IF(H50=3,TRUE,FALSE)</formula>
    </cfRule>
    <cfRule type="expression" dxfId="2276" priority="31">
      <formula>IF(H50=2,TRUE,FALSE)</formula>
    </cfRule>
    <cfRule type="expression" dxfId="2275" priority="32">
      <formula>IF(H50=1,TRUE,FALSE)</formula>
    </cfRule>
  </conditionalFormatting>
  <conditionalFormatting sqref="D50">
    <cfRule type="expression" dxfId="2274" priority="1">
      <formula>IF(D50=15,TRUE,FALSE)</formula>
    </cfRule>
    <cfRule type="expression" dxfId="2273" priority="2">
      <formula>IF(D50=15,TRUE,FALSE)</formula>
    </cfRule>
    <cfRule type="expression" dxfId="2272" priority="3">
      <formula>IF(D50=14,TRUE,FALSE)</formula>
    </cfRule>
    <cfRule type="expression" dxfId="2271" priority="4">
      <formula>IF(D50=13,TRUE,FALSE)</formula>
    </cfRule>
    <cfRule type="expression" dxfId="2270" priority="5">
      <formula>IF(D50=12,TRUE,FALSE)</formula>
    </cfRule>
    <cfRule type="expression" dxfId="2269" priority="6">
      <formula>IF(D50=11,TRUE,FALSE)</formula>
    </cfRule>
    <cfRule type="expression" dxfId="2268" priority="7">
      <formula>IF(D50=10,TRUE,FALSE)</formula>
    </cfRule>
    <cfRule type="expression" dxfId="2267" priority="8">
      <formula>IF(D50=9,TRUE,FALSE)</formula>
    </cfRule>
    <cfRule type="expression" dxfId="2266" priority="9">
      <formula>IF(D50=8,TRUE,FALSE)</formula>
    </cfRule>
    <cfRule type="expression" dxfId="2265" priority="10">
      <formula>IF(D50=7,TRUE,FALSE)</formula>
    </cfRule>
    <cfRule type="expression" dxfId="2264" priority="11">
      <formula>IF(D50=6,TRUE,FALSE)</formula>
    </cfRule>
    <cfRule type="expression" dxfId="2263" priority="12">
      <formula>IF(D50=5,TRUE,FALSE)</formula>
    </cfRule>
    <cfRule type="expression" dxfId="2262" priority="13">
      <formula>IF(D50=4,TRUE,FALSE)</formula>
    </cfRule>
    <cfRule type="expression" dxfId="2261" priority="14">
      <formula>IF(D50=3,TRUE,FALSE)</formula>
    </cfRule>
    <cfRule type="expression" dxfId="2260" priority="15">
      <formula>IF(D50=2,TRUE,FALSE)</formula>
    </cfRule>
    <cfRule type="expression" dxfId="2259" priority="16">
      <formula>IF(D50=1,TRUE,FALSE)</formula>
    </cfRule>
  </conditionalFormatting>
  <pageMargins left="0.7" right="0.7" top="0.75" bottom="0.75" header="0.3" footer="0.3"/>
  <pageSetup paperSize="9" orientation="portrait" horizontalDpi="4294967293" verticalDpi="4294967293" r:id="rId1"/>
  <drawing r:id="rId2"/>
  <legacyDrawing r:id="rId3"/>
  <mc:AlternateContent xmlns:mc="http://schemas.openxmlformats.org/markup-compatibility/2006">
    <mc:Choice Requires="x14">
      <controls>
        <mc:AlternateContent xmlns:mc="http://schemas.openxmlformats.org/markup-compatibility/2006">
          <mc:Choice Requires="x14">
            <control shapeId="22529" r:id="rId4" name="Option Button 1">
              <controlPr defaultSize="0" autoFill="0" autoLine="0" autoPict="0" altText="">
                <anchor moveWithCells="1">
                  <from>
                    <xdr:col>10</xdr:col>
                    <xdr:colOff>247650</xdr:colOff>
                    <xdr:row>6</xdr:row>
                    <xdr:rowOff>142875</xdr:rowOff>
                  </from>
                  <to>
                    <xdr:col>11</xdr:col>
                    <xdr:colOff>219075</xdr:colOff>
                    <xdr:row>8</xdr:row>
                    <xdr:rowOff>9525</xdr:rowOff>
                  </to>
                </anchor>
              </controlPr>
            </control>
          </mc:Choice>
        </mc:AlternateContent>
        <mc:AlternateContent xmlns:mc="http://schemas.openxmlformats.org/markup-compatibility/2006">
          <mc:Choice Requires="x14">
            <control shapeId="22530" r:id="rId5" name="Option Button 2">
              <controlPr defaultSize="0" autoFill="0" autoLine="0" autoPict="0" altText="">
                <anchor moveWithCells="1">
                  <from>
                    <xdr:col>10</xdr:col>
                    <xdr:colOff>247650</xdr:colOff>
                    <xdr:row>8</xdr:row>
                    <xdr:rowOff>85725</xdr:rowOff>
                  </from>
                  <to>
                    <xdr:col>11</xdr:col>
                    <xdr:colOff>219075</xdr:colOff>
                    <xdr:row>9</xdr:row>
                    <xdr:rowOff>142875</xdr:rowOff>
                  </to>
                </anchor>
              </controlPr>
            </control>
          </mc:Choice>
        </mc:AlternateContent>
        <mc:AlternateContent xmlns:mc="http://schemas.openxmlformats.org/markup-compatibility/2006">
          <mc:Choice Requires="x14">
            <control shapeId="22531" r:id="rId6" name="Option Button 3">
              <controlPr defaultSize="0" autoFill="0" autoLine="0" autoPict="0" altText="">
                <anchor moveWithCells="1">
                  <from>
                    <xdr:col>10</xdr:col>
                    <xdr:colOff>257175</xdr:colOff>
                    <xdr:row>10</xdr:row>
                    <xdr:rowOff>85725</xdr:rowOff>
                  </from>
                  <to>
                    <xdr:col>11</xdr:col>
                    <xdr:colOff>228600</xdr:colOff>
                    <xdr:row>11</xdr:row>
                    <xdr:rowOff>142875</xdr:rowOff>
                  </to>
                </anchor>
              </controlPr>
            </control>
          </mc:Choice>
        </mc:AlternateContent>
        <mc:AlternateContent xmlns:mc="http://schemas.openxmlformats.org/markup-compatibility/2006">
          <mc:Choice Requires="x14">
            <control shapeId="22532" r:id="rId7" name="Option Button 4">
              <controlPr defaultSize="0" autoFill="0" autoLine="0" autoPict="0" altText="">
                <anchor moveWithCells="1">
                  <from>
                    <xdr:col>10</xdr:col>
                    <xdr:colOff>266700</xdr:colOff>
                    <xdr:row>12</xdr:row>
                    <xdr:rowOff>142875</xdr:rowOff>
                  </from>
                  <to>
                    <xdr:col>11</xdr:col>
                    <xdr:colOff>238125</xdr:colOff>
                    <xdr:row>14</xdr:row>
                    <xdr:rowOff>9525</xdr:rowOff>
                  </to>
                </anchor>
              </controlPr>
            </control>
          </mc:Choice>
        </mc:AlternateContent>
        <mc:AlternateContent xmlns:mc="http://schemas.openxmlformats.org/markup-compatibility/2006">
          <mc:Choice Requires="x14">
            <control shapeId="22533" r:id="rId8" name="Option Button 5">
              <controlPr defaultSize="0" autoFill="0" autoLine="0" autoPict="0" altText="">
                <anchor moveWithCells="1">
                  <from>
                    <xdr:col>10</xdr:col>
                    <xdr:colOff>257175</xdr:colOff>
                    <xdr:row>15</xdr:row>
                    <xdr:rowOff>38100</xdr:rowOff>
                  </from>
                  <to>
                    <xdr:col>11</xdr:col>
                    <xdr:colOff>228600</xdr:colOff>
                    <xdr:row>16</xdr:row>
                    <xdr:rowOff>95250</xdr:rowOff>
                  </to>
                </anchor>
              </controlPr>
            </control>
          </mc:Choice>
        </mc:AlternateContent>
        <mc:AlternateContent xmlns:mc="http://schemas.openxmlformats.org/markup-compatibility/2006">
          <mc:Choice Requires="x14">
            <control shapeId="22534" r:id="rId9" name="Option Button 6">
              <controlPr defaultSize="0" autoFill="0" autoLine="0" autoPict="0" altText="">
                <anchor moveWithCells="1">
                  <from>
                    <xdr:col>10</xdr:col>
                    <xdr:colOff>266700</xdr:colOff>
                    <xdr:row>17</xdr:row>
                    <xdr:rowOff>152400</xdr:rowOff>
                  </from>
                  <to>
                    <xdr:col>11</xdr:col>
                    <xdr:colOff>238125</xdr:colOff>
                    <xdr:row>19</xdr:row>
                    <xdr:rowOff>19050</xdr:rowOff>
                  </to>
                </anchor>
              </controlPr>
            </control>
          </mc:Choice>
        </mc:AlternateContent>
        <mc:AlternateContent xmlns:mc="http://schemas.openxmlformats.org/markup-compatibility/2006">
          <mc:Choice Requires="x14">
            <control shapeId="22535" r:id="rId10" name="Option Button 7">
              <controlPr defaultSize="0" autoFill="0" autoLine="0" autoPict="0" altText="">
                <anchor moveWithCells="1">
                  <from>
                    <xdr:col>10</xdr:col>
                    <xdr:colOff>266700</xdr:colOff>
                    <xdr:row>21</xdr:row>
                    <xdr:rowOff>9525</xdr:rowOff>
                  </from>
                  <to>
                    <xdr:col>11</xdr:col>
                    <xdr:colOff>238125</xdr:colOff>
                    <xdr:row>22</xdr:row>
                    <xdr:rowOff>66675</xdr:rowOff>
                  </to>
                </anchor>
              </controlPr>
            </control>
          </mc:Choice>
        </mc:AlternateContent>
        <mc:AlternateContent xmlns:mc="http://schemas.openxmlformats.org/markup-compatibility/2006">
          <mc:Choice Requires="x14">
            <control shapeId="22536" r:id="rId11" name="Option Button 8">
              <controlPr defaultSize="0" autoFill="0" autoLine="0" autoPict="0" altText="">
                <anchor moveWithCells="1">
                  <from>
                    <xdr:col>10</xdr:col>
                    <xdr:colOff>285750</xdr:colOff>
                    <xdr:row>24</xdr:row>
                    <xdr:rowOff>95250</xdr:rowOff>
                  </from>
                  <to>
                    <xdr:col>11</xdr:col>
                    <xdr:colOff>257175</xdr:colOff>
                    <xdr:row>25</xdr:row>
                    <xdr:rowOff>152400</xdr:rowOff>
                  </to>
                </anchor>
              </controlPr>
            </control>
          </mc:Choice>
        </mc:AlternateContent>
        <mc:AlternateContent xmlns:mc="http://schemas.openxmlformats.org/markup-compatibility/2006">
          <mc:Choice Requires="x14">
            <control shapeId="22537" r:id="rId12" name="Option Button 9">
              <controlPr defaultSize="0" autoFill="0" autoLine="0" autoPict="0" altText="">
                <anchor moveWithCells="1">
                  <from>
                    <xdr:col>10</xdr:col>
                    <xdr:colOff>295275</xdr:colOff>
                    <xdr:row>27</xdr:row>
                    <xdr:rowOff>57150</xdr:rowOff>
                  </from>
                  <to>
                    <xdr:col>11</xdr:col>
                    <xdr:colOff>266700</xdr:colOff>
                    <xdr:row>28</xdr:row>
                    <xdr:rowOff>114300</xdr:rowOff>
                  </to>
                </anchor>
              </controlPr>
            </control>
          </mc:Choice>
        </mc:AlternateContent>
        <mc:AlternateContent xmlns:mc="http://schemas.openxmlformats.org/markup-compatibility/2006">
          <mc:Choice Requires="x14">
            <control shapeId="22538" r:id="rId13" name="Option Button 10">
              <controlPr defaultSize="0" autoFill="0" autoLine="0" autoPict="0" altText="">
                <anchor moveWithCells="1">
                  <from>
                    <xdr:col>10</xdr:col>
                    <xdr:colOff>295275</xdr:colOff>
                    <xdr:row>31</xdr:row>
                    <xdr:rowOff>57150</xdr:rowOff>
                  </from>
                  <to>
                    <xdr:col>11</xdr:col>
                    <xdr:colOff>266700</xdr:colOff>
                    <xdr:row>32</xdr:row>
                    <xdr:rowOff>114300</xdr:rowOff>
                  </to>
                </anchor>
              </controlPr>
            </control>
          </mc:Choice>
        </mc:AlternateContent>
        <mc:AlternateContent xmlns:mc="http://schemas.openxmlformats.org/markup-compatibility/2006">
          <mc:Choice Requires="x14">
            <control shapeId="22539" r:id="rId14" name="Option Button 11">
              <controlPr defaultSize="0" autoFill="0" autoLine="0" autoPict="0" altText="">
                <anchor moveWithCells="1">
                  <from>
                    <xdr:col>10</xdr:col>
                    <xdr:colOff>304800</xdr:colOff>
                    <xdr:row>35</xdr:row>
                    <xdr:rowOff>19050</xdr:rowOff>
                  </from>
                  <to>
                    <xdr:col>11</xdr:col>
                    <xdr:colOff>276225</xdr:colOff>
                    <xdr:row>36</xdr:row>
                    <xdr:rowOff>76200</xdr:rowOff>
                  </to>
                </anchor>
              </controlPr>
            </control>
          </mc:Choice>
        </mc:AlternateContent>
        <mc:AlternateContent xmlns:mc="http://schemas.openxmlformats.org/markup-compatibility/2006">
          <mc:Choice Requires="x14">
            <control shapeId="22540" r:id="rId15" name="Option Button 12">
              <controlPr defaultSize="0" autoFill="0" autoLine="0" autoPict="0" altText="">
                <anchor moveWithCells="1">
                  <from>
                    <xdr:col>10</xdr:col>
                    <xdr:colOff>314325</xdr:colOff>
                    <xdr:row>38</xdr:row>
                    <xdr:rowOff>85725</xdr:rowOff>
                  </from>
                  <to>
                    <xdr:col>11</xdr:col>
                    <xdr:colOff>285750</xdr:colOff>
                    <xdr:row>39</xdr:row>
                    <xdr:rowOff>142875</xdr:rowOff>
                  </to>
                </anchor>
              </controlPr>
            </control>
          </mc:Choice>
        </mc:AlternateContent>
        <mc:AlternateContent xmlns:mc="http://schemas.openxmlformats.org/markup-compatibility/2006">
          <mc:Choice Requires="x14">
            <control shapeId="22541" r:id="rId16" name="Option Button 13">
              <controlPr defaultSize="0" autoFill="0" autoLine="0" autoPict="0" altText="">
                <anchor moveWithCells="1">
                  <from>
                    <xdr:col>10</xdr:col>
                    <xdr:colOff>304800</xdr:colOff>
                    <xdr:row>40</xdr:row>
                    <xdr:rowOff>190500</xdr:rowOff>
                  </from>
                  <to>
                    <xdr:col>11</xdr:col>
                    <xdr:colOff>276225</xdr:colOff>
                    <xdr:row>42</xdr:row>
                    <xdr:rowOff>57150</xdr:rowOff>
                  </to>
                </anchor>
              </controlPr>
            </control>
          </mc:Choice>
        </mc:AlternateContent>
        <mc:AlternateContent xmlns:mc="http://schemas.openxmlformats.org/markup-compatibility/2006">
          <mc:Choice Requires="x14">
            <control shapeId="22542" r:id="rId17" name="Option Button 14">
              <controlPr defaultSize="0" autoFill="0" autoLine="0" autoPict="0" altText="">
                <anchor moveWithCells="1">
                  <from>
                    <xdr:col>2</xdr:col>
                    <xdr:colOff>123825</xdr:colOff>
                    <xdr:row>6</xdr:row>
                    <xdr:rowOff>133350</xdr:rowOff>
                  </from>
                  <to>
                    <xdr:col>3</xdr:col>
                    <xdr:colOff>352425</xdr:colOff>
                    <xdr:row>7</xdr:row>
                    <xdr:rowOff>190500</xdr:rowOff>
                  </to>
                </anchor>
              </controlPr>
            </control>
          </mc:Choice>
        </mc:AlternateContent>
        <mc:AlternateContent xmlns:mc="http://schemas.openxmlformats.org/markup-compatibility/2006">
          <mc:Choice Requires="x14">
            <control shapeId="22543" r:id="rId18" name="Option Button 15">
              <controlPr defaultSize="0" autoFill="0" autoLine="0" autoPict="0" altText="">
                <anchor moveWithCells="1">
                  <from>
                    <xdr:col>2</xdr:col>
                    <xdr:colOff>123825</xdr:colOff>
                    <xdr:row>8</xdr:row>
                    <xdr:rowOff>76200</xdr:rowOff>
                  </from>
                  <to>
                    <xdr:col>3</xdr:col>
                    <xdr:colOff>352425</xdr:colOff>
                    <xdr:row>9</xdr:row>
                    <xdr:rowOff>133350</xdr:rowOff>
                  </to>
                </anchor>
              </controlPr>
            </control>
          </mc:Choice>
        </mc:AlternateContent>
        <mc:AlternateContent xmlns:mc="http://schemas.openxmlformats.org/markup-compatibility/2006">
          <mc:Choice Requires="x14">
            <control shapeId="22544" r:id="rId19" name="Option Button 16">
              <controlPr defaultSize="0" autoFill="0" autoLine="0" autoPict="0" altText="">
                <anchor moveWithCells="1">
                  <from>
                    <xdr:col>2</xdr:col>
                    <xdr:colOff>133350</xdr:colOff>
                    <xdr:row>10</xdr:row>
                    <xdr:rowOff>76200</xdr:rowOff>
                  </from>
                  <to>
                    <xdr:col>3</xdr:col>
                    <xdr:colOff>361950</xdr:colOff>
                    <xdr:row>11</xdr:row>
                    <xdr:rowOff>133350</xdr:rowOff>
                  </to>
                </anchor>
              </controlPr>
            </control>
          </mc:Choice>
        </mc:AlternateContent>
        <mc:AlternateContent xmlns:mc="http://schemas.openxmlformats.org/markup-compatibility/2006">
          <mc:Choice Requires="x14">
            <control shapeId="22545" r:id="rId20" name="Option Button 17">
              <controlPr defaultSize="0" autoFill="0" autoLine="0" autoPict="0" altText="">
                <anchor moveWithCells="1">
                  <from>
                    <xdr:col>2</xdr:col>
                    <xdr:colOff>142875</xdr:colOff>
                    <xdr:row>12</xdr:row>
                    <xdr:rowOff>133350</xdr:rowOff>
                  </from>
                  <to>
                    <xdr:col>3</xdr:col>
                    <xdr:colOff>371475</xdr:colOff>
                    <xdr:row>14</xdr:row>
                    <xdr:rowOff>0</xdr:rowOff>
                  </to>
                </anchor>
              </controlPr>
            </control>
          </mc:Choice>
        </mc:AlternateContent>
        <mc:AlternateContent xmlns:mc="http://schemas.openxmlformats.org/markup-compatibility/2006">
          <mc:Choice Requires="x14">
            <control shapeId="22546" r:id="rId21" name="Option Button 18">
              <controlPr defaultSize="0" autoFill="0" autoLine="0" autoPict="0" altText="">
                <anchor moveWithCells="1">
                  <from>
                    <xdr:col>2</xdr:col>
                    <xdr:colOff>133350</xdr:colOff>
                    <xdr:row>15</xdr:row>
                    <xdr:rowOff>28575</xdr:rowOff>
                  </from>
                  <to>
                    <xdr:col>3</xdr:col>
                    <xdr:colOff>361950</xdr:colOff>
                    <xdr:row>16</xdr:row>
                    <xdr:rowOff>85725</xdr:rowOff>
                  </to>
                </anchor>
              </controlPr>
            </control>
          </mc:Choice>
        </mc:AlternateContent>
        <mc:AlternateContent xmlns:mc="http://schemas.openxmlformats.org/markup-compatibility/2006">
          <mc:Choice Requires="x14">
            <control shapeId="22547" r:id="rId22" name="Option Button 19">
              <controlPr defaultSize="0" autoFill="0" autoLine="0" autoPict="0" altText="">
                <anchor moveWithCells="1">
                  <from>
                    <xdr:col>2</xdr:col>
                    <xdr:colOff>142875</xdr:colOff>
                    <xdr:row>17</xdr:row>
                    <xdr:rowOff>142875</xdr:rowOff>
                  </from>
                  <to>
                    <xdr:col>3</xdr:col>
                    <xdr:colOff>371475</xdr:colOff>
                    <xdr:row>19</xdr:row>
                    <xdr:rowOff>9525</xdr:rowOff>
                  </to>
                </anchor>
              </controlPr>
            </control>
          </mc:Choice>
        </mc:AlternateContent>
        <mc:AlternateContent xmlns:mc="http://schemas.openxmlformats.org/markup-compatibility/2006">
          <mc:Choice Requires="x14">
            <control shapeId="22548" r:id="rId23" name="Option Button 20">
              <controlPr defaultSize="0" autoFill="0" autoLine="0" autoPict="0" altText="">
                <anchor moveWithCells="1">
                  <from>
                    <xdr:col>2</xdr:col>
                    <xdr:colOff>142875</xdr:colOff>
                    <xdr:row>21</xdr:row>
                    <xdr:rowOff>0</xdr:rowOff>
                  </from>
                  <to>
                    <xdr:col>3</xdr:col>
                    <xdr:colOff>371475</xdr:colOff>
                    <xdr:row>22</xdr:row>
                    <xdr:rowOff>57150</xdr:rowOff>
                  </to>
                </anchor>
              </controlPr>
            </control>
          </mc:Choice>
        </mc:AlternateContent>
        <mc:AlternateContent xmlns:mc="http://schemas.openxmlformats.org/markup-compatibility/2006">
          <mc:Choice Requires="x14">
            <control shapeId="22549" r:id="rId24" name="Option Button 21">
              <controlPr defaultSize="0" autoFill="0" autoLine="0" autoPict="0" altText="">
                <anchor moveWithCells="1">
                  <from>
                    <xdr:col>2</xdr:col>
                    <xdr:colOff>161925</xdr:colOff>
                    <xdr:row>24</xdr:row>
                    <xdr:rowOff>85725</xdr:rowOff>
                  </from>
                  <to>
                    <xdr:col>3</xdr:col>
                    <xdr:colOff>390525</xdr:colOff>
                    <xdr:row>25</xdr:row>
                    <xdr:rowOff>142875</xdr:rowOff>
                  </to>
                </anchor>
              </controlPr>
            </control>
          </mc:Choice>
        </mc:AlternateContent>
        <mc:AlternateContent xmlns:mc="http://schemas.openxmlformats.org/markup-compatibility/2006">
          <mc:Choice Requires="x14">
            <control shapeId="22550" r:id="rId25" name="Option Button 22">
              <controlPr defaultSize="0" autoFill="0" autoLine="0" autoPict="0" altText="">
                <anchor moveWithCells="1">
                  <from>
                    <xdr:col>2</xdr:col>
                    <xdr:colOff>171450</xdr:colOff>
                    <xdr:row>27</xdr:row>
                    <xdr:rowOff>38100</xdr:rowOff>
                  </from>
                  <to>
                    <xdr:col>3</xdr:col>
                    <xdr:colOff>400050</xdr:colOff>
                    <xdr:row>28</xdr:row>
                    <xdr:rowOff>95250</xdr:rowOff>
                  </to>
                </anchor>
              </controlPr>
            </control>
          </mc:Choice>
        </mc:AlternateContent>
        <mc:AlternateContent xmlns:mc="http://schemas.openxmlformats.org/markup-compatibility/2006">
          <mc:Choice Requires="x14">
            <control shapeId="22551" r:id="rId26" name="Option Button 23">
              <controlPr defaultSize="0" autoFill="0" autoLine="0" autoPict="0" altText="">
                <anchor moveWithCells="1">
                  <from>
                    <xdr:col>2</xdr:col>
                    <xdr:colOff>171450</xdr:colOff>
                    <xdr:row>31</xdr:row>
                    <xdr:rowOff>47625</xdr:rowOff>
                  </from>
                  <to>
                    <xdr:col>3</xdr:col>
                    <xdr:colOff>400050</xdr:colOff>
                    <xdr:row>32</xdr:row>
                    <xdr:rowOff>104775</xdr:rowOff>
                  </to>
                </anchor>
              </controlPr>
            </control>
          </mc:Choice>
        </mc:AlternateContent>
        <mc:AlternateContent xmlns:mc="http://schemas.openxmlformats.org/markup-compatibility/2006">
          <mc:Choice Requires="x14">
            <control shapeId="22552" r:id="rId27" name="Option Button 24">
              <controlPr defaultSize="0" autoFill="0" autoLine="0" autoPict="0" altText="">
                <anchor moveWithCells="1">
                  <from>
                    <xdr:col>2</xdr:col>
                    <xdr:colOff>180975</xdr:colOff>
                    <xdr:row>35</xdr:row>
                    <xdr:rowOff>9525</xdr:rowOff>
                  </from>
                  <to>
                    <xdr:col>3</xdr:col>
                    <xdr:colOff>409575</xdr:colOff>
                    <xdr:row>36</xdr:row>
                    <xdr:rowOff>66675</xdr:rowOff>
                  </to>
                </anchor>
              </controlPr>
            </control>
          </mc:Choice>
        </mc:AlternateContent>
        <mc:AlternateContent xmlns:mc="http://schemas.openxmlformats.org/markup-compatibility/2006">
          <mc:Choice Requires="x14">
            <control shapeId="22553" r:id="rId28" name="Option Button 25">
              <controlPr defaultSize="0" autoFill="0" autoLine="0" autoPict="0" altText="">
                <anchor moveWithCells="1">
                  <from>
                    <xdr:col>2</xdr:col>
                    <xdr:colOff>190500</xdr:colOff>
                    <xdr:row>38</xdr:row>
                    <xdr:rowOff>66675</xdr:rowOff>
                  </from>
                  <to>
                    <xdr:col>3</xdr:col>
                    <xdr:colOff>419100</xdr:colOff>
                    <xdr:row>39</xdr:row>
                    <xdr:rowOff>123825</xdr:rowOff>
                  </to>
                </anchor>
              </controlPr>
            </control>
          </mc:Choice>
        </mc:AlternateContent>
        <mc:AlternateContent xmlns:mc="http://schemas.openxmlformats.org/markup-compatibility/2006">
          <mc:Choice Requires="x14">
            <control shapeId="22554" r:id="rId29" name="Option Button 26">
              <controlPr defaultSize="0" autoFill="0" autoLine="0" autoPict="0" altText="">
                <anchor moveWithCells="1">
                  <from>
                    <xdr:col>2</xdr:col>
                    <xdr:colOff>180975</xdr:colOff>
                    <xdr:row>40</xdr:row>
                    <xdr:rowOff>180975</xdr:rowOff>
                  </from>
                  <to>
                    <xdr:col>3</xdr:col>
                    <xdr:colOff>409575</xdr:colOff>
                    <xdr:row>42</xdr:row>
                    <xdr:rowOff>47625</xdr:rowOff>
                  </to>
                </anchor>
              </controlPr>
            </control>
          </mc:Choice>
        </mc:AlternateContent>
      </controls>
    </mc:Choice>
  </mc:AlternateConten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O77"/>
  <sheetViews>
    <sheetView topLeftCell="A20" zoomScale="80" zoomScaleNormal="80" workbookViewId="0">
      <selection activeCell="AJ50" sqref="AJ50"/>
    </sheetView>
  </sheetViews>
  <sheetFormatPr baseColWidth="10" defaultRowHeight="15" x14ac:dyDescent="0.25"/>
  <cols>
    <col min="1" max="1" width="0.85546875" style="1" customWidth="1"/>
    <col min="2" max="2" width="1" customWidth="1"/>
    <col min="3" max="12" width="0.28515625" customWidth="1"/>
    <col min="13" max="13" width="5.42578125" customWidth="1"/>
    <col min="15" max="17" width="11.42578125" customWidth="1"/>
    <col min="23" max="23" width="11" customWidth="1"/>
    <col min="24" max="24" width="10.7109375" customWidth="1"/>
    <col min="25" max="25" width="5.28515625" customWidth="1"/>
    <col min="26" max="26" width="45" customWidth="1"/>
    <col min="27" max="27" width="4.28515625" customWidth="1"/>
    <col min="28" max="28" width="4.7109375" customWidth="1"/>
    <col min="29" max="29" width="9.5703125" customWidth="1"/>
    <col min="30" max="30" width="11.42578125" customWidth="1"/>
  </cols>
  <sheetData>
    <row r="1" spans="1:33" ht="75.75" x14ac:dyDescent="0.25">
      <c r="C1" s="4" t="s">
        <v>315</v>
      </c>
      <c r="D1" s="5" t="s">
        <v>316</v>
      </c>
      <c r="E1" s="6" t="s">
        <v>317</v>
      </c>
      <c r="F1" s="5" t="s">
        <v>318</v>
      </c>
      <c r="G1" s="4" t="s">
        <v>315</v>
      </c>
      <c r="H1" s="5" t="s">
        <v>316</v>
      </c>
      <c r="I1" s="6" t="s">
        <v>317</v>
      </c>
      <c r="J1" s="5" t="s">
        <v>318</v>
      </c>
    </row>
    <row r="2" spans="1:33" x14ac:dyDescent="0.25">
      <c r="A2" s="1">
        <v>1</v>
      </c>
      <c r="B2" s="2" t="s">
        <v>298</v>
      </c>
      <c r="C2" s="3">
        <v>126.62762500000001</v>
      </c>
      <c r="D2" s="3">
        <v>128.7556701</v>
      </c>
      <c r="E2" s="3">
        <v>150.04506250000003</v>
      </c>
      <c r="F2" s="3">
        <v>195.25051212</v>
      </c>
      <c r="G2" s="3">
        <v>72.854250000000008</v>
      </c>
      <c r="H2" s="3">
        <v>119.313587626</v>
      </c>
      <c r="I2" s="3">
        <v>158.71818750000003</v>
      </c>
      <c r="J2" s="3">
        <v>16.831940700000001</v>
      </c>
    </row>
    <row r="3" spans="1:33" x14ac:dyDescent="0.25">
      <c r="A3" s="1">
        <v>2</v>
      </c>
      <c r="B3" s="2" t="s">
        <v>299</v>
      </c>
      <c r="C3" s="3">
        <v>42.252358212000004</v>
      </c>
      <c r="D3" s="3">
        <v>139.09651762199999</v>
      </c>
      <c r="E3" s="3">
        <v>299.06351023999997</v>
      </c>
      <c r="F3" s="3">
        <v>57.383270261999996</v>
      </c>
      <c r="G3" s="3">
        <v>12.427164180000002</v>
      </c>
      <c r="H3" s="3">
        <v>197.869694082</v>
      </c>
      <c r="I3" s="3">
        <v>212.40306124999998</v>
      </c>
      <c r="J3" s="3">
        <v>49.507135128000002</v>
      </c>
    </row>
    <row r="4" spans="1:33" x14ac:dyDescent="0.25">
      <c r="A4" s="1">
        <v>3</v>
      </c>
      <c r="B4" s="2" t="s">
        <v>300</v>
      </c>
      <c r="C4" s="3">
        <v>112.03636760400001</v>
      </c>
      <c r="D4" s="3">
        <v>122.34416331600002</v>
      </c>
      <c r="E4" s="3">
        <v>180.40099992200004</v>
      </c>
      <c r="F4" s="3">
        <v>250.66707934249999</v>
      </c>
      <c r="G4" s="3">
        <v>52.038749980000006</v>
      </c>
      <c r="H4" s="3">
        <v>152.93020414500003</v>
      </c>
      <c r="I4" s="3">
        <v>191.60934607100003</v>
      </c>
      <c r="J4" s="3">
        <v>140.97269840000001</v>
      </c>
    </row>
    <row r="5" spans="1:33" x14ac:dyDescent="0.25">
      <c r="A5" s="1">
        <v>4</v>
      </c>
      <c r="B5" s="2" t="s">
        <v>301</v>
      </c>
      <c r="C5" s="3">
        <v>87.606104371499995</v>
      </c>
      <c r="D5" s="3">
        <v>162.21734481199999</v>
      </c>
      <c r="E5" s="3">
        <v>200.22528577200001</v>
      </c>
      <c r="F5" s="3">
        <v>84.996625000000009</v>
      </c>
      <c r="G5" s="3">
        <v>62.989513060500009</v>
      </c>
      <c r="H5" s="3">
        <v>202.41279308400001</v>
      </c>
      <c r="I5" s="3">
        <v>247.8035715</v>
      </c>
      <c r="J5" s="3">
        <v>60.711874999999999</v>
      </c>
    </row>
    <row r="6" spans="1:33" x14ac:dyDescent="0.25">
      <c r="A6" s="1">
        <v>5</v>
      </c>
      <c r="B6" s="2" t="s">
        <v>302</v>
      </c>
      <c r="C6" s="3">
        <v>111.59420836550001</v>
      </c>
      <c r="D6" s="3">
        <v>133.48352384800003</v>
      </c>
      <c r="E6" s="3">
        <v>197.61550631250003</v>
      </c>
      <c r="F6" s="3">
        <v>156.11625000000001</v>
      </c>
      <c r="G6" s="3">
        <v>91.356916693000002</v>
      </c>
      <c r="H6" s="3">
        <v>165.202381</v>
      </c>
      <c r="I6" s="3">
        <v>187.602987326</v>
      </c>
      <c r="J6" s="3">
        <v>94.970718750000003</v>
      </c>
    </row>
    <row r="7" spans="1:33" x14ac:dyDescent="0.25">
      <c r="A7" s="1">
        <v>6</v>
      </c>
      <c r="B7" s="2" t="s">
        <v>303</v>
      </c>
      <c r="C7" s="3">
        <v>69.537494508000009</v>
      </c>
      <c r="D7" s="3">
        <v>96.886690912000006</v>
      </c>
      <c r="E7" s="3">
        <v>201.581684196</v>
      </c>
      <c r="F7" s="3">
        <v>149.356577316</v>
      </c>
      <c r="G7" s="3">
        <v>18.299340660000002</v>
      </c>
      <c r="H7" s="3">
        <v>307.31247273650007</v>
      </c>
      <c r="I7" s="3">
        <v>111.746368413</v>
      </c>
      <c r="J7" s="3">
        <v>99.571051543999985</v>
      </c>
    </row>
    <row r="8" spans="1:33" x14ac:dyDescent="0.25">
      <c r="A8" s="1">
        <v>7</v>
      </c>
      <c r="B8" s="2" t="s">
        <v>304</v>
      </c>
      <c r="C8" s="3">
        <v>135.612359336</v>
      </c>
      <c r="D8" s="3">
        <v>80.08406109900001</v>
      </c>
      <c r="E8" s="3">
        <v>206.86744329400005</v>
      </c>
      <c r="F8" s="3">
        <v>276.35897874</v>
      </c>
      <c r="G8" s="3">
        <v>141.59525754200001</v>
      </c>
      <c r="H8" s="3">
        <v>172.87987792799998</v>
      </c>
      <c r="I8" s="3">
        <v>246.35251545800003</v>
      </c>
      <c r="J8" s="3">
        <v>145.26561703000002</v>
      </c>
    </row>
    <row r="9" spans="1:33" x14ac:dyDescent="0.25">
      <c r="A9" s="1">
        <v>8</v>
      </c>
      <c r="B9" s="2" t="s">
        <v>305</v>
      </c>
      <c r="C9" s="3">
        <v>0</v>
      </c>
      <c r="D9" s="3">
        <v>93.816338040000005</v>
      </c>
      <c r="E9" s="3">
        <v>297.61736172000002</v>
      </c>
      <c r="F9" s="3">
        <v>18.249205480000001</v>
      </c>
      <c r="G9" s="3">
        <v>39.514169492000001</v>
      </c>
      <c r="H9" s="3">
        <v>154.79695776599999</v>
      </c>
      <c r="I9" s="3">
        <v>131.09336171000001</v>
      </c>
      <c r="J9" s="3">
        <v>57.028767125000002</v>
      </c>
    </row>
    <row r="10" spans="1:33" x14ac:dyDescent="0.25">
      <c r="A10" s="1">
        <v>9</v>
      </c>
      <c r="B10" s="2" t="s">
        <v>306</v>
      </c>
      <c r="C10" s="3">
        <v>268.15261765349999</v>
      </c>
      <c r="D10" s="3">
        <v>112.80658065599999</v>
      </c>
      <c r="E10" s="3">
        <v>311.93932398300001</v>
      </c>
      <c r="F10" s="3">
        <v>379.38511314599998</v>
      </c>
      <c r="G10" s="3">
        <v>225.297176476</v>
      </c>
      <c r="H10" s="3">
        <v>303.50341938400004</v>
      </c>
      <c r="I10" s="3">
        <v>342.429633846</v>
      </c>
      <c r="J10" s="3">
        <v>260.64626093999993</v>
      </c>
    </row>
    <row r="11" spans="1:33" x14ac:dyDescent="0.25">
      <c r="A11" s="1">
        <v>10</v>
      </c>
      <c r="B11" s="2" t="s">
        <v>307</v>
      </c>
      <c r="C11" s="3">
        <v>99.252715230000021</v>
      </c>
      <c r="D11" s="3">
        <v>109.78248887899998</v>
      </c>
      <c r="E11" s="3">
        <v>282.703534972</v>
      </c>
      <c r="F11" s="3">
        <v>177.317222235</v>
      </c>
      <c r="G11" s="3">
        <v>111.383602647</v>
      </c>
      <c r="H11" s="3">
        <v>152.95537776399999</v>
      </c>
      <c r="I11" s="3">
        <v>192.66439540900001</v>
      </c>
      <c r="J11" s="3">
        <v>98.680888896000013</v>
      </c>
    </row>
    <row r="12" spans="1:33" x14ac:dyDescent="0.25">
      <c r="A12" s="1">
        <v>11</v>
      </c>
      <c r="B12" s="2" t="s">
        <v>308</v>
      </c>
      <c r="C12" s="3">
        <v>132.57250484800002</v>
      </c>
      <c r="D12" s="3">
        <v>80.949166690000013</v>
      </c>
      <c r="E12" s="3">
        <v>186.37878459300001</v>
      </c>
      <c r="F12" s="3">
        <v>212.83540819200002</v>
      </c>
      <c r="G12" s="3">
        <v>52.54398058000001</v>
      </c>
      <c r="H12" s="3">
        <v>180.40100005200006</v>
      </c>
      <c r="I12" s="3">
        <v>172.60853074849999</v>
      </c>
      <c r="J12" s="3">
        <v>150.26573958</v>
      </c>
    </row>
    <row r="13" spans="1:33" x14ac:dyDescent="0.25">
      <c r="A13" s="1">
        <v>12</v>
      </c>
      <c r="B13" s="2" t="s">
        <v>309</v>
      </c>
      <c r="C13" s="3">
        <v>124.21052462</v>
      </c>
      <c r="D13" s="3">
        <v>110.16203075600001</v>
      </c>
      <c r="E13" s="3">
        <v>286.05855458600007</v>
      </c>
      <c r="F13" s="3">
        <v>214.46272726500004</v>
      </c>
      <c r="G13" s="3">
        <v>133.76518035999999</v>
      </c>
      <c r="H13" s="3">
        <v>153.71446151999999</v>
      </c>
      <c r="I13" s="3">
        <v>195.78935652500002</v>
      </c>
      <c r="J13" s="3">
        <v>119.426303026</v>
      </c>
    </row>
    <row r="14" spans="1:33" x14ac:dyDescent="0.25">
      <c r="A14" s="1">
        <v>13</v>
      </c>
      <c r="B14" s="2" t="s">
        <v>310</v>
      </c>
      <c r="C14" s="3">
        <v>113.937473676</v>
      </c>
      <c r="D14" s="3">
        <v>39.965760000000003</v>
      </c>
      <c r="E14" s="3">
        <v>253.05117642499999</v>
      </c>
      <c r="F14" s="3">
        <v>305.29399995599994</v>
      </c>
      <c r="G14" s="3">
        <v>96.40863157199999</v>
      </c>
      <c r="H14" s="3">
        <v>163.19352000000001</v>
      </c>
      <c r="I14" s="3">
        <v>228.56235290000001</v>
      </c>
      <c r="J14" s="3">
        <v>252.09883329699994</v>
      </c>
    </row>
    <row r="15" spans="1:33" ht="51" customHeight="1" x14ac:dyDescent="0.25">
      <c r="A15" s="1">
        <v>14</v>
      </c>
      <c r="B15" s="2" t="s">
        <v>311</v>
      </c>
      <c r="C15" s="3">
        <v>69.592119408000002</v>
      </c>
      <c r="D15" s="3">
        <v>57.422068960000004</v>
      </c>
      <c r="E15" s="3">
        <v>167.3483762125</v>
      </c>
      <c r="F15" s="3">
        <v>141.61096058400003</v>
      </c>
      <c r="G15" s="3">
        <v>54.67952239200001</v>
      </c>
      <c r="H15" s="3">
        <v>126.32855171199999</v>
      </c>
      <c r="I15" s="3">
        <v>67.598851474999989</v>
      </c>
      <c r="J15" s="3">
        <v>102.27458264400001</v>
      </c>
    </row>
    <row r="16" spans="1:33" ht="51.75" customHeight="1" x14ac:dyDescent="0.7">
      <c r="A16" s="1">
        <v>15</v>
      </c>
      <c r="B16" s="2" t="s">
        <v>312</v>
      </c>
      <c r="C16" s="3">
        <v>140.83678716300003</v>
      </c>
      <c r="D16" s="3">
        <v>204.09343904399998</v>
      </c>
      <c r="E16" s="3">
        <v>233.316593415</v>
      </c>
      <c r="F16" s="3">
        <v>237.03416212800008</v>
      </c>
      <c r="G16" s="3">
        <v>139.95102120600001</v>
      </c>
      <c r="H16" s="3">
        <v>216.27812197199998</v>
      </c>
      <c r="I16" s="3">
        <v>227.82679121700005</v>
      </c>
      <c r="J16" s="3">
        <v>202.52918915999999</v>
      </c>
      <c r="W16" s="528" t="s">
        <v>326</v>
      </c>
      <c r="X16" s="528"/>
      <c r="Y16" s="528"/>
      <c r="Z16" s="528"/>
      <c r="AA16" s="528"/>
      <c r="AB16" s="528"/>
      <c r="AC16" s="528"/>
      <c r="AF16" s="55" t="str">
        <f>Resume!$F$10</f>
        <v>Gautier</v>
      </c>
      <c r="AG16" s="80">
        <f>Resume!$F$11</f>
        <v>20170828</v>
      </c>
    </row>
    <row r="17" spans="1:26" hidden="1" x14ac:dyDescent="0.25">
      <c r="A17" s="1">
        <v>16</v>
      </c>
      <c r="B17" s="2" t="s">
        <v>313</v>
      </c>
      <c r="C17" s="3">
        <v>88.760433958000021</v>
      </c>
      <c r="D17" s="3">
        <v>138.32946030500003</v>
      </c>
      <c r="E17" s="3">
        <v>256.12977156699998</v>
      </c>
      <c r="F17" s="3">
        <v>170.14408683799996</v>
      </c>
      <c r="G17" s="3">
        <v>61.268264148</v>
      </c>
      <c r="H17" s="3">
        <v>137.44838093999999</v>
      </c>
      <c r="I17" s="3">
        <v>159.38725722899997</v>
      </c>
      <c r="J17" s="3">
        <v>168.49859276800004</v>
      </c>
    </row>
    <row r="18" spans="1:26" hidden="1" x14ac:dyDescent="0.25"/>
    <row r="19" spans="1:26" hidden="1" x14ac:dyDescent="0.25"/>
    <row r="21" spans="1:26" x14ac:dyDescent="0.25">
      <c r="B21" s="1" t="s">
        <v>314</v>
      </c>
      <c r="C21" s="10" t="s">
        <v>319</v>
      </c>
      <c r="D21" s="10" t="s">
        <v>320</v>
      </c>
      <c r="Z21" s="28" t="s">
        <v>298</v>
      </c>
    </row>
    <row r="22" spans="1:26" x14ac:dyDescent="0.25">
      <c r="A22" s="1">
        <v>1</v>
      </c>
      <c r="B22" s="2" t="s">
        <v>298</v>
      </c>
      <c r="C22" s="11">
        <f>IF(H2-G2&lt;0,MAX(H2-G2,-300),MIN(H2-G2,300))</f>
        <v>46.459337625999993</v>
      </c>
      <c r="D22" s="11">
        <f>IF(D2-C2&lt;0,MAX(D2-C2,-300),MIN(D2-C2,300))</f>
        <v>2.1280450999999942</v>
      </c>
      <c r="Z22" s="28" t="s">
        <v>299</v>
      </c>
    </row>
    <row r="23" spans="1:26" x14ac:dyDescent="0.25">
      <c r="A23" s="1">
        <v>2</v>
      </c>
      <c r="B23" s="2" t="s">
        <v>299</v>
      </c>
      <c r="C23" s="11">
        <f t="shared" ref="C23:C37" si="0">IF(H3-G3&lt;0,MAX(H3-G3,-300),MIN(H3-G3,300))</f>
        <v>185.44252990199999</v>
      </c>
      <c r="D23" s="11">
        <f t="shared" ref="D23:D37" si="1">IF(D3-C3&lt;0,MAX(D3-C3,-300),MIN(D3-C3,300))</f>
        <v>96.844159409999989</v>
      </c>
      <c r="Z23" s="28" t="s">
        <v>300</v>
      </c>
    </row>
    <row r="24" spans="1:26" x14ac:dyDescent="0.25">
      <c r="A24" s="1">
        <v>3</v>
      </c>
      <c r="B24" s="2" t="s">
        <v>300</v>
      </c>
      <c r="C24" s="11">
        <f t="shared" si="0"/>
        <v>100.89145416500003</v>
      </c>
      <c r="D24" s="11">
        <f t="shared" si="1"/>
        <v>10.307795712000015</v>
      </c>
      <c r="Z24" s="28" t="s">
        <v>301</v>
      </c>
    </row>
    <row r="25" spans="1:26" x14ac:dyDescent="0.25">
      <c r="A25" s="1">
        <v>4</v>
      </c>
      <c r="B25" s="2" t="s">
        <v>301</v>
      </c>
      <c r="C25" s="11">
        <f t="shared" si="0"/>
        <v>139.42328002350001</v>
      </c>
      <c r="D25" s="11">
        <f t="shared" si="1"/>
        <v>74.611240440499998</v>
      </c>
      <c r="Z25" s="28" t="s">
        <v>302</v>
      </c>
    </row>
    <row r="26" spans="1:26" x14ac:dyDescent="0.25">
      <c r="A26" s="1">
        <v>5</v>
      </c>
      <c r="B26" s="2" t="s">
        <v>302</v>
      </c>
      <c r="C26" s="11">
        <f t="shared" si="0"/>
        <v>73.845464307</v>
      </c>
      <c r="D26" s="11">
        <f t="shared" si="1"/>
        <v>21.889315482500024</v>
      </c>
      <c r="Z26" s="28" t="s">
        <v>303</v>
      </c>
    </row>
    <row r="27" spans="1:26" x14ac:dyDescent="0.25">
      <c r="A27" s="1">
        <v>6</v>
      </c>
      <c r="B27" s="2" t="s">
        <v>303</v>
      </c>
      <c r="C27" s="11">
        <f t="shared" si="0"/>
        <v>289.01313207650009</v>
      </c>
      <c r="D27" s="11">
        <f t="shared" si="1"/>
        <v>27.349196403999997</v>
      </c>
      <c r="Z27" s="28" t="s">
        <v>304</v>
      </c>
    </row>
    <row r="28" spans="1:26" x14ac:dyDescent="0.25">
      <c r="A28" s="1">
        <v>7</v>
      </c>
      <c r="B28" s="2" t="s">
        <v>304</v>
      </c>
      <c r="C28" s="11">
        <f t="shared" si="0"/>
        <v>31.284620385999972</v>
      </c>
      <c r="D28" s="11">
        <f t="shared" si="1"/>
        <v>-55.528298236999987</v>
      </c>
      <c r="Z28" s="28" t="s">
        <v>305</v>
      </c>
    </row>
    <row r="29" spans="1:26" x14ac:dyDescent="0.25">
      <c r="A29" s="1">
        <v>8</v>
      </c>
      <c r="B29" s="2" t="s">
        <v>305</v>
      </c>
      <c r="C29" s="11">
        <f t="shared" si="0"/>
        <v>115.28278827399998</v>
      </c>
      <c r="D29" s="11">
        <f t="shared" si="1"/>
        <v>93.816338040000005</v>
      </c>
      <c r="Z29" s="28" t="s">
        <v>306</v>
      </c>
    </row>
    <row r="30" spans="1:26" x14ac:dyDescent="0.25">
      <c r="A30" s="1">
        <v>9</v>
      </c>
      <c r="B30" s="2" t="s">
        <v>306</v>
      </c>
      <c r="C30" s="11">
        <f t="shared" si="0"/>
        <v>78.206242908000036</v>
      </c>
      <c r="D30" s="11">
        <f t="shared" si="1"/>
        <v>-155.34603699749999</v>
      </c>
      <c r="Z30" s="28" t="s">
        <v>307</v>
      </c>
    </row>
    <row r="31" spans="1:26" x14ac:dyDescent="0.25">
      <c r="A31" s="1">
        <v>10</v>
      </c>
      <c r="B31" s="2" t="s">
        <v>307</v>
      </c>
      <c r="C31" s="11">
        <f t="shared" si="0"/>
        <v>41.571775116999987</v>
      </c>
      <c r="D31" s="11">
        <f t="shared" si="1"/>
        <v>10.529773648999964</v>
      </c>
      <c r="Z31" s="28" t="s">
        <v>308</v>
      </c>
    </row>
    <row r="32" spans="1:26" x14ac:dyDescent="0.25">
      <c r="A32" s="1">
        <v>11</v>
      </c>
      <c r="B32" s="2" t="s">
        <v>308</v>
      </c>
      <c r="C32" s="11">
        <f t="shared" si="0"/>
        <v>127.85701947200005</v>
      </c>
      <c r="D32" s="11">
        <f t="shared" si="1"/>
        <v>-51.62333815800001</v>
      </c>
      <c r="Z32" s="28" t="s">
        <v>309</v>
      </c>
    </row>
    <row r="33" spans="1:26" x14ac:dyDescent="0.25">
      <c r="A33" s="1">
        <v>12</v>
      </c>
      <c r="B33" s="2" t="s">
        <v>309</v>
      </c>
      <c r="C33" s="11">
        <f t="shared" si="0"/>
        <v>19.949281159999998</v>
      </c>
      <c r="D33" s="11">
        <f t="shared" si="1"/>
        <v>-14.048493863999994</v>
      </c>
      <c r="Z33" s="28" t="s">
        <v>310</v>
      </c>
    </row>
    <row r="34" spans="1:26" x14ac:dyDescent="0.25">
      <c r="A34" s="1">
        <v>13</v>
      </c>
      <c r="B34" s="2" t="s">
        <v>310</v>
      </c>
      <c r="C34" s="11">
        <f t="shared" si="0"/>
        <v>66.784888428000016</v>
      </c>
      <c r="D34" s="11">
        <f t="shared" si="1"/>
        <v>-73.971713675999993</v>
      </c>
      <c r="Z34" s="28" t="s">
        <v>311</v>
      </c>
    </row>
    <row r="35" spans="1:26" x14ac:dyDescent="0.25">
      <c r="A35" s="1">
        <v>14</v>
      </c>
      <c r="B35" s="2" t="s">
        <v>311</v>
      </c>
      <c r="C35" s="11">
        <f t="shared" si="0"/>
        <v>71.649029319999983</v>
      </c>
      <c r="D35" s="11">
        <f t="shared" si="1"/>
        <v>-12.170050447999998</v>
      </c>
      <c r="Z35" s="28" t="s">
        <v>312</v>
      </c>
    </row>
    <row r="36" spans="1:26" x14ac:dyDescent="0.25">
      <c r="A36" s="1">
        <v>15</v>
      </c>
      <c r="B36" s="2" t="s">
        <v>312</v>
      </c>
      <c r="C36" s="11">
        <f t="shared" si="0"/>
        <v>76.327100765999973</v>
      </c>
      <c r="D36" s="11">
        <f t="shared" si="1"/>
        <v>63.256651880999954</v>
      </c>
      <c r="Z36" s="28" t="s">
        <v>313</v>
      </c>
    </row>
    <row r="37" spans="1:26" x14ac:dyDescent="0.25">
      <c r="A37" s="1">
        <v>16</v>
      </c>
      <c r="B37" s="2" t="s">
        <v>313</v>
      </c>
      <c r="C37" s="11">
        <f t="shared" si="0"/>
        <v>76.180116791999993</v>
      </c>
      <c r="D37" s="11">
        <f t="shared" si="1"/>
        <v>49.569026347000005</v>
      </c>
    </row>
    <row r="40" spans="1:26" x14ac:dyDescent="0.25">
      <c r="B40" t="s">
        <v>321</v>
      </c>
      <c r="C40" s="10" t="s">
        <v>319</v>
      </c>
      <c r="D40" s="10" t="s">
        <v>320</v>
      </c>
      <c r="Z40" s="55"/>
    </row>
    <row r="41" spans="1:26" x14ac:dyDescent="0.25">
      <c r="A41" s="7">
        <v>1</v>
      </c>
      <c r="B41" s="8" t="s">
        <v>298</v>
      </c>
      <c r="C41" s="11">
        <f>IF(J2-I2&lt;0,MAX(J2-I2,-600),MIN(J2-I2,600))</f>
        <v>-141.88624680000004</v>
      </c>
      <c r="D41" s="11">
        <f>IF(F2-E2&lt;0,MAX(F2-E2,-600),MIN(F2-E2,600))</f>
        <v>45.205449619999968</v>
      </c>
      <c r="Z41" s="179"/>
    </row>
    <row r="42" spans="1:26" x14ac:dyDescent="0.25">
      <c r="A42" s="7">
        <v>2</v>
      </c>
      <c r="B42" s="8" t="s">
        <v>299</v>
      </c>
      <c r="C42" s="11">
        <f t="shared" ref="C42:C56" si="2">IF(J3-I3&lt;0,MAX(J3-I3,-600),MIN(J3-I3,600))</f>
        <v>-162.89592612199999</v>
      </c>
      <c r="D42" s="11">
        <f t="shared" ref="D42:D56" si="3">IF(F3-E3&lt;0,MAX(F3-E3,-600),MIN(F3-E3,600))</f>
        <v>-241.68023997799997</v>
      </c>
    </row>
    <row r="43" spans="1:26" x14ac:dyDescent="0.25">
      <c r="A43" s="7">
        <v>3</v>
      </c>
      <c r="B43" s="8" t="s">
        <v>300</v>
      </c>
      <c r="C43" s="11">
        <f t="shared" si="2"/>
        <v>-50.63664767100002</v>
      </c>
      <c r="D43" s="11">
        <f t="shared" si="3"/>
        <v>70.266079420499949</v>
      </c>
    </row>
    <row r="44" spans="1:26" x14ac:dyDescent="0.25">
      <c r="A44" s="7">
        <v>4</v>
      </c>
      <c r="B44" s="8" t="s">
        <v>301</v>
      </c>
      <c r="C44" s="11">
        <f t="shared" si="2"/>
        <v>-187.09169650000001</v>
      </c>
      <c r="D44" s="11">
        <f t="shared" si="3"/>
        <v>-115.228660772</v>
      </c>
      <c r="Y44" s="9"/>
    </row>
    <row r="45" spans="1:26" x14ac:dyDescent="0.25">
      <c r="A45" s="7">
        <v>5</v>
      </c>
      <c r="B45" s="8" t="s">
        <v>302</v>
      </c>
      <c r="C45" s="11">
        <f t="shared" si="2"/>
        <v>-92.632268576000001</v>
      </c>
      <c r="D45" s="11">
        <f t="shared" si="3"/>
        <v>-41.499256312500023</v>
      </c>
      <c r="Y45" s="9"/>
    </row>
    <row r="46" spans="1:26" x14ac:dyDescent="0.25">
      <c r="A46" s="7">
        <v>6</v>
      </c>
      <c r="B46" s="8" t="s">
        <v>303</v>
      </c>
      <c r="C46" s="11">
        <f t="shared" si="2"/>
        <v>-12.175316869000014</v>
      </c>
      <c r="D46" s="11">
        <f t="shared" si="3"/>
        <v>-52.225106879999998</v>
      </c>
      <c r="Y46" s="27">
        <v>9</v>
      </c>
    </row>
    <row r="47" spans="1:26" x14ac:dyDescent="0.25">
      <c r="A47" s="7">
        <v>7</v>
      </c>
      <c r="B47" s="8" t="s">
        <v>304</v>
      </c>
      <c r="C47" s="11">
        <f t="shared" si="2"/>
        <v>-101.08689842800001</v>
      </c>
      <c r="D47" s="11">
        <f t="shared" si="3"/>
        <v>69.491535445999943</v>
      </c>
      <c r="Y47" s="9"/>
    </row>
    <row r="48" spans="1:26" ht="21" x14ac:dyDescent="0.35">
      <c r="A48" s="7">
        <v>8</v>
      </c>
      <c r="B48" s="8" t="s">
        <v>305</v>
      </c>
      <c r="C48" s="11">
        <f t="shared" si="2"/>
        <v>-74.064594585000009</v>
      </c>
      <c r="D48" s="11">
        <f t="shared" si="3"/>
        <v>-279.36815624000002</v>
      </c>
      <c r="Y48" s="9"/>
      <c r="Z48" s="15" t="str">
        <f>VLOOKUP(Y46,A22:B37,2,FALSE)</f>
        <v>Intuition / perceptions</v>
      </c>
    </row>
    <row r="49" spans="1:41" x14ac:dyDescent="0.25">
      <c r="A49" s="7">
        <v>9</v>
      </c>
      <c r="B49" s="8" t="s">
        <v>306</v>
      </c>
      <c r="C49" s="11">
        <f t="shared" si="2"/>
        <v>-81.783372906000068</v>
      </c>
      <c r="D49" s="11">
        <f t="shared" si="3"/>
        <v>67.445789162999972</v>
      </c>
      <c r="Y49" s="9"/>
    </row>
    <row r="50" spans="1:41" ht="15.75" thickBot="1" x14ac:dyDescent="0.3">
      <c r="A50" s="7">
        <v>10</v>
      </c>
      <c r="B50" s="8" t="s">
        <v>307</v>
      </c>
      <c r="C50" s="11">
        <f t="shared" si="2"/>
        <v>-93.983506512999995</v>
      </c>
      <c r="D50" s="11">
        <f t="shared" si="3"/>
        <v>-105.386312737</v>
      </c>
      <c r="O50" s="12" t="s">
        <v>327</v>
      </c>
      <c r="U50" s="13" t="s">
        <v>328</v>
      </c>
      <c r="AC50" s="10"/>
      <c r="AD50" s="12" t="s">
        <v>327</v>
      </c>
      <c r="AJ50" s="376"/>
      <c r="AK50" s="378" t="s">
        <v>328</v>
      </c>
    </row>
    <row r="51" spans="1:41" ht="20.25" customHeight="1" thickTop="1" thickBot="1" x14ac:dyDescent="0.3">
      <c r="A51" s="7">
        <v>11</v>
      </c>
      <c r="B51" s="8" t="s">
        <v>308</v>
      </c>
      <c r="C51" s="11">
        <f t="shared" si="2"/>
        <v>-22.342791168499986</v>
      </c>
      <c r="D51" s="11">
        <f t="shared" si="3"/>
        <v>26.456623599000011</v>
      </c>
      <c r="N51" s="16" t="s">
        <v>329</v>
      </c>
      <c r="O51" s="526" t="s">
        <v>330</v>
      </c>
      <c r="P51" s="526"/>
      <c r="Q51" s="527"/>
      <c r="R51" s="453" t="s">
        <v>343</v>
      </c>
      <c r="U51" s="16" t="s">
        <v>329</v>
      </c>
      <c r="V51" s="526" t="s">
        <v>330</v>
      </c>
      <c r="W51" s="526"/>
      <c r="X51" s="527"/>
      <c r="Y51" s="453" t="s">
        <v>343</v>
      </c>
      <c r="AD51" s="16" t="s">
        <v>329</v>
      </c>
      <c r="AE51" s="526" t="s">
        <v>330</v>
      </c>
      <c r="AF51" s="526"/>
      <c r="AG51" s="527"/>
      <c r="AH51" s="453" t="s">
        <v>343</v>
      </c>
      <c r="AK51" s="16" t="s">
        <v>329</v>
      </c>
      <c r="AL51" s="526" t="s">
        <v>330</v>
      </c>
      <c r="AM51" s="526"/>
      <c r="AN51" s="527"/>
      <c r="AO51" s="453" t="s">
        <v>343</v>
      </c>
    </row>
    <row r="52" spans="1:41" ht="30.75" customHeight="1" thickBot="1" x14ac:dyDescent="0.3">
      <c r="A52" s="7">
        <v>12</v>
      </c>
      <c r="B52" s="8" t="s">
        <v>309</v>
      </c>
      <c r="C52" s="11">
        <f t="shared" si="2"/>
        <v>-76.363053499000017</v>
      </c>
      <c r="D52" s="11">
        <f t="shared" si="3"/>
        <v>-71.59582732100003</v>
      </c>
      <c r="J52" s="14">
        <v>1</v>
      </c>
      <c r="K52" s="14">
        <f>$Y$46*1000+J52</f>
        <v>9001</v>
      </c>
      <c r="L52" s="14">
        <f>VLOOKUP($K52,Mot_cle_freq!A:V,5,FALSE)</f>
        <v>1560</v>
      </c>
      <c r="M52" s="14">
        <f>VLOOKUP($K52,Mot_cle_freq!A:V,6,FALSE)</f>
        <v>2</v>
      </c>
      <c r="N52" s="17">
        <f>VLOOKUP($K52,Mot_cle_freq!A:V,7,FALSE)</f>
        <v>63.670941178000007</v>
      </c>
      <c r="O52" s="524" t="str">
        <f>IF(M52=1,VLOOKUP(L52,annexe_01!$A:$G,4,FALSE),IF(M52=2,VLOOKUP(L52,annexe_01!$A:$G,5,FALSE),IF(M52=4,VLOOKUP(L52,annexe_01!$A:$G,7,FALSE),VLOOKUP(L52,annexe_01!$A:$G,6,FALSE))))</f>
        <v>manque de protection sur le plan spirituel / subir des attaques (entités / magie noire)</v>
      </c>
      <c r="P52" s="524"/>
      <c r="Q52" s="525"/>
      <c r="R52" s="454">
        <f>VLOOKUP(L52,annexe_01!$A:$K,11,FALSE)</f>
        <v>2</v>
      </c>
      <c r="S52" s="14">
        <f>VLOOKUP($K52,Mot_cle_freq!A:V,10,FALSE)</f>
        <v>1570</v>
      </c>
      <c r="T52" s="14">
        <f>VLOOKUP($K52,Mot_cle_freq!A:V,11,FALSE)</f>
        <v>1</v>
      </c>
      <c r="U52" s="17">
        <f>VLOOKUP($K52,Mot_cle_freq!A:V,12,FALSE)</f>
        <v>80.576129039999998</v>
      </c>
      <c r="V52" s="524" t="str">
        <f>IF(T52=1,VLOOKUP(S52,annexe_01!$A:$G,4,FALSE),IF(T52=2,VLOOKUP(S52,annexe_01!$A:$G,5,FALSE),IF(T52=4,VLOOKUP(S52,annexe_01!$A:$G,7,FALSE),VLOOKUP(S52,annexe_01!$A:$G,6,FALSE))))</f>
        <v>besoin de lire des informations utiles et concrètes dans tous les plans</v>
      </c>
      <c r="W52" s="524"/>
      <c r="X52" s="525"/>
      <c r="Y52" s="454">
        <f>VLOOKUP(S52,annexe_01!$A:$K,11,FALSE)</f>
        <v>2</v>
      </c>
      <c r="AA52" s="10"/>
      <c r="AB52" s="14">
        <f>VLOOKUP($K52,Mot_cle_freq!A:V,15,FALSE)</f>
        <v>1560</v>
      </c>
      <c r="AC52" s="14">
        <f>VLOOKUP($K52,Mot_cle_freq!A:V,16,FALSE)</f>
        <v>4</v>
      </c>
      <c r="AD52" s="17">
        <f>VLOOKUP($K52,Mot_cle_freq!A:V,17,FALSE)</f>
        <v>51.598985921999997</v>
      </c>
      <c r="AE52" s="524" t="str">
        <f>IF(AC52=1,VLOOKUP(AB52,annexe_01!$A:$G,4,FALSE),IF(AC52=2,VLOOKUP(AB52,annexe_01!$A:$G,5,FALSE),IF(AC52=4,VLOOKUP(AB52,annexe_01!$A:$G,7,FALSE),VLOOKUP(AB52,annexe_01!$A:$G,6,FALSE))))</f>
        <v>percevoir tout ce qui dérange / mise en évidence des résistances et des incohérences</v>
      </c>
      <c r="AF52" s="524"/>
      <c r="AG52" s="525"/>
      <c r="AH52" s="454">
        <f>VLOOKUP(AB52,annexe_01!$A:$K,11,FALSE)</f>
        <v>2</v>
      </c>
      <c r="AI52" s="14">
        <f>VLOOKUP($K52,Mot_cle_freq!A:V,20,FALSE)</f>
        <v>1470</v>
      </c>
      <c r="AJ52" s="14">
        <f>VLOOKUP($K52,Mot_cle_freq!A:V,21,FALSE)</f>
        <v>4</v>
      </c>
      <c r="AK52" s="17">
        <f>VLOOKUP($K52,Mot_cle_freq!A:V,22,FALSE)</f>
        <v>60.980619726</v>
      </c>
      <c r="AL52" s="524" t="str">
        <f>IF(AJ52=1,VLOOKUP(AI52,annexe_01!$A:$G,4,FALSE),IF(AJ52=2,VLOOKUP(AI52,annexe_01!$A:$G,5,FALSE),IF(AJ52=4,VLOOKUP(AI52,annexe_01!$A:$G,7,FALSE),VLOOKUP(AI52,annexe_01!$A:$G,6,FALSE))))</f>
        <v>submergé d’informations / dispersion</v>
      </c>
      <c r="AM52" s="524"/>
      <c r="AN52" s="525"/>
      <c r="AO52" s="454">
        <f>VLOOKUP(AI52,annexe_01!$A:$K,11,FALSE)</f>
        <v>1</v>
      </c>
    </row>
    <row r="53" spans="1:41" ht="33.75" customHeight="1" thickBot="1" x14ac:dyDescent="0.3">
      <c r="A53" s="7">
        <v>13</v>
      </c>
      <c r="B53" s="8" t="s">
        <v>310</v>
      </c>
      <c r="C53" s="11">
        <f t="shared" si="2"/>
        <v>23.536480396999934</v>
      </c>
      <c r="D53" s="11">
        <f t="shared" si="3"/>
        <v>52.242823530999942</v>
      </c>
      <c r="I53" s="10"/>
      <c r="J53" s="14">
        <v>2</v>
      </c>
      <c r="K53" s="14">
        <f t="shared" ref="K53:K57" si="4">$Y$46*1000+J53</f>
        <v>9002</v>
      </c>
      <c r="L53" s="14">
        <f>VLOOKUP($K53,Mot_cle_freq!A:V,5,FALSE)</f>
        <v>1550</v>
      </c>
      <c r="M53" s="14">
        <f>VLOOKUP($K53,Mot_cle_freq!A:V,6,FALSE)</f>
        <v>2</v>
      </c>
      <c r="N53" s="18">
        <f>VLOOKUP($K53,Mot_cle_freq!A:V,7,FALSE)</f>
        <v>39.182117648000002</v>
      </c>
      <c r="O53" s="522" t="str">
        <f>IF(M53=1,VLOOKUP(L53,annexe_01!$A:$G,4,FALSE),IF(M53=2,VLOOKUP(L53,annexe_01!$A:$G,5,FALSE),IF(M53=4,VLOOKUP(L53,annexe_01!$A:$G,7,FALSE),VLOOKUP(L53,annexe_01!$A:$G,6,FALSE))))</f>
        <v>manque de confiance dans le corps / ne pas trop le sentir / ne pas être dans la réalité</v>
      </c>
      <c r="P53" s="522"/>
      <c r="Q53" s="523"/>
      <c r="R53" s="455">
        <f>VLOOKUP(L53,annexe_01!$A:$K,11,FALSE)</f>
        <v>1</v>
      </c>
      <c r="S53" s="14">
        <f>VLOOKUP($K53,Mot_cle_freq!A:V,10,FALSE)</f>
        <v>1560</v>
      </c>
      <c r="T53" s="14">
        <f>VLOOKUP($K53,Mot_cle_freq!A:V,11,FALSE)</f>
        <v>2</v>
      </c>
      <c r="U53" s="18">
        <f>VLOOKUP($K53,Mot_cle_freq!A:V,12,FALSE)</f>
        <v>63.670941178000007</v>
      </c>
      <c r="V53" s="522" t="str">
        <f>IF(T53=1,VLOOKUP(S53,annexe_01!$A:$G,4,FALSE),VLOOKUP(S53,annexe_01!$A:$G,5,FALSE))</f>
        <v>manque de protection sur le plan spirituel / subir des attaques (entités / magie noire)</v>
      </c>
      <c r="W53" s="522"/>
      <c r="X53" s="523"/>
      <c r="Y53" s="455">
        <f>VLOOKUP(S53,annexe_01!$A:$K,11,FALSE)</f>
        <v>2</v>
      </c>
      <c r="AA53" s="10"/>
      <c r="AB53" s="14">
        <f>VLOOKUP($K53,Mot_cle_freq!A:V,15,FALSE)</f>
        <v>1050</v>
      </c>
      <c r="AC53" s="14">
        <f>VLOOKUP($K53,Mot_cle_freq!A:V,16,FALSE)</f>
        <v>4</v>
      </c>
      <c r="AD53" s="18">
        <f>VLOOKUP($K53,Mot_cle_freq!A:V,17,FALSE)</f>
        <v>46.908169020000003</v>
      </c>
      <c r="AE53" s="522" t="str">
        <f>IF(AC53=1,VLOOKUP(AB53,annexe_01!$A:$G,4,FALSE),IF(AC53=2,VLOOKUP(AB53,annexe_01!$A:$G,5,FALSE),IF(AC53=4,VLOOKUP(AB53,annexe_01!$A:$G,7,FALSE),VLOOKUP(AB53,annexe_01!$A:$G,6,FALSE))))</f>
        <v>aimer les sensations fortes</v>
      </c>
      <c r="AF53" s="522"/>
      <c r="AG53" s="523"/>
      <c r="AH53" s="455">
        <f>VLOOKUP(AB53,annexe_01!$A:$K,11,FALSE)</f>
        <v>0</v>
      </c>
      <c r="AI53" s="14">
        <f>VLOOKUP($K53,Mot_cle_freq!A:V,20,FALSE)</f>
        <v>1420</v>
      </c>
      <c r="AJ53" s="14">
        <f>VLOOKUP($K53,Mot_cle_freq!A:V,21,FALSE)</f>
        <v>4</v>
      </c>
      <c r="AK53" s="18">
        <f>VLOOKUP($K53,Mot_cle_freq!A:V,22,FALSE)</f>
        <v>56.289802823999999</v>
      </c>
      <c r="AL53" s="522" t="str">
        <f>IF(AJ53=1,VLOOKUP(AI53,annexe_01!$A:$G,4,FALSE),IF(AJ53=2,VLOOKUP(AI53,annexe_01!$A:$G,5,FALSE),IF(AJ53=4,VLOOKUP(AI53,annexe_01!$A:$G,7,FALSE),VLOOKUP(AI53,annexe_01!$A:$G,6,FALSE))))</f>
        <v>devoir se protéger des autres / empathie excessive</v>
      </c>
      <c r="AM53" s="522"/>
      <c r="AN53" s="523"/>
      <c r="AO53" s="455">
        <f>VLOOKUP(AI53,annexe_01!$A:$K,11,FALSE)</f>
        <v>1</v>
      </c>
    </row>
    <row r="54" spans="1:41" ht="33.75" customHeight="1" thickBot="1" x14ac:dyDescent="0.3">
      <c r="A54" s="7">
        <v>14</v>
      </c>
      <c r="B54" s="8" t="s">
        <v>311</v>
      </c>
      <c r="C54" s="11">
        <f t="shared" si="2"/>
        <v>34.675731169000017</v>
      </c>
      <c r="D54" s="11">
        <f t="shared" si="3"/>
        <v>-25.737415628499974</v>
      </c>
      <c r="I54" s="10"/>
      <c r="J54" s="14">
        <v>3</v>
      </c>
      <c r="K54" s="14">
        <f t="shared" si="4"/>
        <v>9003</v>
      </c>
      <c r="L54" s="14">
        <f>VLOOKUP($K54,Mot_cle_freq!A:V,5,FALSE)</f>
        <v>1460</v>
      </c>
      <c r="M54" s="14">
        <f>VLOOKUP($K54,Mot_cle_freq!A:V,6,FALSE)</f>
        <v>2</v>
      </c>
      <c r="N54" s="17">
        <f>VLOOKUP($K54,Mot_cle_freq!A:V,7,FALSE)</f>
        <v>34.284352941999998</v>
      </c>
      <c r="O54" s="524" t="str">
        <f>IF(M54=1,VLOOKUP(L54,annexe_01!$A:$G,4,FALSE),IF(M54=2,VLOOKUP(L54,annexe_01!$A:$G,5,FALSE),IF(M54=4,VLOOKUP(L54,annexe_01!$A:$G,7,FALSE),VLOOKUP(L54,annexe_01!$A:$G,6,FALSE))))</f>
        <v>manque de curiosité</v>
      </c>
      <c r="P54" s="524"/>
      <c r="Q54" s="525"/>
      <c r="R54" s="454">
        <f>VLOOKUP(L54,annexe_01!$A:$K,11,FALSE)</f>
        <v>1</v>
      </c>
      <c r="S54" s="14">
        <f>VLOOKUP($K54,Mot_cle_freq!A:V,10,FALSE)</f>
        <v>1540</v>
      </c>
      <c r="T54" s="14">
        <f>VLOOKUP($K54,Mot_cle_freq!A:V,11,FALSE)</f>
        <v>1</v>
      </c>
      <c r="U54" s="17">
        <f>VLOOKUP($K54,Mot_cle_freq!A:V,12,FALSE)</f>
        <v>53.717419360000001</v>
      </c>
      <c r="V54" s="524" t="str">
        <f>IF(T54=1,VLOOKUP(S54,annexe_01!$A:$G,4,FALSE),VLOOKUP(S54,annexe_01!$A:$G,5,FALSE))</f>
        <v>besoin de voir tous les possibles / lucidité</v>
      </c>
      <c r="W54" s="524"/>
      <c r="X54" s="525"/>
      <c r="Y54" s="454">
        <f>VLOOKUP(S54,annexe_01!$A:$K,11,FALSE)</f>
        <v>1</v>
      </c>
      <c r="AA54" s="10"/>
      <c r="AB54" s="14">
        <f>VLOOKUP($K54,Mot_cle_freq!A:V,15,FALSE)</f>
        <v>1000</v>
      </c>
      <c r="AC54" s="14">
        <f>VLOOKUP($K54,Mot_cle_freq!A:V,16,FALSE)</f>
        <v>4</v>
      </c>
      <c r="AD54" s="17">
        <f>VLOOKUP($K54,Mot_cle_freq!A:V,17,FALSE)</f>
        <v>44.562760568999998</v>
      </c>
      <c r="AE54" s="524" t="str">
        <f>IF(AC54=1,VLOOKUP(AB54,annexe_01!$A:$G,4,FALSE),IF(AC54=2,VLOOKUP(AB54,annexe_01!$A:$G,5,FALSE),IF(AC54=4,VLOOKUP(AB54,annexe_01!$A:$G,7,FALSE),VLOOKUP(AB54,annexe_01!$A:$G,6,FALSE))))</f>
        <v>générer des tensions dans son corps / être en résistance face à la vie ou aux vibrations élevées</v>
      </c>
      <c r="AF54" s="524"/>
      <c r="AG54" s="525"/>
      <c r="AH54" s="454">
        <f>VLOOKUP(AB54,annexe_01!$A:$K,11,FALSE)</f>
        <v>0</v>
      </c>
      <c r="AI54" s="14">
        <f>VLOOKUP($K54,Mot_cle_freq!A:V,20,FALSE)</f>
        <v>1340</v>
      </c>
      <c r="AJ54" s="14">
        <f>VLOOKUP($K54,Mot_cle_freq!A:V,21,FALSE)</f>
        <v>4</v>
      </c>
      <c r="AK54" s="17">
        <f>VLOOKUP($K54,Mot_cle_freq!A:V,22,FALSE)</f>
        <v>46.908169020000003</v>
      </c>
      <c r="AL54" s="524" t="str">
        <f>IF(AJ54=1,VLOOKUP(AI54,annexe_01!$A:$G,4,FALSE),IF(AJ54=2,VLOOKUP(AI54,annexe_01!$A:$G,5,FALSE),IF(AJ54=4,VLOOKUP(AI54,annexe_01!$A:$G,7,FALSE),VLOOKUP(AI54,annexe_01!$A:$G,6,FALSE))))</f>
        <v>se sentir agressé / envahi / oppressé</v>
      </c>
      <c r="AM54" s="524"/>
      <c r="AN54" s="525"/>
      <c r="AO54" s="454">
        <f>VLOOKUP(AI54,annexe_01!$A:$K,11,FALSE)</f>
        <v>1</v>
      </c>
    </row>
    <row r="55" spans="1:41" ht="33.75" customHeight="1" thickBot="1" x14ac:dyDescent="0.3">
      <c r="A55" s="7">
        <v>15</v>
      </c>
      <c r="B55" s="8" t="s">
        <v>312</v>
      </c>
      <c r="C55" s="11">
        <f t="shared" si="2"/>
        <v>-25.297602057000063</v>
      </c>
      <c r="D55" s="11">
        <f t="shared" si="3"/>
        <v>3.7175687130000767</v>
      </c>
      <c r="I55" s="10"/>
      <c r="J55" s="27">
        <v>4</v>
      </c>
      <c r="K55" s="27">
        <f t="shared" si="4"/>
        <v>9004</v>
      </c>
      <c r="L55" s="27">
        <f>VLOOKUP($K55,Mot_cle_freq!A:V,5,FALSE)</f>
        <v>1540</v>
      </c>
      <c r="M55" s="27">
        <f>VLOOKUP($K55,Mot_cle_freq!A:V,6,FALSE)</f>
        <v>1</v>
      </c>
      <c r="N55" s="18">
        <f>VLOOKUP($K55,Mot_cle_freq!A:V,7,FALSE)</f>
        <v>32.230451616000003</v>
      </c>
      <c r="O55" s="522" t="str">
        <f>IF(M55=1,VLOOKUP(L55,annexe_01!$A:$G,4,FALSE),IF(M55=2,VLOOKUP(L55,annexe_01!$A:$G,5,FALSE),IF(M55=4,VLOOKUP(L55,annexe_01!$A:$G,7,FALSE),VLOOKUP(L55,annexe_01!$A:$G,6,FALSE))))</f>
        <v>besoin de voir tous les possibles / lucidité</v>
      </c>
      <c r="P55" s="522"/>
      <c r="Q55" s="523"/>
      <c r="R55" s="455">
        <f>VLOOKUP(L55,annexe_01!$A:$K,11,FALSE)</f>
        <v>1</v>
      </c>
      <c r="S55" s="14">
        <f>VLOOKUP($K55,Mot_cle_freq!A:V,10,FALSE)</f>
        <v>1050</v>
      </c>
      <c r="T55" s="14">
        <f>VLOOKUP($K55,Mot_cle_freq!A:V,11,FALSE)</f>
        <v>1</v>
      </c>
      <c r="U55" s="18">
        <f>VLOOKUP($K55,Mot_cle_freq!A:V,12,FALSE)</f>
        <v>32.230451616000003</v>
      </c>
      <c r="V55" s="522" t="str">
        <f>IF(T55=1,VLOOKUP(S55,annexe_01!$A:$G,4,FALSE),VLOOKUP(S55,annexe_01!$A:$G,5,FALSE))</f>
        <v>besoin de sentir son corps / besoin de bouger</v>
      </c>
      <c r="W55" s="522"/>
      <c r="X55" s="523"/>
      <c r="Y55" s="455">
        <f>VLOOKUP(S55,annexe_01!$A:$K,11,FALSE)</f>
        <v>0</v>
      </c>
      <c r="AA55" s="10"/>
      <c r="AB55" s="14">
        <f>VLOOKUP($K55,Mot_cle_freq!A:V,15,FALSE)</f>
        <v>1460</v>
      </c>
      <c r="AC55" s="14">
        <f>VLOOKUP($K55,Mot_cle_freq!A:V,16,FALSE)</f>
        <v>4</v>
      </c>
      <c r="AD55" s="18">
        <f>VLOOKUP($K55,Mot_cle_freq!A:V,17,FALSE)</f>
        <v>35.181126765000002</v>
      </c>
      <c r="AE55" s="522" t="str">
        <f>IF(AC55=1,VLOOKUP(AB55,annexe_01!$A:$G,4,FALSE),IF(AC55=2,VLOOKUP(AB55,annexe_01!$A:$G,5,FALSE),IF(AC55=4,VLOOKUP(AB55,annexe_01!$A:$G,7,FALSE),VLOOKUP(AB55,annexe_01!$A:$G,6,FALSE))))</f>
        <v>avide de connaissances</v>
      </c>
      <c r="AF55" s="522"/>
      <c r="AG55" s="523"/>
      <c r="AH55" s="455">
        <f>VLOOKUP(AB55,annexe_01!$A:$K,11,FALSE)</f>
        <v>1</v>
      </c>
      <c r="AI55" s="14">
        <f>VLOOKUP($K55,Mot_cle_freq!A:V,20,FALSE)</f>
        <v>1250</v>
      </c>
      <c r="AJ55" s="14">
        <f>VLOOKUP($K55,Mot_cle_freq!A:V,21,FALSE)</f>
        <v>3</v>
      </c>
      <c r="AK55" s="18">
        <f>VLOOKUP($K55,Mot_cle_freq!A:V,22,FALSE)</f>
        <v>43.441043489999998</v>
      </c>
      <c r="AL55" s="522" t="str">
        <f>IF(AJ55=1,VLOOKUP(AI55,annexe_01!$A:$G,4,FALSE),IF(AJ55=2,VLOOKUP(AI55,annexe_01!$A:$G,5,FALSE),IF(AJ55=4,VLOOKUP(AI55,annexe_01!$A:$G,7,FALSE),VLOOKUP(AI55,annexe_01!$A:$G,6,FALSE))))</f>
        <v>alignement mental / mental efficace / perceptions extrasensorielles</v>
      </c>
      <c r="AM55" s="522"/>
      <c r="AN55" s="523"/>
      <c r="AO55" s="455">
        <f>VLOOKUP(AI55,annexe_01!$A:$K,11,FALSE)</f>
        <v>1</v>
      </c>
    </row>
    <row r="56" spans="1:41" ht="33.75" customHeight="1" thickBot="1" x14ac:dyDescent="0.3">
      <c r="A56" s="7">
        <v>16</v>
      </c>
      <c r="B56" s="8" t="s">
        <v>313</v>
      </c>
      <c r="C56" s="11">
        <f t="shared" si="2"/>
        <v>9.1113355390000663</v>
      </c>
      <c r="D56" s="11">
        <f t="shared" si="3"/>
        <v>-85.985684729000013</v>
      </c>
      <c r="I56" s="10"/>
      <c r="J56" s="27">
        <v>5</v>
      </c>
      <c r="K56" s="27">
        <f t="shared" si="4"/>
        <v>9005</v>
      </c>
      <c r="L56" s="27">
        <f>VLOOKUP($K56,Mot_cle_freq!A:V,5,FALSE)</f>
        <v>1470</v>
      </c>
      <c r="M56" s="27">
        <f>VLOOKUP($K56,Mot_cle_freq!A:V,6,FALSE)</f>
        <v>2</v>
      </c>
      <c r="N56" s="17">
        <f>VLOOKUP($K56,Mot_cle_freq!A:V,7,FALSE)</f>
        <v>26.937705883</v>
      </c>
      <c r="O56" s="524" t="str">
        <f>IF(M56=1,VLOOKUP(L56,annexe_01!$A:$G,4,FALSE),IF(M56=2,VLOOKUP(L56,annexe_01!$A:$G,5,FALSE),IF(M56=4,VLOOKUP(L56,annexe_01!$A:$G,7,FALSE),VLOOKUP(L56,annexe_01!$A:$G,6,FALSE))))</f>
        <v>attaché à la matière / dans son corps / gérer les informations de la matière et du corps</v>
      </c>
      <c r="P56" s="524"/>
      <c r="Q56" s="525"/>
      <c r="R56" s="454">
        <f>VLOOKUP(L56,annexe_01!$A:$K,11,FALSE)</f>
        <v>1</v>
      </c>
      <c r="S56" s="14">
        <f>VLOOKUP($K56,Mot_cle_freq!A:V,10,FALSE)</f>
        <v>1460</v>
      </c>
      <c r="T56" s="14">
        <f>VLOOKUP($K56,Mot_cle_freq!A:V,11,FALSE)</f>
        <v>1</v>
      </c>
      <c r="U56" s="17">
        <f>VLOOKUP($K56,Mot_cle_freq!A:V,12,FALSE)</f>
        <v>32.230451616000003</v>
      </c>
      <c r="V56" s="524" t="str">
        <f>IF(T56=1,VLOOKUP(S56,annexe_01!$A:$G,4,FALSE),VLOOKUP(S56,annexe_01!$A:$G,5,FALSE))</f>
        <v>besoin de connaître / d'apprendre</v>
      </c>
      <c r="W56" s="524"/>
      <c r="X56" s="525"/>
      <c r="Y56" s="454">
        <f>VLOOKUP(S56,annexe_01!$A:$K,11,FALSE)</f>
        <v>1</v>
      </c>
      <c r="AA56" s="10"/>
      <c r="AB56" s="14">
        <f>VLOOKUP($K56,Mot_cle_freq!A:V,15,FALSE)</f>
        <v>1250</v>
      </c>
      <c r="AC56" s="14">
        <f>VLOOKUP($K56,Mot_cle_freq!A:V,16,FALSE)</f>
        <v>3</v>
      </c>
      <c r="AD56" s="17">
        <f>VLOOKUP($K56,Mot_cle_freq!A:V,17,FALSE)</f>
        <v>34.752834792000002</v>
      </c>
      <c r="AE56" s="524" t="str">
        <f>IF(AC56=1,VLOOKUP(AB56,annexe_01!$A:$G,4,FALSE),IF(AC56=2,VLOOKUP(AB56,annexe_01!$A:$G,5,FALSE),IF(AC56=4,VLOOKUP(AB56,annexe_01!$A:$G,7,FALSE),VLOOKUP(AB56,annexe_01!$A:$G,6,FALSE))))</f>
        <v>alignement mental / mental efficace / perceptions extrasensorielles</v>
      </c>
      <c r="AF56" s="524"/>
      <c r="AG56" s="525"/>
      <c r="AH56" s="454">
        <f>VLOOKUP(AB56,annexe_01!$A:$K,11,FALSE)</f>
        <v>1</v>
      </c>
      <c r="AI56" s="14">
        <f>VLOOKUP($K56,Mot_cle_freq!A:V,20,FALSE)</f>
        <v>1550</v>
      </c>
      <c r="AJ56" s="14">
        <f>VLOOKUP($K56,Mot_cle_freq!A:V,21,FALSE)</f>
        <v>3</v>
      </c>
      <c r="AK56" s="17">
        <f>VLOOKUP($K56,Mot_cle_freq!A:V,22,FALSE)</f>
        <v>34.752834792000002</v>
      </c>
      <c r="AL56" s="524" t="str">
        <f>IF(AJ56=1,VLOOKUP(AI56,annexe_01!$A:$G,4,FALSE),IF(AJ56=2,VLOOKUP(AI56,annexe_01!$A:$G,5,FALSE),IF(AJ56=4,VLOOKUP(AI56,annexe_01!$A:$G,7,FALSE),VLOOKUP(AI56,annexe_01!$A:$G,6,FALSE))))</f>
        <v>certitude dans ce que perçoit le corps / présent dans son corps / être soi-même</v>
      </c>
      <c r="AM56" s="524"/>
      <c r="AN56" s="525"/>
      <c r="AO56" s="454">
        <f>VLOOKUP(AI56,annexe_01!$A:$K,11,FALSE)</f>
        <v>1</v>
      </c>
    </row>
    <row r="57" spans="1:41" ht="33.75" customHeight="1" thickBot="1" x14ac:dyDescent="0.3">
      <c r="I57" s="10"/>
      <c r="J57" s="27">
        <v>6</v>
      </c>
      <c r="K57" s="27">
        <f t="shared" si="4"/>
        <v>9006</v>
      </c>
      <c r="L57" s="27">
        <f>VLOOKUP($K57,Mot_cle_freq!A:V,5,FALSE)</f>
        <v>1000</v>
      </c>
      <c r="M57" s="27">
        <f>VLOOKUP($K57,Mot_cle_freq!A:V,6,FALSE)</f>
        <v>1</v>
      </c>
      <c r="N57" s="18">
        <f>VLOOKUP($K57,Mot_cle_freq!A:V,7,FALSE)</f>
        <v>26.85870968</v>
      </c>
      <c r="O57" s="522" t="str">
        <f>IF(M57=1,VLOOKUP(L57,annexe_01!$A:$G,4,FALSE),IF(M57=2,VLOOKUP(L57,annexe_01!$A:$G,5,FALSE),IF(M57=4,VLOOKUP(L57,annexe_01!$A:$G,7,FALSE),VLOOKUP(L57,annexe_01!$A:$G,6,FALSE))))</f>
        <v xml:space="preserve">besoin de se connecter à plus haut / aimer percevoir par le corps / aimer la symbolique </v>
      </c>
      <c r="P57" s="522"/>
      <c r="Q57" s="523"/>
      <c r="R57" s="455">
        <f>VLOOKUP(L57,annexe_01!$A:$K,11,FALSE)</f>
        <v>0</v>
      </c>
      <c r="S57" s="14">
        <f>VLOOKUP($K57,Mot_cle_freq!A:V,10,FALSE)</f>
        <v>1480</v>
      </c>
      <c r="T57" s="14">
        <f>VLOOKUP($K57,Mot_cle_freq!A:V,11,FALSE)</f>
        <v>2</v>
      </c>
      <c r="U57" s="18">
        <f>VLOOKUP($K57,Mot_cle_freq!A:V,12,FALSE)</f>
        <v>31.835470589000003</v>
      </c>
      <c r="V57" s="522" t="str">
        <f>IF(T57=1,VLOOKUP(S57,annexe_01!$A:$G,4,FALSE),VLOOKUP(S57,annexe_01!$A:$G,5,FALSE))</f>
        <v>manque de structure mentale / éclectisme</v>
      </c>
      <c r="W57" s="522"/>
      <c r="X57" s="523"/>
      <c r="Y57" s="455">
        <f>VLOOKUP(S57,annexe_01!$A:$K,11,FALSE)</f>
        <v>1</v>
      </c>
      <c r="AA57" s="10"/>
      <c r="AB57" s="14">
        <f>VLOOKUP($K57,Mot_cle_freq!A:V,15,FALSE)</f>
        <v>1610</v>
      </c>
      <c r="AC57" s="14">
        <f>VLOOKUP($K57,Mot_cle_freq!A:V,16,FALSE)</f>
        <v>3</v>
      </c>
      <c r="AD57" s="18">
        <f>VLOOKUP($K57,Mot_cle_freq!A:V,17,FALSE)</f>
        <v>31.856765226</v>
      </c>
      <c r="AE57" s="522" t="str">
        <f>IF(AC57=1,VLOOKUP(AB57,annexe_01!$A:$G,4,FALSE),IF(AC57=2,VLOOKUP(AB57,annexe_01!$A:$G,5,FALSE),IF(AC57=4,VLOOKUP(AB57,annexe_01!$A:$G,7,FALSE),VLOOKUP(AB57,annexe_01!$A:$G,6,FALSE))))</f>
        <v>capacité à se sentir relié à tout / amour universel / silence intérieur</v>
      </c>
      <c r="AF57" s="522"/>
      <c r="AG57" s="523"/>
      <c r="AH57" s="455">
        <f>VLOOKUP(AB57,annexe_01!$A:$K,11,FALSE)</f>
        <v>2</v>
      </c>
      <c r="AI57" s="14">
        <f>VLOOKUP($K57,Mot_cle_freq!A:V,20,FALSE)</f>
        <v>1560</v>
      </c>
      <c r="AJ57" s="14">
        <f>VLOOKUP($K57,Mot_cle_freq!A:V,21,FALSE)</f>
        <v>3</v>
      </c>
      <c r="AK57" s="18">
        <f>VLOOKUP($K57,Mot_cle_freq!A:V,22,FALSE)</f>
        <v>34.752834792000002</v>
      </c>
      <c r="AL57" s="522" t="str">
        <f>IF(AJ57=1,VLOOKUP(AI57,annexe_01!$A:$G,4,FALSE),IF(AJ57=2,VLOOKUP(AI57,annexe_01!$A:$G,5,FALSE),IF(AJ57=4,VLOOKUP(AI57,annexe_01!$A:$G,7,FALSE),VLOOKUP(AI57,annexe_01!$A:$G,6,FALSE))))</f>
        <v>percevoir au-delà des apparences / reliance spirituelle / équilibrer sur tous les plans</v>
      </c>
      <c r="AM57" s="522"/>
      <c r="AN57" s="523"/>
      <c r="AO57" s="455">
        <f>VLOOKUP(AI57,annexe_01!$A:$K,11,FALSE)</f>
        <v>2</v>
      </c>
    </row>
    <row r="58" spans="1:41" ht="33.75" customHeight="1" thickBot="1" x14ac:dyDescent="0.3">
      <c r="J58" s="27">
        <v>7</v>
      </c>
      <c r="K58" s="27">
        <f t="shared" ref="K58" si="5">$Y$46*1000+J58</f>
        <v>9007</v>
      </c>
      <c r="L58" s="27">
        <f>VLOOKUP($K58,Mot_cle_freq!A:V,5,FALSE)</f>
        <v>940</v>
      </c>
      <c r="M58" s="27">
        <f>VLOOKUP($K58,Mot_cle_freq!A:V,6,FALSE)</f>
        <v>4</v>
      </c>
      <c r="N58" s="21">
        <f>VLOOKUP($K58,Mot_cle_freq!A:V,7,FALSE)</f>
        <v>22.039941177000003</v>
      </c>
      <c r="O58" s="524" t="str">
        <f>IF(M58=1,VLOOKUP(L58,annexe_01!$A:$G,4,FALSE),IF(M58=2,VLOOKUP(L58,annexe_01!$A:$G,5,FALSE),IF(M58=4,VLOOKUP(L58,annexe_01!$A:$G,7,FALSE),VLOOKUP(L58,annexe_01!$A:$G,6,FALSE))))</f>
        <v>être aux aguets / refus de ce qui arrive</v>
      </c>
      <c r="P58" s="524"/>
      <c r="Q58" s="525"/>
      <c r="R58" s="454">
        <f>VLOOKUP(L58,annexe_01!$A:$K,11,FALSE)</f>
        <v>0</v>
      </c>
      <c r="S58" s="20">
        <f>VLOOKUP($K58,Mot_cle_freq!A:V,10,FALSE)</f>
        <v>1450</v>
      </c>
      <c r="T58" s="20">
        <f>VLOOKUP($K58,Mot_cle_freq!A:V,11,FALSE)</f>
        <v>2</v>
      </c>
      <c r="U58" s="21">
        <f>VLOOKUP($K58,Mot_cle_freq!A:V,12,FALSE)</f>
        <v>29.386588236000001</v>
      </c>
      <c r="V58" s="524" t="str">
        <f>IF(T58=1,VLOOKUP(S58,annexe_01!$A:$G,4,FALSE),VLOOKUP(S58,annexe_01!$A:$G,5,FALSE))</f>
        <v>être en retrait / en observation et à l'écoute</v>
      </c>
      <c r="W58" s="524"/>
      <c r="X58" s="525"/>
      <c r="Y58" s="454">
        <f>VLOOKUP(S58,annexe_01!$A:$K,11,FALSE)</f>
        <v>1</v>
      </c>
      <c r="AB58" s="20">
        <f>VLOOKUP($K58,Mot_cle_freq!A:V,15,FALSE)</f>
        <v>810</v>
      </c>
      <c r="AC58" s="20">
        <f>VLOOKUP($K58,Mot_cle_freq!A:V,16,FALSE)</f>
        <v>3</v>
      </c>
      <c r="AD58" s="21">
        <f>VLOOKUP($K58,Mot_cle_freq!A:V,17,FALSE)</f>
        <v>28.960695659999999</v>
      </c>
      <c r="AE58" s="524" t="str">
        <f>IF(AC58=1,VLOOKUP(AB58,annexe_01!$A:$G,4,FALSE),IF(AC58=2,VLOOKUP(AB58,annexe_01!$A:$G,5,FALSE),IF(AC58=4,VLOOKUP(AB58,annexe_01!$A:$G,7,FALSE),VLOOKUP(AB58,annexe_01!$A:$G,6,FALSE))))</f>
        <v>voir ses priorités / avoir du recul / capacité à rire de soi</v>
      </c>
      <c r="AF58" s="524"/>
      <c r="AG58" s="525"/>
      <c r="AH58" s="454">
        <f>VLOOKUP(AB58,annexe_01!$A:$K,11,FALSE)</f>
        <v>0</v>
      </c>
      <c r="AI58" s="20">
        <f>VLOOKUP($K58,Mot_cle_freq!A:V,20,FALSE)</f>
        <v>1610</v>
      </c>
      <c r="AJ58" s="20">
        <f>VLOOKUP($K58,Mot_cle_freq!A:V,21,FALSE)</f>
        <v>3</v>
      </c>
      <c r="AK58" s="21">
        <f>VLOOKUP($K58,Mot_cle_freq!A:V,22,FALSE)</f>
        <v>31.856765226</v>
      </c>
      <c r="AL58" s="524" t="str">
        <f>IF(AJ58=1,VLOOKUP(AI58,annexe_01!$A:$G,4,FALSE),IF(AJ58=2,VLOOKUP(AI58,annexe_01!$A:$G,5,FALSE),IF(AJ58=4,VLOOKUP(AI58,annexe_01!$A:$G,7,FALSE),VLOOKUP(AI58,annexe_01!$A:$G,6,FALSE))))</f>
        <v>capacité à se sentir relié à tout / amour universel / silence intérieur</v>
      </c>
      <c r="AM58" s="524"/>
      <c r="AN58" s="525"/>
      <c r="AO58" s="454">
        <f>VLOOKUP(AI58,annexe_01!$A:$K,11,FALSE)</f>
        <v>2</v>
      </c>
    </row>
    <row r="59" spans="1:41" ht="33.75" customHeight="1" thickBot="1" x14ac:dyDescent="0.3">
      <c r="J59" s="27">
        <v>8</v>
      </c>
      <c r="K59" s="27">
        <f t="shared" ref="K59" si="6">$Y$46*1000+J59</f>
        <v>9008</v>
      </c>
      <c r="L59" s="27">
        <f>VLOOKUP($K59,Mot_cle_freq!A:V,5,FALSE)</f>
        <v>1670</v>
      </c>
      <c r="M59" s="27">
        <f>VLOOKUP($K59,Mot_cle_freq!A:V,6,FALSE)</f>
        <v>1</v>
      </c>
      <c r="N59" s="22">
        <f>VLOOKUP($K59,Mot_cle_freq!A:V,7,FALSE)</f>
        <v>21.486967744000001</v>
      </c>
      <c r="O59" s="522" t="str">
        <f>IF(M59=1,VLOOKUP(L59,annexe_01!$A:$G,4,FALSE),IF(M59=2,VLOOKUP(L59,annexe_01!$A:$G,5,FALSE),IF(M59=4,VLOOKUP(L59,annexe_01!$A:$G,7,FALSE),VLOOKUP(L59,annexe_01!$A:$G,6,FALSE))))</f>
        <v>besoin de se sentir en sécurité / l'attention se porte où il y a un bruit / être aux aguets</v>
      </c>
      <c r="P59" s="522"/>
      <c r="Q59" s="523"/>
      <c r="R59" s="455">
        <f>VLOOKUP(L59,annexe_01!$A:$K,11,FALSE)</f>
        <v>2</v>
      </c>
      <c r="S59" s="20">
        <f>VLOOKUP($K59,Mot_cle_freq!A:V,10,FALSE)</f>
        <v>1450</v>
      </c>
      <c r="T59" s="20">
        <f>VLOOKUP($K59,Mot_cle_freq!A:V,11,FALSE)</f>
        <v>4</v>
      </c>
      <c r="U59" s="22">
        <f>VLOOKUP($K59,Mot_cle_freq!A:V,12,FALSE)</f>
        <v>26.85870968</v>
      </c>
      <c r="V59" s="522" t="str">
        <f>IF(T59=1,VLOOKUP(S59,annexe_01!$A:$G,4,FALSE),VLOOKUP(S59,annexe_01!$A:$G,5,FALSE))</f>
        <v>être en retrait / en observation et à l'écoute</v>
      </c>
      <c r="W59" s="522"/>
      <c r="X59" s="523"/>
      <c r="Y59" s="455">
        <f>VLOOKUP(S59,annexe_01!$A:$K,11,FALSE)</f>
        <v>1</v>
      </c>
      <c r="AB59" s="20">
        <f>VLOOKUP($K59,Mot_cle_freq!A:V,15,FALSE)</f>
        <v>1310</v>
      </c>
      <c r="AC59" s="20">
        <f>VLOOKUP($K59,Mot_cle_freq!A:V,16,FALSE)</f>
        <v>3</v>
      </c>
      <c r="AD59" s="22">
        <f>VLOOKUP($K59,Mot_cle_freq!A:V,17,FALSE)</f>
        <v>28.960695659999999</v>
      </c>
      <c r="AE59" s="522" t="str">
        <f>IF(AC59=1,VLOOKUP(AB59,annexe_01!$A:$G,4,FALSE),IF(AC59=2,VLOOKUP(AB59,annexe_01!$A:$G,5,FALSE),IF(AC59=4,VLOOKUP(AB59,annexe_01!$A:$G,7,FALSE),VLOOKUP(AB59,annexe_01!$A:$G,6,FALSE))))</f>
        <v>liberté d’engagement / sincérité / mental calme</v>
      </c>
      <c r="AF59" s="522"/>
      <c r="AG59" s="523"/>
      <c r="AH59" s="455">
        <f>VLOOKUP(AB59,annexe_01!$A:$K,11,FALSE)</f>
        <v>1</v>
      </c>
      <c r="AI59" s="20">
        <f>VLOOKUP($K59,Mot_cle_freq!A:V,20,FALSE)</f>
        <v>1460</v>
      </c>
      <c r="AJ59" s="20">
        <f>VLOOKUP($K59,Mot_cle_freq!A:V,21,FALSE)</f>
        <v>4</v>
      </c>
      <c r="AK59" s="22">
        <f>VLOOKUP($K59,Mot_cle_freq!A:V,22,FALSE)</f>
        <v>28.144901411999999</v>
      </c>
      <c r="AL59" s="522" t="str">
        <f>IF(AJ59=1,VLOOKUP(AI59,annexe_01!$A:$G,4,FALSE),IF(AJ59=2,VLOOKUP(AI59,annexe_01!$A:$G,5,FALSE),IF(AJ59=4,VLOOKUP(AI59,annexe_01!$A:$G,7,FALSE),VLOOKUP(AI59,annexe_01!$A:$G,6,FALSE))))</f>
        <v>avide de connaissances</v>
      </c>
      <c r="AM59" s="522"/>
      <c r="AN59" s="523"/>
      <c r="AO59" s="455">
        <f>VLOOKUP(AI59,annexe_01!$A:$K,11,FALSE)</f>
        <v>1</v>
      </c>
    </row>
    <row r="60" spans="1:41" ht="33.75" customHeight="1" thickBot="1" x14ac:dyDescent="0.3">
      <c r="C60">
        <v>50</v>
      </c>
      <c r="D60" s="148">
        <f>C60</f>
        <v>50</v>
      </c>
      <c r="J60" s="27">
        <v>9</v>
      </c>
      <c r="K60" s="27">
        <f t="shared" ref="K60" si="7">$Y$46*1000+J60</f>
        <v>9009</v>
      </c>
      <c r="L60" s="27">
        <f>VLOOKUP($K60,Mot_cle_freq!A:V,5,FALSE)</f>
        <v>1210</v>
      </c>
      <c r="M60" s="27">
        <f>VLOOKUP($K60,Mot_cle_freq!A:V,6,FALSE)</f>
        <v>2</v>
      </c>
      <c r="N60" s="21">
        <f>VLOOKUP($K60,Mot_cle_freq!A:V,7,FALSE)</f>
        <v>19.591058824000001</v>
      </c>
      <c r="O60" s="524" t="str">
        <f>IF(M60=1,VLOOKUP(L60,annexe_01!$A:$G,4,FALSE),IF(M60=2,VLOOKUP(L60,annexe_01!$A:$G,5,FALSE),IF(M60=4,VLOOKUP(L60,annexe_01!$A:$G,7,FALSE),VLOOKUP(L60,annexe_01!$A:$G,6,FALSE))))</f>
        <v>retour à son intériorité / dans son cocon / être influencé par la conscience collective</v>
      </c>
      <c r="P60" s="524"/>
      <c r="Q60" s="525"/>
      <c r="R60" s="454">
        <f>VLOOKUP(L60,annexe_01!$A:$K,11,FALSE)</f>
        <v>1</v>
      </c>
      <c r="S60" s="20">
        <f>VLOOKUP($K60,Mot_cle_freq!A:V,10,FALSE)</f>
        <v>920</v>
      </c>
      <c r="T60" s="20">
        <f>VLOOKUP($K60,Mot_cle_freq!A:V,11,FALSE)</f>
        <v>1</v>
      </c>
      <c r="U60" s="21">
        <f>VLOOKUP($K60,Mot_cle_freq!A:V,12,FALSE)</f>
        <v>21.486967744000001</v>
      </c>
      <c r="V60" s="524" t="str">
        <f>IF(T60=1,VLOOKUP(S60,annexe_01!$A:$G,4,FALSE),VLOOKUP(S60,annexe_01!$A:$G,5,FALSE))</f>
        <v xml:space="preserve">besoin de manifester ses émotions / besoin d’émotions </v>
      </c>
      <c r="W60" s="524"/>
      <c r="X60" s="525"/>
      <c r="Y60" s="454">
        <f>VLOOKUP(S60,annexe_01!$A:$K,11,FALSE)</f>
        <v>0</v>
      </c>
      <c r="AB60" s="20">
        <f>VLOOKUP($K60,Mot_cle_freq!A:V,15,FALSE)</f>
        <v>1420</v>
      </c>
      <c r="AC60" s="20">
        <f>VLOOKUP($K60,Mot_cle_freq!A:V,16,FALSE)</f>
        <v>3</v>
      </c>
      <c r="AD60" s="21">
        <f>VLOOKUP($K60,Mot_cle_freq!A:V,17,FALSE)</f>
        <v>28.960695659999999</v>
      </c>
      <c r="AE60" s="524" t="str">
        <f>IF(AC60=1,VLOOKUP(AB60,annexe_01!$A:$G,4,FALSE),IF(AC60=2,VLOOKUP(AB60,annexe_01!$A:$G,5,FALSE),IF(AC60=4,VLOOKUP(AB60,annexe_01!$A:$G,7,FALSE),VLOOKUP(AB60,annexe_01!$A:$G,6,FALSE))))</f>
        <v>occuper son corps / juste limite avec les autres / ouverture aux autres</v>
      </c>
      <c r="AF60" s="524"/>
      <c r="AG60" s="525"/>
      <c r="AH60" s="454">
        <f>VLOOKUP(AB60,annexe_01!$A:$K,11,FALSE)</f>
        <v>1</v>
      </c>
      <c r="AI60" s="20">
        <f>VLOOKUP($K60,Mot_cle_freq!A:V,20,FALSE)</f>
        <v>1600</v>
      </c>
      <c r="AJ60" s="20">
        <f>VLOOKUP($K60,Mot_cle_freq!A:V,21,FALSE)</f>
        <v>4</v>
      </c>
      <c r="AK60" s="21">
        <f>VLOOKUP($K60,Mot_cle_freq!A:V,22,FALSE)</f>
        <v>25.799492960999999</v>
      </c>
      <c r="AL60" s="524" t="str">
        <f>IF(AJ60=1,VLOOKUP(AI60,annexe_01!$A:$G,4,FALSE),IF(AJ60=2,VLOOKUP(AI60,annexe_01!$A:$G,5,FALSE),IF(AJ60=4,VLOOKUP(AI60,annexe_01!$A:$G,7,FALSE),VLOOKUP(AI60,annexe_01!$A:$G,6,FALSE))))</f>
        <v>se sentir agressé par tout</v>
      </c>
      <c r="AM60" s="524"/>
      <c r="AN60" s="525"/>
      <c r="AO60" s="454">
        <f>VLOOKUP(AI60,annexe_01!$A:$K,11,FALSE)</f>
        <v>2</v>
      </c>
    </row>
    <row r="61" spans="1:41" ht="33.75" customHeight="1" thickBot="1" x14ac:dyDescent="0.3">
      <c r="B61" t="s">
        <v>418</v>
      </c>
      <c r="C61" t="s">
        <v>320</v>
      </c>
      <c r="D61" t="s">
        <v>319</v>
      </c>
      <c r="J61" s="27">
        <v>10</v>
      </c>
      <c r="K61" s="27">
        <f t="shared" ref="K61" si="8">$Y$46*1000+J61</f>
        <v>9010</v>
      </c>
      <c r="L61" s="27">
        <f>VLOOKUP($K61,Mot_cle_freq!A:V,5,FALSE)</f>
        <v>1480</v>
      </c>
      <c r="M61" s="27">
        <f>VLOOKUP($K61,Mot_cle_freq!A:V,6,FALSE)</f>
        <v>2</v>
      </c>
      <c r="N61" s="22">
        <f>VLOOKUP($K61,Mot_cle_freq!A:V,7,FALSE)</f>
        <v>17.142176470999999</v>
      </c>
      <c r="O61" s="522" t="str">
        <f>IF(M61=1,VLOOKUP(L61,annexe_01!$A:$G,4,FALSE),IF(M61=2,VLOOKUP(L61,annexe_01!$A:$G,5,FALSE),IF(M61=4,VLOOKUP(L61,annexe_01!$A:$G,7,FALSE),VLOOKUP(L61,annexe_01!$A:$G,6,FALSE))))</f>
        <v>manque de structure mentale / éclectisme</v>
      </c>
      <c r="P61" s="522"/>
      <c r="Q61" s="523"/>
      <c r="R61" s="455">
        <f>VLOOKUP(L61,annexe_01!$A:$K,11,FALSE)</f>
        <v>1</v>
      </c>
      <c r="S61" s="20">
        <f>VLOOKUP($K61,Mot_cle_freq!A:V,10,FALSE)</f>
        <v>1230</v>
      </c>
      <c r="T61" s="20">
        <f>VLOOKUP($K61,Mot_cle_freq!A:V,11,FALSE)</f>
        <v>2</v>
      </c>
      <c r="U61" s="22">
        <f>VLOOKUP($K61,Mot_cle_freq!A:V,12,FALSE)</f>
        <v>19.591058824000001</v>
      </c>
      <c r="V61" s="522" t="str">
        <f>IF(T61=1,VLOOKUP(S61,annexe_01!$A:$G,4,FALSE),VLOOKUP(S61,annexe_01!$A:$G,5,FALSE))</f>
        <v>ne pas agir / manque de positionnement / peur / manque de densité énergétique</v>
      </c>
      <c r="W61" s="522"/>
      <c r="X61" s="523"/>
      <c r="Y61" s="455">
        <f>VLOOKUP(S61,annexe_01!$A:$K,11,FALSE)</f>
        <v>1</v>
      </c>
      <c r="AB61" s="20">
        <f>VLOOKUP($K61,Mot_cle_freq!A:V,15,FALSE)</f>
        <v>1240</v>
      </c>
      <c r="AC61" s="20">
        <f>VLOOKUP($K61,Mot_cle_freq!A:V,16,FALSE)</f>
        <v>4</v>
      </c>
      <c r="AD61" s="22">
        <f>VLOOKUP($K61,Mot_cle_freq!A:V,17,FALSE)</f>
        <v>28.144901411999999</v>
      </c>
      <c r="AE61" s="522" t="str">
        <f>IF(AC61=1,VLOOKUP(AB61,annexe_01!$A:$G,4,FALSE),IF(AC61=2,VLOOKUP(AB61,annexe_01!$A:$G,5,FALSE),IF(AC61=4,VLOOKUP(AB61,annexe_01!$A:$G,7,FALSE),VLOOKUP(AB61,annexe_01!$A:$G,6,FALSE))))</f>
        <v>réactivité contre les contraintes extérieures / bouillonnement intérieur</v>
      </c>
      <c r="AF61" s="522"/>
      <c r="AG61" s="523"/>
      <c r="AH61" s="455">
        <f>VLOOKUP(AB61,annexe_01!$A:$K,11,FALSE)</f>
        <v>1</v>
      </c>
      <c r="AI61" s="20">
        <f>VLOOKUP($K61,Mot_cle_freq!A:V,20,FALSE)</f>
        <v>1170</v>
      </c>
      <c r="AJ61" s="20">
        <f>VLOOKUP($K61,Mot_cle_freq!A:V,21,FALSE)</f>
        <v>3</v>
      </c>
      <c r="AK61" s="22">
        <f>VLOOKUP($K61,Mot_cle_freq!A:V,22,FALSE)</f>
        <v>24.616591311000001</v>
      </c>
      <c r="AL61" s="522" t="str">
        <f>IF(AJ61=1,VLOOKUP(AI61,annexe_01!$A:$G,4,FALSE),IF(AJ61=2,VLOOKUP(AI61,annexe_01!$A:$G,5,FALSE),IF(AJ61=4,VLOOKUP(AI61,annexe_01!$A:$G,7,FALSE),VLOOKUP(AI61,annexe_01!$A:$G,6,FALSE))))</f>
        <v>non-jugements de soi et des autres / perception de l’astralité (l'Au-delà et le collectif)</v>
      </c>
      <c r="AM61" s="522"/>
      <c r="AN61" s="523"/>
      <c r="AO61" s="455">
        <f>VLOOKUP(AI61,annexe_01!$A:$K,11,FALSE)</f>
        <v>1</v>
      </c>
    </row>
    <row r="62" spans="1:41" x14ac:dyDescent="0.25">
      <c r="A62" s="148">
        <v>1</v>
      </c>
      <c r="B62" s="149" t="s">
        <v>298</v>
      </c>
      <c r="C62">
        <f>IF($C$60+2*F2-E2-C2-0.5*D2&lt;0,MAX($C$60+2*F2-E2-C2-0.5*D2,-600),MIN($C$60+2*F2-E2-C2-0.5*D2,600))</f>
        <v>99.450501689999939</v>
      </c>
      <c r="D62">
        <f>G62</f>
        <v>-207.56534991300003</v>
      </c>
      <c r="G62" s="175">
        <f>IF($C$60+2*J2-I2-G2-0.5*H2&lt;0,MAX($C$60+2*J2-I2-G2-0.5*H2,-600),MIN($C$60+2*J2-I2-G2-0.5*H2,600))</f>
        <v>-207.56534991300003</v>
      </c>
    </row>
    <row r="63" spans="1:41" x14ac:dyDescent="0.25">
      <c r="A63" s="148">
        <v>2</v>
      </c>
      <c r="B63" s="149" t="s">
        <v>299</v>
      </c>
      <c r="C63" s="175">
        <f t="shared" ref="C63:C77" si="9">IF($C$60+2*F3-E3-C3-0.5*D3&lt;0,MAX($C$60+2*F3-E3-C3-0.5*D3,-600),MIN($C$60+2*F3-E3-C3-0.5*D3,600))</f>
        <v>-246.09758673899995</v>
      </c>
      <c r="D63" s="148">
        <f t="shared" ref="D63:D77" si="10">G63</f>
        <v>-174.75080221499996</v>
      </c>
      <c r="G63" s="175">
        <f t="shared" ref="G63:G77" si="11">IF($C$60+2*J3-I3-G3-0.5*H3&lt;0,MAX($C$60+2*J3-I3-G3-0.5*H3,-600),MIN($C$60+2*J3-I3-G3-0.5*H3,600))</f>
        <v>-174.75080221499996</v>
      </c>
    </row>
    <row r="64" spans="1:41" x14ac:dyDescent="0.25">
      <c r="A64" s="148">
        <v>3</v>
      </c>
      <c r="B64" s="149" t="s">
        <v>300</v>
      </c>
      <c r="C64" s="175">
        <f t="shared" si="9"/>
        <v>197.72470950099984</v>
      </c>
      <c r="D64" s="148">
        <f t="shared" si="10"/>
        <v>11.832198676499971</v>
      </c>
      <c r="G64" s="175">
        <f t="shared" si="11"/>
        <v>11.832198676499971</v>
      </c>
    </row>
    <row r="65" spans="1:7" x14ac:dyDescent="0.25">
      <c r="A65" s="148">
        <v>4</v>
      </c>
      <c r="B65" s="149" t="s">
        <v>301</v>
      </c>
      <c r="C65" s="175">
        <f t="shared" si="9"/>
        <v>-148.94681254949998</v>
      </c>
      <c r="D65" s="148">
        <f t="shared" si="10"/>
        <v>-240.57573110250001</v>
      </c>
      <c r="G65" s="175">
        <f t="shared" si="11"/>
        <v>-240.57573110250001</v>
      </c>
    </row>
    <row r="66" spans="1:7" x14ac:dyDescent="0.25">
      <c r="A66" s="148">
        <v>5</v>
      </c>
      <c r="B66" s="149" t="s">
        <v>302</v>
      </c>
      <c r="C66" s="175">
        <f t="shared" si="9"/>
        <v>-13.718976602000041</v>
      </c>
      <c r="D66" s="148">
        <f t="shared" si="10"/>
        <v>-121.619657019</v>
      </c>
      <c r="G66" s="175">
        <f t="shared" si="11"/>
        <v>-121.619657019</v>
      </c>
    </row>
    <row r="67" spans="1:7" x14ac:dyDescent="0.25">
      <c r="A67" s="148">
        <v>6</v>
      </c>
      <c r="B67" s="149" t="s">
        <v>303</v>
      </c>
      <c r="C67" s="175">
        <f t="shared" si="9"/>
        <v>29.150630471999989</v>
      </c>
      <c r="D67" s="148">
        <f t="shared" si="10"/>
        <v>-34.559842353250062</v>
      </c>
      <c r="G67" s="175">
        <f t="shared" si="11"/>
        <v>-34.559842353250062</v>
      </c>
    </row>
    <row r="68" spans="1:7" x14ac:dyDescent="0.25">
      <c r="A68" s="148">
        <v>7</v>
      </c>
      <c r="B68" s="149" t="s">
        <v>304</v>
      </c>
      <c r="C68" s="175">
        <f t="shared" si="9"/>
        <v>220.19612430049995</v>
      </c>
      <c r="D68" s="148">
        <f t="shared" si="10"/>
        <v>-133.856477904</v>
      </c>
      <c r="G68" s="175">
        <f t="shared" si="11"/>
        <v>-133.856477904</v>
      </c>
    </row>
    <row r="69" spans="1:7" x14ac:dyDescent="0.25">
      <c r="A69" s="148">
        <v>8</v>
      </c>
      <c r="B69" s="149" t="s">
        <v>305</v>
      </c>
      <c r="C69" s="175">
        <f t="shared" si="9"/>
        <v>-258.02711978000002</v>
      </c>
      <c r="D69" s="148">
        <f t="shared" si="10"/>
        <v>-83.948475835000011</v>
      </c>
      <c r="G69" s="175">
        <f t="shared" si="11"/>
        <v>-83.948475835000011</v>
      </c>
    </row>
    <row r="70" spans="1:7" x14ac:dyDescent="0.25">
      <c r="A70" s="148">
        <v>9</v>
      </c>
      <c r="B70" s="149" t="s">
        <v>306</v>
      </c>
      <c r="C70" s="175">
        <f t="shared" si="9"/>
        <v>172.27499432749997</v>
      </c>
      <c r="D70" s="148">
        <f t="shared" si="10"/>
        <v>-148.18599813400016</v>
      </c>
      <c r="G70" s="175">
        <f t="shared" si="11"/>
        <v>-148.18599813400016</v>
      </c>
    </row>
    <row r="71" spans="1:7" x14ac:dyDescent="0.25">
      <c r="A71" s="148">
        <v>10</v>
      </c>
      <c r="B71" s="149" t="s">
        <v>307</v>
      </c>
      <c r="C71" s="175">
        <f t="shared" si="9"/>
        <v>-32.213050171500008</v>
      </c>
      <c r="D71" s="148">
        <f t="shared" si="10"/>
        <v>-133.16390914599998</v>
      </c>
      <c r="G71" s="175">
        <f t="shared" si="11"/>
        <v>-133.16390914599998</v>
      </c>
    </row>
    <row r="72" spans="1:7" x14ac:dyDescent="0.25">
      <c r="A72" s="148">
        <v>11</v>
      </c>
      <c r="B72" s="149" t="s">
        <v>308</v>
      </c>
      <c r="C72" s="175">
        <f t="shared" si="9"/>
        <v>116.24494359799996</v>
      </c>
      <c r="D72" s="148">
        <f t="shared" si="10"/>
        <v>35.178467805499977</v>
      </c>
      <c r="G72" s="175">
        <f t="shared" si="11"/>
        <v>35.178467805499977</v>
      </c>
    </row>
    <row r="73" spans="1:7" x14ac:dyDescent="0.25">
      <c r="A73" s="148">
        <v>12</v>
      </c>
      <c r="B73" s="149" t="s">
        <v>309</v>
      </c>
      <c r="C73" s="175">
        <f t="shared" si="9"/>
        <v>13.575359946000006</v>
      </c>
      <c r="D73" s="148">
        <f t="shared" si="10"/>
        <v>-117.559161593</v>
      </c>
      <c r="G73" s="175">
        <f t="shared" si="11"/>
        <v>-117.559161593</v>
      </c>
    </row>
    <row r="74" spans="1:7" x14ac:dyDescent="0.25">
      <c r="A74" s="148">
        <v>13</v>
      </c>
      <c r="B74" s="149" t="s">
        <v>310</v>
      </c>
      <c r="C74" s="175">
        <f t="shared" si="9"/>
        <v>273.61646981099989</v>
      </c>
      <c r="D74" s="148">
        <f t="shared" si="10"/>
        <v>147.62992212199987</v>
      </c>
      <c r="G74" s="175">
        <f t="shared" si="11"/>
        <v>147.62992212199987</v>
      </c>
    </row>
    <row r="75" spans="1:7" x14ac:dyDescent="0.25">
      <c r="A75" s="148">
        <v>14</v>
      </c>
      <c r="B75" s="149" t="s">
        <v>311</v>
      </c>
      <c r="C75" s="175">
        <f t="shared" si="9"/>
        <v>67.570391067500054</v>
      </c>
      <c r="D75" s="148">
        <f t="shared" si="10"/>
        <v>69.106515565000024</v>
      </c>
      <c r="G75" s="175">
        <f t="shared" si="11"/>
        <v>69.106515565000024</v>
      </c>
    </row>
    <row r="76" spans="1:7" x14ac:dyDescent="0.25">
      <c r="A76" s="148">
        <v>15</v>
      </c>
      <c r="B76" s="149" t="s">
        <v>312</v>
      </c>
      <c r="C76" s="175">
        <f t="shared" si="9"/>
        <v>47.868224156000082</v>
      </c>
      <c r="D76" s="148">
        <f t="shared" si="10"/>
        <v>-20.858495089000073</v>
      </c>
      <c r="G76" s="175">
        <f t="shared" si="11"/>
        <v>-20.858495089000073</v>
      </c>
    </row>
    <row r="77" spans="1:7" x14ac:dyDescent="0.25">
      <c r="A77" s="148">
        <v>16</v>
      </c>
      <c r="B77" s="149" t="s">
        <v>313</v>
      </c>
      <c r="C77" s="175">
        <f t="shared" si="9"/>
        <v>-23.766762001500084</v>
      </c>
      <c r="D77" s="148">
        <f t="shared" si="10"/>
        <v>97.617473689000121</v>
      </c>
      <c r="G77" s="175">
        <f t="shared" si="11"/>
        <v>97.617473689000121</v>
      </c>
    </row>
  </sheetData>
  <mergeCells count="45">
    <mergeCell ref="AE58:AG58"/>
    <mergeCell ref="AE59:AG59"/>
    <mergeCell ref="AE60:AG60"/>
    <mergeCell ref="AE61:AG61"/>
    <mergeCell ref="AL58:AN58"/>
    <mergeCell ref="AL59:AN59"/>
    <mergeCell ref="AL60:AN60"/>
    <mergeCell ref="AL61:AN61"/>
    <mergeCell ref="O58:Q58"/>
    <mergeCell ref="O59:Q59"/>
    <mergeCell ref="O60:Q60"/>
    <mergeCell ref="O61:Q61"/>
    <mergeCell ref="V58:X58"/>
    <mergeCell ref="V59:X59"/>
    <mergeCell ref="V60:X60"/>
    <mergeCell ref="V61:X61"/>
    <mergeCell ref="O51:Q51"/>
    <mergeCell ref="V51:X51"/>
    <mergeCell ref="AE51:AG51"/>
    <mergeCell ref="AL51:AN51"/>
    <mergeCell ref="W16:AC16"/>
    <mergeCell ref="AL57:AN57"/>
    <mergeCell ref="AE52:AG52"/>
    <mergeCell ref="AE53:AG53"/>
    <mergeCell ref="AE54:AG54"/>
    <mergeCell ref="AE55:AG55"/>
    <mergeCell ref="AE56:AG56"/>
    <mergeCell ref="AE57:AG57"/>
    <mergeCell ref="AL52:AN52"/>
    <mergeCell ref="AL53:AN53"/>
    <mergeCell ref="AL54:AN54"/>
    <mergeCell ref="AL55:AN55"/>
    <mergeCell ref="AL56:AN56"/>
    <mergeCell ref="V57:X57"/>
    <mergeCell ref="O52:Q52"/>
    <mergeCell ref="O53:Q53"/>
    <mergeCell ref="O54:Q54"/>
    <mergeCell ref="O55:Q55"/>
    <mergeCell ref="O56:Q56"/>
    <mergeCell ref="O57:Q57"/>
    <mergeCell ref="V52:X52"/>
    <mergeCell ref="V53:X53"/>
    <mergeCell ref="V54:X54"/>
    <mergeCell ref="V55:X55"/>
    <mergeCell ref="V56:X56"/>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2050" r:id="rId4" name="Option Button 2">
              <controlPr defaultSize="0" autoFill="0" autoLine="0" autoPict="0">
                <anchor moveWithCells="1">
                  <from>
                    <xdr:col>24</xdr:col>
                    <xdr:colOff>47625</xdr:colOff>
                    <xdr:row>19</xdr:row>
                    <xdr:rowOff>171450</xdr:rowOff>
                  </from>
                  <to>
                    <xdr:col>25</xdr:col>
                    <xdr:colOff>285750</xdr:colOff>
                    <xdr:row>21</xdr:row>
                    <xdr:rowOff>47625</xdr:rowOff>
                  </to>
                </anchor>
              </controlPr>
            </control>
          </mc:Choice>
        </mc:AlternateContent>
        <mc:AlternateContent xmlns:mc="http://schemas.openxmlformats.org/markup-compatibility/2006">
          <mc:Choice Requires="x14">
            <control shapeId="2051" r:id="rId5" name="Option Button 3">
              <controlPr defaultSize="0" autoFill="0" autoLine="0" autoPict="0" altText="">
                <anchor moveWithCells="1">
                  <from>
                    <xdr:col>24</xdr:col>
                    <xdr:colOff>66675</xdr:colOff>
                    <xdr:row>21</xdr:row>
                    <xdr:rowOff>0</xdr:rowOff>
                  </from>
                  <to>
                    <xdr:col>25</xdr:col>
                    <xdr:colOff>47625</xdr:colOff>
                    <xdr:row>22</xdr:row>
                    <xdr:rowOff>28575</xdr:rowOff>
                  </to>
                </anchor>
              </controlPr>
            </control>
          </mc:Choice>
        </mc:AlternateContent>
        <mc:AlternateContent xmlns:mc="http://schemas.openxmlformats.org/markup-compatibility/2006">
          <mc:Choice Requires="x14">
            <control shapeId="2052" r:id="rId6" name="Option Button 4">
              <controlPr defaultSize="0" autoFill="0" autoLine="0" autoPict="0" altText="">
                <anchor moveWithCells="1">
                  <from>
                    <xdr:col>24</xdr:col>
                    <xdr:colOff>66675</xdr:colOff>
                    <xdr:row>21</xdr:row>
                    <xdr:rowOff>171450</xdr:rowOff>
                  </from>
                  <to>
                    <xdr:col>25</xdr:col>
                    <xdr:colOff>47625</xdr:colOff>
                    <xdr:row>23</xdr:row>
                    <xdr:rowOff>9525</xdr:rowOff>
                  </to>
                </anchor>
              </controlPr>
            </control>
          </mc:Choice>
        </mc:AlternateContent>
        <mc:AlternateContent xmlns:mc="http://schemas.openxmlformats.org/markup-compatibility/2006">
          <mc:Choice Requires="x14">
            <control shapeId="2053" r:id="rId7" name="Option Button 5">
              <controlPr defaultSize="0" autoFill="0" autoLine="0" autoPict="0" altText="">
                <anchor moveWithCells="1">
                  <from>
                    <xdr:col>24</xdr:col>
                    <xdr:colOff>66675</xdr:colOff>
                    <xdr:row>23</xdr:row>
                    <xdr:rowOff>0</xdr:rowOff>
                  </from>
                  <to>
                    <xdr:col>25</xdr:col>
                    <xdr:colOff>47625</xdr:colOff>
                    <xdr:row>24</xdr:row>
                    <xdr:rowOff>28575</xdr:rowOff>
                  </to>
                </anchor>
              </controlPr>
            </control>
          </mc:Choice>
        </mc:AlternateContent>
        <mc:AlternateContent xmlns:mc="http://schemas.openxmlformats.org/markup-compatibility/2006">
          <mc:Choice Requires="x14">
            <control shapeId="2054" r:id="rId8" name="Option Button 6">
              <controlPr defaultSize="0" autoFill="0" autoLine="0" autoPict="0" altText="">
                <anchor moveWithCells="1">
                  <from>
                    <xdr:col>24</xdr:col>
                    <xdr:colOff>85725</xdr:colOff>
                    <xdr:row>23</xdr:row>
                    <xdr:rowOff>142875</xdr:rowOff>
                  </from>
                  <to>
                    <xdr:col>24</xdr:col>
                    <xdr:colOff>238125</xdr:colOff>
                    <xdr:row>25</xdr:row>
                    <xdr:rowOff>57150</xdr:rowOff>
                  </to>
                </anchor>
              </controlPr>
            </control>
          </mc:Choice>
        </mc:AlternateContent>
        <mc:AlternateContent xmlns:mc="http://schemas.openxmlformats.org/markup-compatibility/2006">
          <mc:Choice Requires="x14">
            <control shapeId="2055" r:id="rId9" name="Option Button 7">
              <controlPr defaultSize="0" autoFill="0" autoLine="0" autoPict="0" altText="">
                <anchor moveWithCells="1">
                  <from>
                    <xdr:col>24</xdr:col>
                    <xdr:colOff>85725</xdr:colOff>
                    <xdr:row>25</xdr:row>
                    <xdr:rowOff>0</xdr:rowOff>
                  </from>
                  <to>
                    <xdr:col>25</xdr:col>
                    <xdr:colOff>66675</xdr:colOff>
                    <xdr:row>26</xdr:row>
                    <xdr:rowOff>28575</xdr:rowOff>
                  </to>
                </anchor>
              </controlPr>
            </control>
          </mc:Choice>
        </mc:AlternateContent>
        <mc:AlternateContent xmlns:mc="http://schemas.openxmlformats.org/markup-compatibility/2006">
          <mc:Choice Requires="x14">
            <control shapeId="2056" r:id="rId10" name="Option Button 8">
              <controlPr defaultSize="0" autoFill="0" autoLine="0" autoPict="0" altText="">
                <anchor moveWithCells="1">
                  <from>
                    <xdr:col>24</xdr:col>
                    <xdr:colOff>76200</xdr:colOff>
                    <xdr:row>25</xdr:row>
                    <xdr:rowOff>180975</xdr:rowOff>
                  </from>
                  <to>
                    <xdr:col>25</xdr:col>
                    <xdr:colOff>57150</xdr:colOff>
                    <xdr:row>27</xdr:row>
                    <xdr:rowOff>19050</xdr:rowOff>
                  </to>
                </anchor>
              </controlPr>
            </control>
          </mc:Choice>
        </mc:AlternateContent>
        <mc:AlternateContent xmlns:mc="http://schemas.openxmlformats.org/markup-compatibility/2006">
          <mc:Choice Requires="x14">
            <control shapeId="2057" r:id="rId11" name="Option Button 9">
              <controlPr defaultSize="0" autoFill="0" autoLine="0" autoPict="0" altText="">
                <anchor moveWithCells="1">
                  <from>
                    <xdr:col>24</xdr:col>
                    <xdr:colOff>85725</xdr:colOff>
                    <xdr:row>27</xdr:row>
                    <xdr:rowOff>0</xdr:rowOff>
                  </from>
                  <to>
                    <xdr:col>25</xdr:col>
                    <xdr:colOff>66675</xdr:colOff>
                    <xdr:row>28</xdr:row>
                    <xdr:rowOff>28575</xdr:rowOff>
                  </to>
                </anchor>
              </controlPr>
            </control>
          </mc:Choice>
        </mc:AlternateContent>
        <mc:AlternateContent xmlns:mc="http://schemas.openxmlformats.org/markup-compatibility/2006">
          <mc:Choice Requires="x14">
            <control shapeId="2058" r:id="rId12" name="Option Button 10">
              <controlPr defaultSize="0" autoFill="0" autoLine="0" autoPict="0" altText="">
                <anchor moveWithCells="1">
                  <from>
                    <xdr:col>24</xdr:col>
                    <xdr:colOff>85725</xdr:colOff>
                    <xdr:row>28</xdr:row>
                    <xdr:rowOff>38100</xdr:rowOff>
                  </from>
                  <to>
                    <xdr:col>24</xdr:col>
                    <xdr:colOff>238125</xdr:colOff>
                    <xdr:row>28</xdr:row>
                    <xdr:rowOff>171450</xdr:rowOff>
                  </to>
                </anchor>
              </controlPr>
            </control>
          </mc:Choice>
        </mc:AlternateContent>
        <mc:AlternateContent xmlns:mc="http://schemas.openxmlformats.org/markup-compatibility/2006">
          <mc:Choice Requires="x14">
            <control shapeId="2059" r:id="rId13" name="Option Button 11">
              <controlPr defaultSize="0" autoFill="0" autoLine="0" autoPict="0" altText="">
                <anchor moveWithCells="1">
                  <from>
                    <xdr:col>24</xdr:col>
                    <xdr:colOff>95250</xdr:colOff>
                    <xdr:row>29</xdr:row>
                    <xdr:rowOff>0</xdr:rowOff>
                  </from>
                  <to>
                    <xdr:col>25</xdr:col>
                    <xdr:colOff>76200</xdr:colOff>
                    <xdr:row>30</xdr:row>
                    <xdr:rowOff>28575</xdr:rowOff>
                  </to>
                </anchor>
              </controlPr>
            </control>
          </mc:Choice>
        </mc:AlternateContent>
        <mc:AlternateContent xmlns:mc="http://schemas.openxmlformats.org/markup-compatibility/2006">
          <mc:Choice Requires="x14">
            <control shapeId="2060" r:id="rId14" name="Option Button 12">
              <controlPr defaultSize="0" autoFill="0" autoLine="0" autoPict="0" altText="">
                <anchor moveWithCells="1">
                  <from>
                    <xdr:col>24</xdr:col>
                    <xdr:colOff>95250</xdr:colOff>
                    <xdr:row>30</xdr:row>
                    <xdr:rowOff>9525</xdr:rowOff>
                  </from>
                  <to>
                    <xdr:col>25</xdr:col>
                    <xdr:colOff>76200</xdr:colOff>
                    <xdr:row>31</xdr:row>
                    <xdr:rowOff>38100</xdr:rowOff>
                  </to>
                </anchor>
              </controlPr>
            </control>
          </mc:Choice>
        </mc:AlternateContent>
        <mc:AlternateContent xmlns:mc="http://schemas.openxmlformats.org/markup-compatibility/2006">
          <mc:Choice Requires="x14">
            <control shapeId="2061" r:id="rId15" name="Option Button 13">
              <controlPr defaultSize="0" autoFill="0" autoLine="0" autoPict="0" altText="">
                <anchor moveWithCells="1">
                  <from>
                    <xdr:col>24</xdr:col>
                    <xdr:colOff>95250</xdr:colOff>
                    <xdr:row>30</xdr:row>
                    <xdr:rowOff>152400</xdr:rowOff>
                  </from>
                  <to>
                    <xdr:col>25</xdr:col>
                    <xdr:colOff>76200</xdr:colOff>
                    <xdr:row>31</xdr:row>
                    <xdr:rowOff>180975</xdr:rowOff>
                  </to>
                </anchor>
              </controlPr>
            </control>
          </mc:Choice>
        </mc:AlternateContent>
        <mc:AlternateContent xmlns:mc="http://schemas.openxmlformats.org/markup-compatibility/2006">
          <mc:Choice Requires="x14">
            <control shapeId="2062" r:id="rId16" name="Option Button 14">
              <controlPr defaultSize="0" autoFill="0" autoLine="0" autoPict="0" altText="">
                <anchor moveWithCells="1">
                  <from>
                    <xdr:col>24</xdr:col>
                    <xdr:colOff>95250</xdr:colOff>
                    <xdr:row>31</xdr:row>
                    <xdr:rowOff>161925</xdr:rowOff>
                  </from>
                  <to>
                    <xdr:col>25</xdr:col>
                    <xdr:colOff>76200</xdr:colOff>
                    <xdr:row>33</xdr:row>
                    <xdr:rowOff>0</xdr:rowOff>
                  </to>
                </anchor>
              </controlPr>
            </control>
          </mc:Choice>
        </mc:AlternateContent>
        <mc:AlternateContent xmlns:mc="http://schemas.openxmlformats.org/markup-compatibility/2006">
          <mc:Choice Requires="x14">
            <control shapeId="2063" r:id="rId17" name="Option Button 15">
              <controlPr defaultSize="0" autoFill="0" autoLine="0" autoPict="0" altText="">
                <anchor moveWithCells="1">
                  <from>
                    <xdr:col>24</xdr:col>
                    <xdr:colOff>104775</xdr:colOff>
                    <xdr:row>32</xdr:row>
                    <xdr:rowOff>171450</xdr:rowOff>
                  </from>
                  <to>
                    <xdr:col>25</xdr:col>
                    <xdr:colOff>85725</xdr:colOff>
                    <xdr:row>34</xdr:row>
                    <xdr:rowOff>9525</xdr:rowOff>
                  </to>
                </anchor>
              </controlPr>
            </control>
          </mc:Choice>
        </mc:AlternateContent>
        <mc:AlternateContent xmlns:mc="http://schemas.openxmlformats.org/markup-compatibility/2006">
          <mc:Choice Requires="x14">
            <control shapeId="2064" r:id="rId18" name="Option Button 16">
              <controlPr defaultSize="0" autoFill="0" autoLine="0" autoPict="0" altText="">
                <anchor moveWithCells="1">
                  <from>
                    <xdr:col>24</xdr:col>
                    <xdr:colOff>114300</xdr:colOff>
                    <xdr:row>33</xdr:row>
                    <xdr:rowOff>161925</xdr:rowOff>
                  </from>
                  <to>
                    <xdr:col>25</xdr:col>
                    <xdr:colOff>95250</xdr:colOff>
                    <xdr:row>35</xdr:row>
                    <xdr:rowOff>0</xdr:rowOff>
                  </to>
                </anchor>
              </controlPr>
            </control>
          </mc:Choice>
        </mc:AlternateContent>
        <mc:AlternateContent xmlns:mc="http://schemas.openxmlformats.org/markup-compatibility/2006">
          <mc:Choice Requires="x14">
            <control shapeId="2065" r:id="rId19" name="Option Button 17">
              <controlPr defaultSize="0" autoFill="0" autoLine="0" autoPict="0" altText="">
                <anchor moveWithCells="1">
                  <from>
                    <xdr:col>24</xdr:col>
                    <xdr:colOff>123825</xdr:colOff>
                    <xdr:row>35</xdr:row>
                    <xdr:rowOff>0</xdr:rowOff>
                  </from>
                  <to>
                    <xdr:col>25</xdr:col>
                    <xdr:colOff>19050</xdr:colOff>
                    <xdr:row>35</xdr:row>
                    <xdr:rowOff>180975</xdr:rowOff>
                  </to>
                </anchor>
              </controlPr>
            </control>
          </mc:Choice>
        </mc:AlternateContent>
      </controls>
    </mc:Choice>
  </mc:AlternateConten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225"/>
  <sheetViews>
    <sheetView topLeftCell="A10" zoomScale="70" zoomScaleNormal="70" workbookViewId="0">
      <selection activeCell="AF28" sqref="AF28"/>
    </sheetView>
  </sheetViews>
  <sheetFormatPr baseColWidth="10" defaultRowHeight="15.75" x14ac:dyDescent="0.25"/>
  <cols>
    <col min="1" max="1" width="7.7109375" style="100" customWidth="1"/>
    <col min="2" max="2" width="11.42578125" style="95"/>
    <col min="3" max="3" width="20.28515625" style="95" customWidth="1"/>
    <col min="4" max="19" width="0.28515625" style="95" customWidth="1"/>
    <col min="20" max="20" width="20.28515625" style="95" customWidth="1"/>
    <col min="21" max="21" width="20.85546875" style="95" customWidth="1"/>
    <col min="22" max="22" width="21" style="95" customWidth="1"/>
    <col min="23" max="23" width="20.42578125" style="95" customWidth="1"/>
    <col min="24" max="24" width="84.140625" style="95" customWidth="1"/>
    <col min="25" max="25" width="5" style="95" customWidth="1"/>
    <col min="26" max="26" width="20.42578125" style="96" customWidth="1"/>
    <col min="27" max="27" width="21" style="95" customWidth="1"/>
    <col min="28" max="28" width="20.85546875" style="95" customWidth="1"/>
    <col min="29" max="29" width="17.5703125" style="95" customWidth="1"/>
    <col min="30" max="16384" width="11.42578125" style="95"/>
  </cols>
  <sheetData>
    <row r="1" spans="1:29" ht="15" x14ac:dyDescent="0.25">
      <c r="A1" s="115"/>
      <c r="B1" s="95">
        <f>C1*$B$9</f>
        <v>10</v>
      </c>
      <c r="C1" s="104">
        <v>2</v>
      </c>
    </row>
    <row r="2" spans="1:29" ht="15" x14ac:dyDescent="0.25">
      <c r="A2" s="114"/>
      <c r="B2" s="95">
        <f t="shared" ref="B2:B3" si="0">C2*$B$9</f>
        <v>5</v>
      </c>
      <c r="C2" s="104">
        <v>1</v>
      </c>
    </row>
    <row r="3" spans="1:29" ht="15" x14ac:dyDescent="0.25">
      <c r="A3" s="116"/>
      <c r="B3" s="95">
        <f t="shared" si="0"/>
        <v>2.5</v>
      </c>
      <c r="C3" s="104">
        <v>0.5</v>
      </c>
    </row>
    <row r="4" spans="1:29" ht="26.25" x14ac:dyDescent="0.4">
      <c r="A4" s="110"/>
      <c r="B4" s="95">
        <v>0</v>
      </c>
      <c r="P4" s="105"/>
      <c r="Y4" s="112"/>
    </row>
    <row r="5" spans="1:29" ht="15.75" customHeight="1" x14ac:dyDescent="0.35">
      <c r="A5" s="119"/>
      <c r="B5" s="95">
        <f>C5*$B$9</f>
        <v>-2.5</v>
      </c>
      <c r="C5" s="104">
        <v>-0.5</v>
      </c>
      <c r="X5" s="113"/>
      <c r="Y5" s="113"/>
    </row>
    <row r="6" spans="1:29" ht="15.75" customHeight="1" x14ac:dyDescent="0.25">
      <c r="A6" s="118"/>
      <c r="B6" s="95">
        <f t="shared" ref="B6:B7" si="1">C6*$B$9</f>
        <v>-5</v>
      </c>
      <c r="C6" s="104">
        <v>-1</v>
      </c>
      <c r="X6" s="55" t="str">
        <f>Resume!$F$10</f>
        <v>Gautier</v>
      </c>
      <c r="Y6" s="80">
        <f>Resume!$F$11</f>
        <v>20170828</v>
      </c>
    </row>
    <row r="7" spans="1:29" ht="15.75" customHeight="1" x14ac:dyDescent="0.25">
      <c r="A7" s="117"/>
      <c r="B7" s="95">
        <f t="shared" si="1"/>
        <v>-10</v>
      </c>
      <c r="C7" s="104">
        <v>-2</v>
      </c>
    </row>
    <row r="8" spans="1:29" ht="15.75" customHeight="1" x14ac:dyDescent="0.25">
      <c r="A8" s="95"/>
    </row>
    <row r="9" spans="1:29" ht="20.25" customHeight="1" thickBot="1" x14ac:dyDescent="0.45">
      <c r="A9" s="95" t="s">
        <v>379</v>
      </c>
      <c r="B9" s="104">
        <v>5</v>
      </c>
      <c r="V9" s="95" t="s">
        <v>327</v>
      </c>
      <c r="X9" s="314" t="s">
        <v>381</v>
      </c>
      <c r="AA9" s="95" t="s">
        <v>328</v>
      </c>
    </row>
    <row r="10" spans="1:29" ht="16.5" thickTop="1" x14ac:dyDescent="0.25">
      <c r="A10" s="99"/>
      <c r="D10" s="99" t="s">
        <v>2</v>
      </c>
      <c r="E10" s="95" t="s">
        <v>320</v>
      </c>
      <c r="F10" s="95" t="s">
        <v>319</v>
      </c>
      <c r="H10" s="95">
        <f>IFERROR(VLOOKUP(T10,$D:$F,2,FALSE),0)</f>
        <v>0</v>
      </c>
      <c r="I10" s="95">
        <f t="shared" ref="I10:K25" si="2">IFERROR(VLOOKUP(U10,$D:$F,2,FALSE),0)</f>
        <v>0</v>
      </c>
      <c r="J10" s="95">
        <f t="shared" si="2"/>
        <v>0</v>
      </c>
      <c r="K10" s="95">
        <f t="shared" si="2"/>
        <v>0</v>
      </c>
      <c r="N10" s="95">
        <f>IFERROR(VLOOKUP(Z10,$D:$F,3,FALSE),0)</f>
        <v>0</v>
      </c>
      <c r="O10" s="95">
        <f t="shared" ref="O10:Q25" si="3">IFERROR(VLOOKUP(AA10,$D:$F,3,FALSE),0)</f>
        <v>-6</v>
      </c>
      <c r="P10" s="95">
        <f t="shared" si="3"/>
        <v>0</v>
      </c>
      <c r="Q10" s="95">
        <f t="shared" si="3"/>
        <v>0</v>
      </c>
      <c r="T10" s="120"/>
      <c r="U10" s="121"/>
      <c r="V10" s="121" t="s">
        <v>128</v>
      </c>
      <c r="W10" s="121"/>
      <c r="X10" s="177">
        <v>15</v>
      </c>
      <c r="Y10" s="177">
        <v>15</v>
      </c>
      <c r="Z10" s="122"/>
      <c r="AA10" s="121" t="s">
        <v>128</v>
      </c>
      <c r="AB10" s="121"/>
      <c r="AC10" s="123"/>
    </row>
    <row r="11" spans="1:29" ht="18.75" customHeight="1" x14ac:dyDescent="0.25">
      <c r="A11" s="99"/>
      <c r="D11" s="99" t="s">
        <v>6</v>
      </c>
      <c r="E11" s="95">
        <f>Donnee_source!G2</f>
        <v>-2</v>
      </c>
      <c r="F11" s="95">
        <f>Donnee_source!H2</f>
        <v>1</v>
      </c>
      <c r="H11" s="95">
        <f t="shared" ref="H11:H12" si="4">IFERROR(VLOOKUP(T11,$D:$F,2,FALSE),0)</f>
        <v>0</v>
      </c>
      <c r="I11" s="95">
        <f t="shared" si="2"/>
        <v>0</v>
      </c>
      <c r="J11" s="95">
        <f t="shared" si="2"/>
        <v>10</v>
      </c>
      <c r="K11" s="95">
        <f t="shared" si="2"/>
        <v>10</v>
      </c>
      <c r="N11" s="95">
        <f t="shared" ref="N11:Q51" si="5">IFERROR(VLOOKUP(Z11,$D:$F,3,FALSE),0)</f>
        <v>5</v>
      </c>
      <c r="O11" s="95">
        <f t="shared" si="3"/>
        <v>5</v>
      </c>
      <c r="P11" s="95">
        <f t="shared" si="3"/>
        <v>-8</v>
      </c>
      <c r="Q11" s="95">
        <f t="shared" si="3"/>
        <v>0</v>
      </c>
      <c r="T11" s="124"/>
      <c r="U11" s="125" t="s">
        <v>124</v>
      </c>
      <c r="V11" s="125" t="s">
        <v>126</v>
      </c>
      <c r="W11" s="125" t="s">
        <v>127</v>
      </c>
      <c r="X11" s="177">
        <v>15</v>
      </c>
      <c r="Y11" s="177">
        <v>15</v>
      </c>
      <c r="Z11" s="126" t="s">
        <v>127</v>
      </c>
      <c r="AA11" s="125" t="s">
        <v>126</v>
      </c>
      <c r="AB11" s="125" t="s">
        <v>124</v>
      </c>
      <c r="AC11" s="127"/>
    </row>
    <row r="12" spans="1:29" ht="18.75" customHeight="1" x14ac:dyDescent="0.25">
      <c r="A12" s="99"/>
      <c r="D12" s="99" t="s">
        <v>8</v>
      </c>
      <c r="E12" s="95">
        <f>Donnee_source!G3</f>
        <v>-2</v>
      </c>
      <c r="F12" s="95">
        <f>Donnee_source!H3</f>
        <v>1</v>
      </c>
      <c r="H12" s="95">
        <f t="shared" si="4"/>
        <v>0</v>
      </c>
      <c r="I12" s="95">
        <f t="shared" si="2"/>
        <v>8</v>
      </c>
      <c r="J12" s="95">
        <f t="shared" si="2"/>
        <v>-8</v>
      </c>
      <c r="K12" s="95">
        <f t="shared" si="2"/>
        <v>19</v>
      </c>
      <c r="N12" s="95">
        <f t="shared" si="5"/>
        <v>3</v>
      </c>
      <c r="O12" s="95">
        <f t="shared" si="3"/>
        <v>2</v>
      </c>
      <c r="P12" s="95">
        <f t="shared" si="3"/>
        <v>5</v>
      </c>
      <c r="Q12" s="95">
        <f t="shared" si="3"/>
        <v>0</v>
      </c>
      <c r="T12" s="124"/>
      <c r="U12" s="125" t="s">
        <v>121</v>
      </c>
      <c r="V12" s="125" t="s">
        <v>122</v>
      </c>
      <c r="W12" s="125" t="s">
        <v>120</v>
      </c>
      <c r="X12" s="177">
        <v>14</v>
      </c>
      <c r="Y12" s="177">
        <v>14</v>
      </c>
      <c r="Z12" s="126" t="s">
        <v>120</v>
      </c>
      <c r="AA12" s="125" t="s">
        <v>122</v>
      </c>
      <c r="AB12" s="125" t="s">
        <v>121</v>
      </c>
      <c r="AC12" s="127"/>
    </row>
    <row r="13" spans="1:29" ht="18.75" customHeight="1" x14ac:dyDescent="0.25">
      <c r="A13" s="99"/>
      <c r="D13" s="99" t="s">
        <v>9</v>
      </c>
      <c r="E13" s="95">
        <f>Donnee_source!G4</f>
        <v>2</v>
      </c>
      <c r="F13" s="95">
        <f>Donnee_source!H4</f>
        <v>0</v>
      </c>
      <c r="H13" s="95">
        <f>IFERROR(VLOOKUP(T13,$D:$F,2,FALSE),0)</f>
        <v>0</v>
      </c>
      <c r="I13" s="95">
        <f t="shared" si="2"/>
        <v>-6</v>
      </c>
      <c r="J13" s="95">
        <f t="shared" si="2"/>
        <v>-3</v>
      </c>
      <c r="K13" s="95">
        <f t="shared" si="2"/>
        <v>11</v>
      </c>
      <c r="N13" s="95">
        <f t="shared" si="5"/>
        <v>0</v>
      </c>
      <c r="O13" s="95">
        <f t="shared" si="3"/>
        <v>2</v>
      </c>
      <c r="P13" s="95">
        <f t="shared" si="3"/>
        <v>3</v>
      </c>
      <c r="Q13" s="95">
        <f t="shared" si="3"/>
        <v>0</v>
      </c>
      <c r="T13" s="128" t="s">
        <v>115</v>
      </c>
      <c r="U13" s="125" t="s">
        <v>117</v>
      </c>
      <c r="V13" s="125" t="s">
        <v>118</v>
      </c>
      <c r="W13" s="125" t="s">
        <v>109</v>
      </c>
      <c r="X13" s="177">
        <v>13</v>
      </c>
      <c r="Y13" s="177">
        <v>13</v>
      </c>
      <c r="Z13" s="126" t="s">
        <v>109</v>
      </c>
      <c r="AA13" s="125" t="s">
        <v>118</v>
      </c>
      <c r="AB13" s="125" t="s">
        <v>117</v>
      </c>
      <c r="AC13" s="129" t="s">
        <v>115</v>
      </c>
    </row>
    <row r="14" spans="1:29" ht="18.75" customHeight="1" x14ac:dyDescent="0.25">
      <c r="A14" s="99"/>
      <c r="D14" s="99" t="s">
        <v>11</v>
      </c>
      <c r="E14" s="95">
        <f>Donnee_source!G5</f>
        <v>2</v>
      </c>
      <c r="F14" s="95">
        <f>Donnee_source!H5</f>
        <v>0</v>
      </c>
      <c r="H14" s="95">
        <f t="shared" ref="H14:K51" si="6">IFERROR(VLOOKUP(T14,$D:$F,2,FALSE),0)</f>
        <v>3</v>
      </c>
      <c r="I14" s="95">
        <f t="shared" si="2"/>
        <v>0</v>
      </c>
      <c r="J14" s="95">
        <f t="shared" si="2"/>
        <v>8</v>
      </c>
      <c r="K14" s="95">
        <f t="shared" si="2"/>
        <v>0</v>
      </c>
      <c r="N14" s="95">
        <f t="shared" si="5"/>
        <v>0</v>
      </c>
      <c r="O14" s="95">
        <f t="shared" si="3"/>
        <v>2</v>
      </c>
      <c r="P14" s="95">
        <f t="shared" si="3"/>
        <v>0</v>
      </c>
      <c r="Q14" s="95">
        <f t="shared" si="3"/>
        <v>-3</v>
      </c>
      <c r="T14" s="128" t="s">
        <v>114</v>
      </c>
      <c r="U14" s="125" t="s">
        <v>116</v>
      </c>
      <c r="V14" s="125" t="s">
        <v>111</v>
      </c>
      <c r="W14" s="125" t="s">
        <v>107</v>
      </c>
      <c r="X14" s="177">
        <v>13</v>
      </c>
      <c r="Y14" s="177">
        <v>13</v>
      </c>
      <c r="Z14" s="126" t="s">
        <v>107</v>
      </c>
      <c r="AA14" s="125" t="s">
        <v>111</v>
      </c>
      <c r="AB14" s="125" t="s">
        <v>116</v>
      </c>
      <c r="AC14" s="129" t="s">
        <v>114</v>
      </c>
    </row>
    <row r="15" spans="1:29" ht="18.75" customHeight="1" x14ac:dyDescent="0.25">
      <c r="A15" s="99"/>
      <c r="D15" s="99" t="s">
        <v>12</v>
      </c>
      <c r="E15" s="95">
        <f>Donnee_source!G6</f>
        <v>0</v>
      </c>
      <c r="F15" s="95">
        <f>Donnee_source!H6</f>
        <v>0</v>
      </c>
      <c r="H15" s="95">
        <f t="shared" si="6"/>
        <v>9</v>
      </c>
      <c r="I15" s="95">
        <f t="shared" si="2"/>
        <v>-3</v>
      </c>
      <c r="J15" s="95">
        <f t="shared" si="2"/>
        <v>0</v>
      </c>
      <c r="K15" s="95">
        <f t="shared" si="2"/>
        <v>8</v>
      </c>
      <c r="N15" s="95">
        <f t="shared" si="5"/>
        <v>4</v>
      </c>
      <c r="O15" s="95">
        <f t="shared" si="3"/>
        <v>5</v>
      </c>
      <c r="P15" s="95">
        <f t="shared" si="3"/>
        <v>-4</v>
      </c>
      <c r="Q15" s="95">
        <f t="shared" si="3"/>
        <v>4</v>
      </c>
      <c r="T15" s="128" t="s">
        <v>113</v>
      </c>
      <c r="U15" s="125" t="s">
        <v>112</v>
      </c>
      <c r="V15" s="125" t="s">
        <v>110</v>
      </c>
      <c r="W15" s="125" t="s">
        <v>105</v>
      </c>
      <c r="X15" s="177">
        <v>12</v>
      </c>
      <c r="Y15" s="177">
        <v>12</v>
      </c>
      <c r="Z15" s="126" t="s">
        <v>105</v>
      </c>
      <c r="AA15" s="125" t="s">
        <v>110</v>
      </c>
      <c r="AB15" s="125" t="s">
        <v>112</v>
      </c>
      <c r="AC15" s="129" t="s">
        <v>113</v>
      </c>
    </row>
    <row r="16" spans="1:29" ht="18.75" customHeight="1" x14ac:dyDescent="0.25">
      <c r="A16" s="99"/>
      <c r="D16" s="99" t="s">
        <v>13</v>
      </c>
      <c r="E16" s="95">
        <f>Donnee_source!G7</f>
        <v>0</v>
      </c>
      <c r="F16" s="95">
        <f>Donnee_source!H7</f>
        <v>0</v>
      </c>
      <c r="H16" s="95">
        <f t="shared" si="6"/>
        <v>0</v>
      </c>
      <c r="I16" s="95">
        <f t="shared" si="2"/>
        <v>-6</v>
      </c>
      <c r="J16" s="95">
        <f t="shared" si="2"/>
        <v>-6</v>
      </c>
      <c r="K16" s="95">
        <f t="shared" si="2"/>
        <v>0</v>
      </c>
      <c r="N16" s="95">
        <f t="shared" si="5"/>
        <v>0</v>
      </c>
      <c r="O16" s="95">
        <f t="shared" si="3"/>
        <v>0</v>
      </c>
      <c r="P16" s="95">
        <f t="shared" si="3"/>
        <v>0</v>
      </c>
      <c r="Q16" s="95">
        <f t="shared" si="3"/>
        <v>0</v>
      </c>
      <c r="T16" s="124"/>
      <c r="U16" s="125" t="s">
        <v>103</v>
      </c>
      <c r="V16" s="125" t="s">
        <v>108</v>
      </c>
      <c r="W16" s="125" t="s">
        <v>104</v>
      </c>
      <c r="X16" s="177">
        <v>12</v>
      </c>
      <c r="Y16" s="177">
        <v>12</v>
      </c>
      <c r="Z16" s="126" t="s">
        <v>104</v>
      </c>
      <c r="AA16" s="125" t="s">
        <v>108</v>
      </c>
      <c r="AB16" s="125" t="s">
        <v>103</v>
      </c>
      <c r="AC16" s="127"/>
    </row>
    <row r="17" spans="1:29" ht="18.75" customHeight="1" x14ac:dyDescent="0.25">
      <c r="A17" s="99"/>
      <c r="D17" s="99" t="s">
        <v>14</v>
      </c>
      <c r="E17" s="95">
        <f>Donnee_source!G8</f>
        <v>1</v>
      </c>
      <c r="F17" s="95">
        <f>Donnee_source!H8</f>
        <v>0</v>
      </c>
      <c r="H17" s="95">
        <f t="shared" si="6"/>
        <v>-11</v>
      </c>
      <c r="I17" s="95">
        <f t="shared" si="2"/>
        <v>3</v>
      </c>
      <c r="J17" s="95">
        <f t="shared" si="2"/>
        <v>0</v>
      </c>
      <c r="K17" s="95">
        <f t="shared" si="2"/>
        <v>-20</v>
      </c>
      <c r="N17" s="95">
        <f t="shared" si="5"/>
        <v>-5</v>
      </c>
      <c r="O17" s="95">
        <f t="shared" si="3"/>
        <v>0</v>
      </c>
      <c r="P17" s="95">
        <f t="shared" si="3"/>
        <v>-2</v>
      </c>
      <c r="Q17" s="95">
        <f t="shared" si="3"/>
        <v>-2</v>
      </c>
      <c r="T17" s="128" t="s">
        <v>102</v>
      </c>
      <c r="U17" s="125" t="s">
        <v>101</v>
      </c>
      <c r="V17" s="125" t="s">
        <v>100</v>
      </c>
      <c r="W17" s="125" t="s">
        <v>99</v>
      </c>
      <c r="X17" s="177">
        <v>12</v>
      </c>
      <c r="Y17" s="177">
        <v>12</v>
      </c>
      <c r="Z17" s="126" t="s">
        <v>99</v>
      </c>
      <c r="AA17" s="125" t="s">
        <v>100</v>
      </c>
      <c r="AB17" s="125" t="s">
        <v>101</v>
      </c>
      <c r="AC17" s="129" t="s">
        <v>102</v>
      </c>
    </row>
    <row r="18" spans="1:29" ht="18.75" customHeight="1" x14ac:dyDescent="0.25">
      <c r="A18" s="99"/>
      <c r="D18" s="99" t="s">
        <v>15</v>
      </c>
      <c r="E18" s="95">
        <f>Donnee_source!G9</f>
        <v>1</v>
      </c>
      <c r="F18" s="95">
        <f>Donnee_source!H9</f>
        <v>1</v>
      </c>
      <c r="H18" s="95">
        <f t="shared" si="6"/>
        <v>-14</v>
      </c>
      <c r="I18" s="95">
        <f t="shared" si="2"/>
        <v>0</v>
      </c>
      <c r="J18" s="95">
        <f t="shared" si="2"/>
        <v>-15</v>
      </c>
      <c r="K18" s="95">
        <f t="shared" si="2"/>
        <v>0</v>
      </c>
      <c r="N18" s="95">
        <f t="shared" si="5"/>
        <v>0</v>
      </c>
      <c r="O18" s="95">
        <f t="shared" si="3"/>
        <v>-3</v>
      </c>
      <c r="P18" s="95">
        <f t="shared" si="3"/>
        <v>0</v>
      </c>
      <c r="Q18" s="95">
        <f t="shared" si="3"/>
        <v>4</v>
      </c>
      <c r="T18" s="128" t="s">
        <v>96</v>
      </c>
      <c r="U18" s="125" t="s">
        <v>97</v>
      </c>
      <c r="V18" s="125" t="s">
        <v>98</v>
      </c>
      <c r="W18" s="125" t="s">
        <v>93</v>
      </c>
      <c r="X18" s="177">
        <v>11</v>
      </c>
      <c r="Y18" s="177">
        <v>11</v>
      </c>
      <c r="Z18" s="126" t="s">
        <v>93</v>
      </c>
      <c r="AA18" s="125" t="s">
        <v>98</v>
      </c>
      <c r="AB18" s="125" t="s">
        <v>97</v>
      </c>
      <c r="AC18" s="129" t="s">
        <v>96</v>
      </c>
    </row>
    <row r="19" spans="1:29" ht="18.75" customHeight="1" x14ac:dyDescent="0.25">
      <c r="A19" s="99"/>
      <c r="D19" s="99" t="s">
        <v>16</v>
      </c>
      <c r="E19" s="95">
        <f>Donnee_source!G10</f>
        <v>3</v>
      </c>
      <c r="F19" s="95">
        <f>Donnee_source!H10</f>
        <v>1</v>
      </c>
      <c r="H19" s="95">
        <f t="shared" si="6"/>
        <v>0</v>
      </c>
      <c r="I19" s="95">
        <f t="shared" si="2"/>
        <v>0</v>
      </c>
      <c r="J19" s="95">
        <f t="shared" si="2"/>
        <v>0</v>
      </c>
      <c r="K19" s="95">
        <f t="shared" si="2"/>
        <v>-12</v>
      </c>
      <c r="N19" s="95">
        <f t="shared" si="5"/>
        <v>3</v>
      </c>
      <c r="O19" s="95">
        <f t="shared" si="3"/>
        <v>0</v>
      </c>
      <c r="P19" s="95">
        <f t="shared" si="3"/>
        <v>0</v>
      </c>
      <c r="Q19" s="95">
        <f t="shared" si="3"/>
        <v>0</v>
      </c>
      <c r="T19" s="124"/>
      <c r="U19" s="130"/>
      <c r="V19" s="125" t="s">
        <v>94</v>
      </c>
      <c r="W19" s="125" t="s">
        <v>90</v>
      </c>
      <c r="X19" s="177">
        <v>11</v>
      </c>
      <c r="Y19" s="177">
        <v>11</v>
      </c>
      <c r="Z19" s="126" t="s">
        <v>90</v>
      </c>
      <c r="AA19" s="125" t="s">
        <v>94</v>
      </c>
      <c r="AB19" s="130"/>
      <c r="AC19" s="127"/>
    </row>
    <row r="20" spans="1:29" ht="18.75" customHeight="1" x14ac:dyDescent="0.25">
      <c r="A20" s="99"/>
      <c r="D20" s="99" t="s">
        <v>18</v>
      </c>
      <c r="E20" s="95">
        <f>Donnee_source!G11</f>
        <v>0</v>
      </c>
      <c r="F20" s="95">
        <f>Donnee_source!H11</f>
        <v>0</v>
      </c>
      <c r="H20" s="95">
        <f t="shared" si="6"/>
        <v>0</v>
      </c>
      <c r="I20" s="95">
        <f t="shared" si="2"/>
        <v>-7</v>
      </c>
      <c r="J20" s="95">
        <f t="shared" si="2"/>
        <v>0</v>
      </c>
      <c r="K20" s="95">
        <f t="shared" si="2"/>
        <v>-10</v>
      </c>
      <c r="N20" s="95">
        <f t="shared" si="5"/>
        <v>-4</v>
      </c>
      <c r="O20" s="95">
        <f t="shared" si="3"/>
        <v>-5</v>
      </c>
      <c r="P20" s="95">
        <f t="shared" si="3"/>
        <v>8</v>
      </c>
      <c r="Q20" s="95">
        <f t="shared" si="3"/>
        <v>0</v>
      </c>
      <c r="T20" s="124"/>
      <c r="U20" s="125" t="s">
        <v>92</v>
      </c>
      <c r="V20" s="125" t="s">
        <v>91</v>
      </c>
      <c r="W20" s="125" t="s">
        <v>89</v>
      </c>
      <c r="X20" s="177">
        <v>11</v>
      </c>
      <c r="Y20" s="177">
        <v>11</v>
      </c>
      <c r="Z20" s="126" t="s">
        <v>89</v>
      </c>
      <c r="AA20" s="125" t="s">
        <v>91</v>
      </c>
      <c r="AB20" s="125" t="s">
        <v>92</v>
      </c>
      <c r="AC20" s="127"/>
    </row>
    <row r="21" spans="1:29" ht="18.75" customHeight="1" x14ac:dyDescent="0.25">
      <c r="A21" s="99"/>
      <c r="D21" s="99" t="s">
        <v>19</v>
      </c>
      <c r="E21" s="95">
        <f>Donnee_source!G12</f>
        <v>0</v>
      </c>
      <c r="F21" s="95">
        <f>Donnee_source!H12</f>
        <v>1</v>
      </c>
      <c r="H21" s="95">
        <f t="shared" si="6"/>
        <v>0</v>
      </c>
      <c r="I21" s="95">
        <f t="shared" si="2"/>
        <v>0</v>
      </c>
      <c r="J21" s="95">
        <f t="shared" si="2"/>
        <v>-16</v>
      </c>
      <c r="K21" s="95">
        <f t="shared" si="2"/>
        <v>0</v>
      </c>
      <c r="N21" s="95">
        <f t="shared" si="5"/>
        <v>0</v>
      </c>
      <c r="O21" s="95">
        <f t="shared" si="3"/>
        <v>0</v>
      </c>
      <c r="P21" s="95">
        <f t="shared" si="3"/>
        <v>0</v>
      </c>
      <c r="Q21" s="95">
        <f t="shared" si="3"/>
        <v>0</v>
      </c>
      <c r="T21" s="124"/>
      <c r="U21" s="130"/>
      <c r="V21" s="125" t="s">
        <v>80</v>
      </c>
      <c r="W21" s="125" t="s">
        <v>85</v>
      </c>
      <c r="X21" s="177">
        <v>10</v>
      </c>
      <c r="Y21" s="177">
        <v>10</v>
      </c>
      <c r="Z21" s="126" t="s">
        <v>85</v>
      </c>
      <c r="AA21" s="125" t="s">
        <v>80</v>
      </c>
      <c r="AB21" s="130"/>
      <c r="AC21" s="127"/>
    </row>
    <row r="22" spans="1:29" ht="18.75" customHeight="1" x14ac:dyDescent="0.25">
      <c r="A22" s="99"/>
      <c r="D22" s="99" t="s">
        <v>20</v>
      </c>
      <c r="E22" s="95">
        <f>Donnee_source!G13</f>
        <v>0</v>
      </c>
      <c r="F22" s="95">
        <f>Donnee_source!H13</f>
        <v>20</v>
      </c>
      <c r="H22" s="95">
        <f t="shared" si="6"/>
        <v>0</v>
      </c>
      <c r="I22" s="95">
        <f t="shared" si="2"/>
        <v>0</v>
      </c>
      <c r="J22" s="95">
        <f t="shared" si="2"/>
        <v>10</v>
      </c>
      <c r="K22" s="95">
        <f t="shared" si="2"/>
        <v>0</v>
      </c>
      <c r="N22" s="95">
        <f t="shared" si="5"/>
        <v>0</v>
      </c>
      <c r="O22" s="95">
        <f t="shared" si="3"/>
        <v>-5</v>
      </c>
      <c r="P22" s="95">
        <f t="shared" si="3"/>
        <v>0</v>
      </c>
      <c r="Q22" s="95">
        <f t="shared" si="3"/>
        <v>0</v>
      </c>
      <c r="T22" s="124"/>
      <c r="U22" s="130"/>
      <c r="V22" s="125" t="s">
        <v>86</v>
      </c>
      <c r="W22" s="125" t="s">
        <v>84</v>
      </c>
      <c r="X22" s="177">
        <v>10</v>
      </c>
      <c r="Y22" s="177">
        <v>10</v>
      </c>
      <c r="Z22" s="126" t="s">
        <v>84</v>
      </c>
      <c r="AA22" s="125" t="s">
        <v>86</v>
      </c>
      <c r="AB22" s="130"/>
      <c r="AC22" s="127"/>
    </row>
    <row r="23" spans="1:29" ht="18.75" customHeight="1" x14ac:dyDescent="0.35">
      <c r="A23" s="529" t="s">
        <v>427</v>
      </c>
      <c r="B23" s="529"/>
      <c r="D23" s="99" t="s">
        <v>22</v>
      </c>
      <c r="E23" s="95">
        <f>Donnee_source!G14</f>
        <v>0</v>
      </c>
      <c r="F23" s="95">
        <f>Donnee_source!H14</f>
        <v>0</v>
      </c>
      <c r="H23" s="95">
        <f t="shared" si="6"/>
        <v>0</v>
      </c>
      <c r="I23" s="95">
        <f t="shared" si="2"/>
        <v>0</v>
      </c>
      <c r="J23" s="95">
        <f t="shared" si="2"/>
        <v>-17</v>
      </c>
      <c r="K23" s="95">
        <f t="shared" si="2"/>
        <v>0</v>
      </c>
      <c r="N23" s="95">
        <f t="shared" si="5"/>
        <v>0</v>
      </c>
      <c r="O23" s="95">
        <f t="shared" si="3"/>
        <v>12</v>
      </c>
      <c r="P23" s="95">
        <f t="shared" si="3"/>
        <v>0</v>
      </c>
      <c r="Q23" s="95">
        <f t="shared" si="3"/>
        <v>0</v>
      </c>
      <c r="T23" s="124"/>
      <c r="U23" s="130"/>
      <c r="V23" s="125" t="s">
        <v>79</v>
      </c>
      <c r="W23" s="125" t="s">
        <v>83</v>
      </c>
      <c r="X23" s="177">
        <v>10</v>
      </c>
      <c r="Y23" s="177">
        <v>10</v>
      </c>
      <c r="Z23" s="126" t="s">
        <v>83</v>
      </c>
      <c r="AA23" s="125" t="s">
        <v>79</v>
      </c>
      <c r="AB23" s="130"/>
      <c r="AC23" s="127"/>
    </row>
    <row r="24" spans="1:29" ht="18.75" customHeight="1" x14ac:dyDescent="0.35">
      <c r="A24" s="115"/>
      <c r="B24" s="178" t="s">
        <v>876</v>
      </c>
      <c r="D24" s="99" t="s">
        <v>23</v>
      </c>
      <c r="E24" s="95">
        <f>Donnee_source!G15</f>
        <v>0</v>
      </c>
      <c r="F24" s="95">
        <f>Donnee_source!H15</f>
        <v>0</v>
      </c>
      <c r="H24" s="95">
        <f t="shared" si="6"/>
        <v>0</v>
      </c>
      <c r="I24" s="95">
        <f t="shared" si="2"/>
        <v>0</v>
      </c>
      <c r="J24" s="95">
        <f t="shared" si="2"/>
        <v>-7</v>
      </c>
      <c r="K24" s="95">
        <f t="shared" si="2"/>
        <v>0</v>
      </c>
      <c r="N24" s="95">
        <f t="shared" si="5"/>
        <v>0</v>
      </c>
      <c r="O24" s="95">
        <f t="shared" si="3"/>
        <v>-4</v>
      </c>
      <c r="P24" s="95">
        <f t="shared" si="3"/>
        <v>0</v>
      </c>
      <c r="Q24" s="95">
        <f t="shared" si="3"/>
        <v>0</v>
      </c>
      <c r="T24" s="124"/>
      <c r="U24" s="130"/>
      <c r="V24" s="125" t="s">
        <v>87</v>
      </c>
      <c r="W24" s="125" t="s">
        <v>82</v>
      </c>
      <c r="X24" s="177">
        <v>10</v>
      </c>
      <c r="Y24" s="177">
        <v>10</v>
      </c>
      <c r="Z24" s="126" t="s">
        <v>82</v>
      </c>
      <c r="AA24" s="125" t="s">
        <v>87</v>
      </c>
      <c r="AB24" s="130"/>
      <c r="AC24" s="127"/>
    </row>
    <row r="25" spans="1:29" ht="18.75" customHeight="1" x14ac:dyDescent="0.35">
      <c r="A25" s="114"/>
      <c r="B25" s="240" t="s">
        <v>877</v>
      </c>
      <c r="D25" s="99" t="s">
        <v>24</v>
      </c>
      <c r="E25" s="95">
        <f>Donnee_source!G16</f>
        <v>0</v>
      </c>
      <c r="F25" s="95">
        <f>Donnee_source!H16</f>
        <v>0</v>
      </c>
      <c r="H25" s="95">
        <f t="shared" si="6"/>
        <v>0</v>
      </c>
      <c r="I25" s="95">
        <f t="shared" si="2"/>
        <v>0</v>
      </c>
      <c r="J25" s="95">
        <f t="shared" si="2"/>
        <v>-3</v>
      </c>
      <c r="K25" s="95">
        <f t="shared" si="2"/>
        <v>0</v>
      </c>
      <c r="N25" s="95">
        <f t="shared" si="5"/>
        <v>0</v>
      </c>
      <c r="O25" s="95">
        <f t="shared" si="3"/>
        <v>1</v>
      </c>
      <c r="P25" s="95">
        <f t="shared" si="3"/>
        <v>0</v>
      </c>
      <c r="Q25" s="95">
        <f t="shared" si="3"/>
        <v>0</v>
      </c>
      <c r="T25" s="124"/>
      <c r="U25" s="130"/>
      <c r="V25" s="125" t="s">
        <v>77</v>
      </c>
      <c r="W25" s="125" t="s">
        <v>81</v>
      </c>
      <c r="X25" s="177">
        <v>10</v>
      </c>
      <c r="Y25" s="177">
        <v>10</v>
      </c>
      <c r="Z25" s="126" t="s">
        <v>81</v>
      </c>
      <c r="AA25" s="125" t="s">
        <v>77</v>
      </c>
      <c r="AB25" s="130"/>
      <c r="AC25" s="127"/>
    </row>
    <row r="26" spans="1:29" ht="18.75" customHeight="1" x14ac:dyDescent="0.35">
      <c r="A26" s="116"/>
      <c r="B26" s="240" t="s">
        <v>878</v>
      </c>
      <c r="D26" s="99" t="s">
        <v>25</v>
      </c>
      <c r="E26" s="95">
        <f>Donnee_source!G17</f>
        <v>0</v>
      </c>
      <c r="F26" s="95">
        <f>Donnee_source!H17</f>
        <v>0</v>
      </c>
      <c r="H26" s="95">
        <f t="shared" si="6"/>
        <v>0</v>
      </c>
      <c r="I26" s="95">
        <f t="shared" si="6"/>
        <v>0</v>
      </c>
      <c r="J26" s="95">
        <f t="shared" si="6"/>
        <v>8</v>
      </c>
      <c r="K26" s="95">
        <f t="shared" si="6"/>
        <v>7</v>
      </c>
      <c r="N26" s="95">
        <f t="shared" si="5"/>
        <v>-2</v>
      </c>
      <c r="O26" s="95">
        <f t="shared" si="5"/>
        <v>1</v>
      </c>
      <c r="P26" s="95">
        <f t="shared" si="5"/>
        <v>0</v>
      </c>
      <c r="Q26" s="95">
        <f t="shared" si="5"/>
        <v>0</v>
      </c>
      <c r="T26" s="124"/>
      <c r="U26" s="130"/>
      <c r="V26" s="125" t="s">
        <v>75</v>
      </c>
      <c r="W26" s="125" t="s">
        <v>74</v>
      </c>
      <c r="X26" s="177">
        <v>9</v>
      </c>
      <c r="Y26" s="177">
        <v>9</v>
      </c>
      <c r="Z26" s="126" t="s">
        <v>74</v>
      </c>
      <c r="AA26" s="125" t="s">
        <v>75</v>
      </c>
      <c r="AB26" s="130"/>
      <c r="AC26" s="127"/>
    </row>
    <row r="27" spans="1:29" ht="18.75" customHeight="1" x14ac:dyDescent="0.35">
      <c r="A27" s="529"/>
      <c r="B27" s="529"/>
      <c r="D27" s="99" t="s">
        <v>27</v>
      </c>
      <c r="E27" s="95">
        <f>Donnee_source!G18</f>
        <v>0</v>
      </c>
      <c r="F27" s="95">
        <f>Donnee_source!H18</f>
        <v>0</v>
      </c>
      <c r="H27" s="95">
        <f t="shared" si="6"/>
        <v>0</v>
      </c>
      <c r="I27" s="95">
        <f t="shared" si="6"/>
        <v>0</v>
      </c>
      <c r="J27" s="95">
        <f t="shared" si="6"/>
        <v>0</v>
      </c>
      <c r="K27" s="95">
        <f t="shared" si="6"/>
        <v>7</v>
      </c>
      <c r="N27" s="95">
        <f t="shared" si="5"/>
        <v>-2</v>
      </c>
      <c r="O27" s="95">
        <f t="shared" si="5"/>
        <v>0</v>
      </c>
      <c r="P27" s="95">
        <f t="shared" si="5"/>
        <v>0</v>
      </c>
      <c r="Q27" s="95">
        <f t="shared" si="5"/>
        <v>0</v>
      </c>
      <c r="T27" s="124"/>
      <c r="U27" s="125" t="s">
        <v>76</v>
      </c>
      <c r="V27" s="125" t="s">
        <v>71</v>
      </c>
      <c r="W27" s="125" t="s">
        <v>73</v>
      </c>
      <c r="X27" s="177">
        <v>9</v>
      </c>
      <c r="Y27" s="177">
        <v>9</v>
      </c>
      <c r="Z27" s="126" t="s">
        <v>73</v>
      </c>
      <c r="AA27" s="125" t="s">
        <v>71</v>
      </c>
      <c r="AB27" s="125" t="s">
        <v>76</v>
      </c>
      <c r="AC27" s="127"/>
    </row>
    <row r="28" spans="1:29" ht="18.75" customHeight="1" x14ac:dyDescent="0.25">
      <c r="A28" s="175"/>
      <c r="B28" s="175"/>
      <c r="D28" s="99" t="s">
        <v>28</v>
      </c>
      <c r="E28" s="95">
        <f>Donnee_source!G19</f>
        <v>0</v>
      </c>
      <c r="F28" s="95">
        <f>Donnee_source!H19</f>
        <v>0</v>
      </c>
      <c r="H28" s="95">
        <f t="shared" si="6"/>
        <v>0</v>
      </c>
      <c r="I28" s="95">
        <f t="shared" si="6"/>
        <v>0</v>
      </c>
      <c r="J28" s="95">
        <f t="shared" si="6"/>
        <v>5</v>
      </c>
      <c r="K28" s="95">
        <f t="shared" si="6"/>
        <v>0</v>
      </c>
      <c r="N28" s="95">
        <f t="shared" si="5"/>
        <v>0</v>
      </c>
      <c r="O28" s="95">
        <f t="shared" si="5"/>
        <v>6</v>
      </c>
      <c r="P28" s="95">
        <f t="shared" si="5"/>
        <v>6</v>
      </c>
      <c r="Q28" s="95">
        <f t="shared" si="5"/>
        <v>0</v>
      </c>
      <c r="T28" s="124"/>
      <c r="U28" s="125" t="s">
        <v>69</v>
      </c>
      <c r="V28" s="125" t="s">
        <v>70</v>
      </c>
      <c r="W28" s="125" t="s">
        <v>72</v>
      </c>
      <c r="X28" s="177">
        <v>9</v>
      </c>
      <c r="Y28" s="177">
        <v>9</v>
      </c>
      <c r="Z28" s="126" t="s">
        <v>72</v>
      </c>
      <c r="AA28" s="125" t="s">
        <v>70</v>
      </c>
      <c r="AB28" s="125" t="s">
        <v>69</v>
      </c>
      <c r="AC28" s="127"/>
    </row>
    <row r="29" spans="1:29" ht="18.75" customHeight="1" x14ac:dyDescent="0.35">
      <c r="A29" s="529" t="s">
        <v>432</v>
      </c>
      <c r="B29" s="529"/>
      <c r="D29" s="99" t="s">
        <v>30</v>
      </c>
      <c r="E29" s="95">
        <f>Donnee_source!G20</f>
        <v>0</v>
      </c>
      <c r="F29" s="95">
        <f>Donnee_source!H20</f>
        <v>0</v>
      </c>
      <c r="H29" s="95">
        <f t="shared" si="6"/>
        <v>0</v>
      </c>
      <c r="I29" s="95">
        <f t="shared" si="6"/>
        <v>0</v>
      </c>
      <c r="J29" s="95">
        <f t="shared" si="6"/>
        <v>0</v>
      </c>
      <c r="K29" s="95">
        <f t="shared" si="6"/>
        <v>0</v>
      </c>
      <c r="N29" s="95">
        <f t="shared" si="5"/>
        <v>0</v>
      </c>
      <c r="O29" s="95">
        <f t="shared" si="5"/>
        <v>0</v>
      </c>
      <c r="P29" s="95">
        <f t="shared" si="5"/>
        <v>0</v>
      </c>
      <c r="Q29" s="95">
        <f t="shared" si="5"/>
        <v>0</v>
      </c>
      <c r="T29" s="124"/>
      <c r="U29" s="125" t="s">
        <v>61</v>
      </c>
      <c r="V29" s="125" t="s">
        <v>63</v>
      </c>
      <c r="W29" s="125" t="s">
        <v>67</v>
      </c>
      <c r="X29" s="177">
        <v>8</v>
      </c>
      <c r="Y29" s="177">
        <v>8</v>
      </c>
      <c r="Z29" s="126" t="s">
        <v>67</v>
      </c>
      <c r="AA29" s="125" t="s">
        <v>63</v>
      </c>
      <c r="AB29" s="125" t="s">
        <v>61</v>
      </c>
      <c r="AC29" s="127"/>
    </row>
    <row r="30" spans="1:29" ht="18.75" customHeight="1" x14ac:dyDescent="0.35">
      <c r="A30" s="119"/>
      <c r="B30" s="178" t="s">
        <v>878</v>
      </c>
      <c r="D30" s="99" t="s">
        <v>31</v>
      </c>
      <c r="E30" s="95">
        <f>Donnee_source!G21</f>
        <v>0</v>
      </c>
      <c r="F30" s="95">
        <f>Donnee_source!H21</f>
        <v>0</v>
      </c>
      <c r="H30" s="95">
        <f t="shared" si="6"/>
        <v>0</v>
      </c>
      <c r="I30" s="95">
        <f t="shared" si="6"/>
        <v>0</v>
      </c>
      <c r="J30" s="95">
        <f t="shared" si="6"/>
        <v>0</v>
      </c>
      <c r="K30" s="95">
        <f t="shared" si="6"/>
        <v>0</v>
      </c>
      <c r="N30" s="95">
        <f t="shared" si="5"/>
        <v>0</v>
      </c>
      <c r="O30" s="95">
        <f t="shared" si="5"/>
        <v>0</v>
      </c>
      <c r="P30" s="95">
        <f t="shared" si="5"/>
        <v>-6</v>
      </c>
      <c r="Q30" s="95">
        <f t="shared" si="5"/>
        <v>0</v>
      </c>
      <c r="T30" s="124"/>
      <c r="U30" s="125" t="s">
        <v>60</v>
      </c>
      <c r="V30" s="125" t="s">
        <v>62</v>
      </c>
      <c r="W30" s="125" t="s">
        <v>66</v>
      </c>
      <c r="X30" s="177">
        <v>8</v>
      </c>
      <c r="Y30" s="177">
        <v>8</v>
      </c>
      <c r="Z30" s="126" t="s">
        <v>66</v>
      </c>
      <c r="AA30" s="125" t="s">
        <v>62</v>
      </c>
      <c r="AB30" s="125" t="s">
        <v>60</v>
      </c>
      <c r="AC30" s="127"/>
    </row>
    <row r="31" spans="1:29" ht="18.75" customHeight="1" x14ac:dyDescent="0.35">
      <c r="A31" s="151"/>
      <c r="B31" s="240" t="s">
        <v>877</v>
      </c>
      <c r="D31" s="99" t="s">
        <v>32</v>
      </c>
      <c r="E31" s="95">
        <f>Donnee_source!G22</f>
        <v>0</v>
      </c>
      <c r="F31" s="95">
        <f>Donnee_source!H22</f>
        <v>0</v>
      </c>
      <c r="H31" s="95">
        <f t="shared" si="6"/>
        <v>0</v>
      </c>
      <c r="I31" s="95">
        <f t="shared" si="6"/>
        <v>0</v>
      </c>
      <c r="J31" s="95">
        <f t="shared" si="6"/>
        <v>6</v>
      </c>
      <c r="K31" s="95">
        <f t="shared" si="6"/>
        <v>0</v>
      </c>
      <c r="N31" s="95">
        <f t="shared" si="5"/>
        <v>0</v>
      </c>
      <c r="O31" s="95">
        <f t="shared" si="5"/>
        <v>-6</v>
      </c>
      <c r="P31" s="95">
        <f t="shared" si="5"/>
        <v>0</v>
      </c>
      <c r="Q31" s="95">
        <f t="shared" si="5"/>
        <v>0</v>
      </c>
      <c r="T31" s="124"/>
      <c r="U31" s="130"/>
      <c r="V31" s="125" t="s">
        <v>59</v>
      </c>
      <c r="W31" s="125" t="s">
        <v>65</v>
      </c>
      <c r="X31" s="177">
        <v>8</v>
      </c>
      <c r="Y31" s="177">
        <v>8</v>
      </c>
      <c r="Z31" s="126" t="s">
        <v>65</v>
      </c>
      <c r="AA31" s="125" t="s">
        <v>59</v>
      </c>
      <c r="AB31" s="130"/>
      <c r="AC31" s="127"/>
    </row>
    <row r="32" spans="1:29" ht="18.75" customHeight="1" x14ac:dyDescent="0.35">
      <c r="A32" s="117"/>
      <c r="B32" s="240" t="s">
        <v>876</v>
      </c>
      <c r="D32" s="99" t="s">
        <v>33</v>
      </c>
      <c r="E32" s="95">
        <f>Donnee_source!G23</f>
        <v>18</v>
      </c>
      <c r="F32" s="95">
        <f>Donnee_source!H23</f>
        <v>11</v>
      </c>
      <c r="H32" s="95">
        <f t="shared" si="6"/>
        <v>0</v>
      </c>
      <c r="I32" s="95">
        <f t="shared" si="6"/>
        <v>0</v>
      </c>
      <c r="J32" s="95">
        <f t="shared" si="6"/>
        <v>0</v>
      </c>
      <c r="K32" s="95">
        <f t="shared" si="6"/>
        <v>0</v>
      </c>
      <c r="N32" s="95">
        <f t="shared" si="5"/>
        <v>0</v>
      </c>
      <c r="O32" s="95">
        <f t="shared" si="5"/>
        <v>0</v>
      </c>
      <c r="P32" s="95">
        <f t="shared" si="5"/>
        <v>0</v>
      </c>
      <c r="Q32" s="95">
        <f t="shared" si="5"/>
        <v>0</v>
      </c>
      <c r="T32" s="124"/>
      <c r="U32" s="130"/>
      <c r="V32" s="130"/>
      <c r="W32" s="125" t="s">
        <v>64</v>
      </c>
      <c r="X32" s="177">
        <v>8</v>
      </c>
      <c r="Y32" s="177">
        <v>8</v>
      </c>
      <c r="Z32" s="126" t="s">
        <v>64</v>
      </c>
      <c r="AA32" s="130"/>
      <c r="AB32" s="130"/>
      <c r="AC32" s="127"/>
    </row>
    <row r="33" spans="1:29" ht="18.75" customHeight="1" x14ac:dyDescent="0.25">
      <c r="A33" s="99"/>
      <c r="D33" s="99" t="s">
        <v>34</v>
      </c>
      <c r="E33" s="95">
        <f>Donnee_source!G24</f>
        <v>18</v>
      </c>
      <c r="F33" s="95">
        <f>Donnee_source!H24</f>
        <v>11</v>
      </c>
      <c r="H33" s="95">
        <f t="shared" si="6"/>
        <v>0</v>
      </c>
      <c r="I33" s="95">
        <f t="shared" si="6"/>
        <v>-15</v>
      </c>
      <c r="J33" s="95">
        <f t="shared" si="6"/>
        <v>-3</v>
      </c>
      <c r="K33" s="95">
        <f t="shared" si="6"/>
        <v>6</v>
      </c>
      <c r="N33" s="95">
        <f t="shared" si="5"/>
        <v>0</v>
      </c>
      <c r="O33" s="95">
        <f t="shared" si="5"/>
        <v>2</v>
      </c>
      <c r="P33" s="95">
        <f t="shared" si="5"/>
        <v>11</v>
      </c>
      <c r="Q33" s="95">
        <f t="shared" si="5"/>
        <v>0</v>
      </c>
      <c r="T33" s="124"/>
      <c r="U33" s="125" t="s">
        <v>49</v>
      </c>
      <c r="V33" s="125" t="s">
        <v>52</v>
      </c>
      <c r="W33" s="125" t="s">
        <v>57</v>
      </c>
      <c r="X33" s="177">
        <v>7</v>
      </c>
      <c r="Y33" s="177">
        <v>7</v>
      </c>
      <c r="Z33" s="126" t="s">
        <v>57</v>
      </c>
      <c r="AA33" s="125" t="s">
        <v>52</v>
      </c>
      <c r="AB33" s="125" t="s">
        <v>49</v>
      </c>
      <c r="AC33" s="127"/>
    </row>
    <row r="34" spans="1:29" ht="18.75" customHeight="1" x14ac:dyDescent="0.25">
      <c r="A34" s="99"/>
      <c r="D34" s="99" t="s">
        <v>36</v>
      </c>
      <c r="E34" s="95">
        <f>Donnee_source!G25</f>
        <v>18</v>
      </c>
      <c r="F34" s="95">
        <f>Donnee_source!H25</f>
        <v>11</v>
      </c>
      <c r="H34" s="95">
        <f t="shared" si="6"/>
        <v>0</v>
      </c>
      <c r="I34" s="95">
        <f t="shared" si="6"/>
        <v>0</v>
      </c>
      <c r="J34" s="95">
        <f t="shared" si="6"/>
        <v>0</v>
      </c>
      <c r="K34" s="95">
        <f t="shared" si="6"/>
        <v>6</v>
      </c>
      <c r="N34" s="95">
        <f t="shared" si="5"/>
        <v>0</v>
      </c>
      <c r="O34" s="95">
        <f t="shared" si="5"/>
        <v>0</v>
      </c>
      <c r="P34" s="95">
        <f t="shared" si="5"/>
        <v>0</v>
      </c>
      <c r="Q34" s="95">
        <f t="shared" si="5"/>
        <v>0</v>
      </c>
      <c r="T34" s="124"/>
      <c r="U34" s="125" t="s">
        <v>50</v>
      </c>
      <c r="V34" s="125" t="s">
        <v>51</v>
      </c>
      <c r="W34" s="125" t="s">
        <v>56</v>
      </c>
      <c r="X34" s="177">
        <v>7</v>
      </c>
      <c r="Y34" s="177">
        <v>7</v>
      </c>
      <c r="Z34" s="126" t="s">
        <v>56</v>
      </c>
      <c r="AA34" s="125" t="s">
        <v>51</v>
      </c>
      <c r="AB34" s="125" t="s">
        <v>50</v>
      </c>
      <c r="AC34" s="127"/>
    </row>
    <row r="35" spans="1:29" ht="18.75" customHeight="1" x14ac:dyDescent="0.25">
      <c r="A35" s="99"/>
      <c r="D35" s="99" t="s">
        <v>37</v>
      </c>
      <c r="E35" s="95">
        <f>Donnee_source!G26</f>
        <v>0</v>
      </c>
      <c r="F35" s="95">
        <f>Donnee_source!H26</f>
        <v>0</v>
      </c>
      <c r="H35" s="95">
        <f t="shared" si="6"/>
        <v>0</v>
      </c>
      <c r="I35" s="95">
        <f t="shared" si="6"/>
        <v>0</v>
      </c>
      <c r="J35" s="95">
        <f t="shared" si="6"/>
        <v>0</v>
      </c>
      <c r="K35" s="95">
        <f t="shared" si="6"/>
        <v>0</v>
      </c>
      <c r="N35" s="95">
        <f t="shared" si="5"/>
        <v>0</v>
      </c>
      <c r="O35" s="95">
        <f t="shared" si="5"/>
        <v>0</v>
      </c>
      <c r="P35" s="95">
        <f t="shared" si="5"/>
        <v>0</v>
      </c>
      <c r="Q35" s="95">
        <f t="shared" si="5"/>
        <v>0</v>
      </c>
      <c r="T35" s="124"/>
      <c r="U35" s="125" t="s">
        <v>48</v>
      </c>
      <c r="V35" s="125" t="s">
        <v>47</v>
      </c>
      <c r="W35" s="125" t="s">
        <v>55</v>
      </c>
      <c r="X35" s="177">
        <v>7</v>
      </c>
      <c r="Y35" s="177">
        <v>7</v>
      </c>
      <c r="Z35" s="126" t="s">
        <v>55</v>
      </c>
      <c r="AA35" s="125" t="s">
        <v>47</v>
      </c>
      <c r="AB35" s="125" t="s">
        <v>48</v>
      </c>
      <c r="AC35" s="127"/>
    </row>
    <row r="36" spans="1:29" ht="18.75" customHeight="1" x14ac:dyDescent="0.25">
      <c r="A36" s="97"/>
      <c r="D36" s="99" t="s">
        <v>38</v>
      </c>
      <c r="E36" s="95">
        <f>Donnee_source!G27</f>
        <v>0</v>
      </c>
      <c r="F36" s="95">
        <f>Donnee_source!H27</f>
        <v>0</v>
      </c>
      <c r="H36" s="95">
        <f t="shared" si="6"/>
        <v>0</v>
      </c>
      <c r="I36" s="95">
        <f t="shared" si="6"/>
        <v>0</v>
      </c>
      <c r="J36" s="95">
        <f t="shared" si="6"/>
        <v>0</v>
      </c>
      <c r="K36" s="95">
        <f t="shared" si="6"/>
        <v>0</v>
      </c>
      <c r="N36" s="95">
        <f t="shared" si="5"/>
        <v>0</v>
      </c>
      <c r="O36" s="95">
        <f t="shared" si="5"/>
        <v>0</v>
      </c>
      <c r="P36" s="95">
        <f t="shared" si="5"/>
        <v>0</v>
      </c>
      <c r="Q36" s="95">
        <f t="shared" si="5"/>
        <v>0</v>
      </c>
      <c r="T36" s="124"/>
      <c r="U36" s="130"/>
      <c r="V36" s="130"/>
      <c r="W36" s="125" t="s">
        <v>54</v>
      </c>
      <c r="X36" s="177">
        <v>7</v>
      </c>
      <c r="Y36" s="177">
        <v>7</v>
      </c>
      <c r="Z36" s="126" t="s">
        <v>54</v>
      </c>
      <c r="AA36" s="130"/>
      <c r="AB36" s="130"/>
      <c r="AC36" s="127"/>
    </row>
    <row r="37" spans="1:29" ht="18.75" customHeight="1" x14ac:dyDescent="0.25">
      <c r="A37" s="99"/>
      <c r="D37" s="99" t="s">
        <v>39</v>
      </c>
      <c r="E37" s="95">
        <f>Donnee_source!G28</f>
        <v>0</v>
      </c>
      <c r="F37" s="95">
        <f>Donnee_source!H28</f>
        <v>0</v>
      </c>
      <c r="H37" s="95">
        <f t="shared" si="6"/>
        <v>0</v>
      </c>
      <c r="I37" s="95">
        <f t="shared" si="6"/>
        <v>0</v>
      </c>
      <c r="J37" s="95">
        <f t="shared" si="6"/>
        <v>0</v>
      </c>
      <c r="K37" s="95">
        <f t="shared" si="6"/>
        <v>0</v>
      </c>
      <c r="N37" s="95">
        <f t="shared" si="5"/>
        <v>0</v>
      </c>
      <c r="O37" s="95">
        <f t="shared" si="5"/>
        <v>0</v>
      </c>
      <c r="P37" s="95">
        <f t="shared" si="5"/>
        <v>0</v>
      </c>
      <c r="Q37" s="95">
        <f t="shared" si="5"/>
        <v>0</v>
      </c>
      <c r="T37" s="124"/>
      <c r="U37" s="130"/>
      <c r="V37" s="130"/>
      <c r="W37" s="125" t="s">
        <v>53</v>
      </c>
      <c r="X37" s="177">
        <v>7</v>
      </c>
      <c r="Y37" s="177">
        <v>7</v>
      </c>
      <c r="Z37" s="126" t="s">
        <v>53</v>
      </c>
      <c r="AA37" s="130"/>
      <c r="AB37" s="130"/>
      <c r="AC37" s="127"/>
    </row>
    <row r="38" spans="1:29" ht="18.75" customHeight="1" x14ac:dyDescent="0.25">
      <c r="A38" s="99"/>
      <c r="D38" s="99" t="s">
        <v>40</v>
      </c>
      <c r="E38" s="95">
        <f>Donnee_source!G29</f>
        <v>0</v>
      </c>
      <c r="F38" s="95">
        <f>Donnee_source!H29</f>
        <v>0</v>
      </c>
      <c r="H38" s="95">
        <f t="shared" si="6"/>
        <v>0</v>
      </c>
      <c r="I38" s="95">
        <f t="shared" si="6"/>
        <v>0</v>
      </c>
      <c r="J38" s="95">
        <f t="shared" si="6"/>
        <v>0</v>
      </c>
      <c r="K38" s="95">
        <f t="shared" si="6"/>
        <v>0</v>
      </c>
      <c r="N38" s="95">
        <f t="shared" si="5"/>
        <v>0</v>
      </c>
      <c r="O38" s="95">
        <f t="shared" si="5"/>
        <v>0</v>
      </c>
      <c r="P38" s="95">
        <f t="shared" si="5"/>
        <v>0</v>
      </c>
      <c r="Q38" s="95">
        <f t="shared" si="5"/>
        <v>0</v>
      </c>
      <c r="T38" s="124"/>
      <c r="U38" s="130"/>
      <c r="V38" s="125" t="s">
        <v>39</v>
      </c>
      <c r="W38" s="125" t="s">
        <v>45</v>
      </c>
      <c r="X38" s="177">
        <v>6</v>
      </c>
      <c r="Y38" s="177">
        <v>6</v>
      </c>
      <c r="Z38" s="126" t="s">
        <v>45</v>
      </c>
      <c r="AA38" s="125" t="s">
        <v>39</v>
      </c>
      <c r="AB38" s="130"/>
      <c r="AC38" s="127"/>
    </row>
    <row r="39" spans="1:29" ht="18.75" customHeight="1" x14ac:dyDescent="0.25">
      <c r="A39" s="99"/>
      <c r="D39" s="99" t="s">
        <v>41</v>
      </c>
      <c r="E39" s="95">
        <f>Donnee_source!G30</f>
        <v>0</v>
      </c>
      <c r="F39" s="95">
        <f>Donnee_source!H30</f>
        <v>0</v>
      </c>
      <c r="H39" s="95">
        <f t="shared" si="6"/>
        <v>0</v>
      </c>
      <c r="I39" s="95">
        <f t="shared" si="6"/>
        <v>0</v>
      </c>
      <c r="J39" s="95">
        <f t="shared" si="6"/>
        <v>0</v>
      </c>
      <c r="K39" s="95">
        <f t="shared" si="6"/>
        <v>0</v>
      </c>
      <c r="N39" s="95">
        <f t="shared" si="5"/>
        <v>0</v>
      </c>
      <c r="O39" s="95">
        <f t="shared" si="5"/>
        <v>0</v>
      </c>
      <c r="P39" s="95">
        <f t="shared" si="5"/>
        <v>0</v>
      </c>
      <c r="Q39" s="95">
        <f t="shared" si="5"/>
        <v>0</v>
      </c>
      <c r="T39" s="124"/>
      <c r="U39" s="125" t="s">
        <v>37</v>
      </c>
      <c r="V39" s="125" t="s">
        <v>40</v>
      </c>
      <c r="W39" s="125" t="s">
        <v>44</v>
      </c>
      <c r="X39" s="177">
        <v>6</v>
      </c>
      <c r="Y39" s="177">
        <v>6</v>
      </c>
      <c r="Z39" s="126" t="s">
        <v>44</v>
      </c>
      <c r="AA39" s="125" t="s">
        <v>40</v>
      </c>
      <c r="AB39" s="125" t="s">
        <v>37</v>
      </c>
      <c r="AC39" s="127"/>
    </row>
    <row r="40" spans="1:29" ht="18.75" customHeight="1" x14ac:dyDescent="0.25">
      <c r="A40" s="99"/>
      <c r="D40" s="99" t="s">
        <v>42</v>
      </c>
      <c r="E40" s="95">
        <f>Donnee_source!G31</f>
        <v>0</v>
      </c>
      <c r="F40" s="95">
        <f>Donnee_source!H31</f>
        <v>0</v>
      </c>
      <c r="H40" s="95">
        <f t="shared" si="6"/>
        <v>0</v>
      </c>
      <c r="I40" s="95">
        <f t="shared" si="6"/>
        <v>0</v>
      </c>
      <c r="J40" s="95">
        <f t="shared" si="6"/>
        <v>0</v>
      </c>
      <c r="K40" s="95">
        <f t="shared" si="6"/>
        <v>0</v>
      </c>
      <c r="N40" s="95">
        <f t="shared" si="5"/>
        <v>0</v>
      </c>
      <c r="O40" s="95">
        <f t="shared" si="5"/>
        <v>0</v>
      </c>
      <c r="P40" s="95">
        <f t="shared" si="5"/>
        <v>0</v>
      </c>
      <c r="Q40" s="95">
        <f t="shared" si="5"/>
        <v>0</v>
      </c>
      <c r="T40" s="124"/>
      <c r="U40" s="130"/>
      <c r="V40" s="125" t="s">
        <v>38</v>
      </c>
      <c r="W40" s="125" t="s">
        <v>43</v>
      </c>
      <c r="X40" s="177">
        <v>6</v>
      </c>
      <c r="Y40" s="177">
        <v>6</v>
      </c>
      <c r="Z40" s="126" t="s">
        <v>43</v>
      </c>
      <c r="AA40" s="125" t="s">
        <v>38</v>
      </c>
      <c r="AB40" s="130"/>
      <c r="AC40" s="127"/>
    </row>
    <row r="41" spans="1:29" ht="18.75" customHeight="1" x14ac:dyDescent="0.25">
      <c r="A41" s="99"/>
      <c r="D41" s="99" t="s">
        <v>43</v>
      </c>
      <c r="E41" s="95">
        <f>Donnee_source!G32</f>
        <v>0</v>
      </c>
      <c r="F41" s="95">
        <f>Donnee_source!H32</f>
        <v>0</v>
      </c>
      <c r="H41" s="95">
        <f t="shared" si="6"/>
        <v>0</v>
      </c>
      <c r="I41" s="95">
        <f t="shared" si="6"/>
        <v>0</v>
      </c>
      <c r="J41" s="95">
        <f t="shared" si="6"/>
        <v>18</v>
      </c>
      <c r="K41" s="95">
        <f t="shared" si="6"/>
        <v>0</v>
      </c>
      <c r="N41" s="95">
        <f t="shared" si="5"/>
        <v>0</v>
      </c>
      <c r="O41" s="95">
        <f t="shared" si="5"/>
        <v>11</v>
      </c>
      <c r="P41" s="95">
        <f t="shared" si="5"/>
        <v>0</v>
      </c>
      <c r="Q41" s="95">
        <f t="shared" si="5"/>
        <v>0</v>
      </c>
      <c r="T41" s="124"/>
      <c r="U41" s="130"/>
      <c r="V41" s="125" t="s">
        <v>36</v>
      </c>
      <c r="W41" s="125" t="s">
        <v>42</v>
      </c>
      <c r="X41" s="177">
        <v>6</v>
      </c>
      <c r="Y41" s="177">
        <v>6</v>
      </c>
      <c r="Z41" s="126" t="s">
        <v>42</v>
      </c>
      <c r="AA41" s="125" t="s">
        <v>36</v>
      </c>
      <c r="AB41" s="130"/>
      <c r="AC41" s="127"/>
    </row>
    <row r="42" spans="1:29" ht="18.75" customHeight="1" x14ac:dyDescent="0.25">
      <c r="A42" s="99"/>
      <c r="D42" s="99" t="s">
        <v>44</v>
      </c>
      <c r="E42" s="95">
        <f>Donnee_source!G33</f>
        <v>0</v>
      </c>
      <c r="F42" s="95">
        <f>Donnee_source!H33</f>
        <v>0</v>
      </c>
      <c r="H42" s="95">
        <f t="shared" si="6"/>
        <v>0</v>
      </c>
      <c r="I42" s="95">
        <f t="shared" si="6"/>
        <v>0</v>
      </c>
      <c r="J42" s="95">
        <f t="shared" si="6"/>
        <v>0</v>
      </c>
      <c r="K42" s="95">
        <f t="shared" si="6"/>
        <v>0</v>
      </c>
      <c r="N42" s="95">
        <f t="shared" si="5"/>
        <v>0</v>
      </c>
      <c r="O42" s="95">
        <f t="shared" si="5"/>
        <v>0</v>
      </c>
      <c r="P42" s="95">
        <f t="shared" si="5"/>
        <v>0</v>
      </c>
      <c r="Q42" s="95">
        <f t="shared" si="5"/>
        <v>0</v>
      </c>
      <c r="T42" s="124"/>
      <c r="U42" s="130"/>
      <c r="V42" s="130"/>
      <c r="W42" s="125" t="s">
        <v>41</v>
      </c>
      <c r="X42" s="177">
        <v>6</v>
      </c>
      <c r="Y42" s="177">
        <v>6</v>
      </c>
      <c r="Z42" s="126" t="s">
        <v>41</v>
      </c>
      <c r="AA42" s="130"/>
      <c r="AB42" s="130"/>
      <c r="AC42" s="127"/>
    </row>
    <row r="43" spans="1:29" ht="18.75" customHeight="1" x14ac:dyDescent="0.25">
      <c r="A43" s="99"/>
      <c r="D43" s="99" t="s">
        <v>45</v>
      </c>
      <c r="E43" s="95">
        <f>Donnee_source!G34</f>
        <v>0</v>
      </c>
      <c r="F43" s="95">
        <f>Donnee_source!H34</f>
        <v>0</v>
      </c>
      <c r="H43" s="95">
        <f t="shared" si="6"/>
        <v>0</v>
      </c>
      <c r="I43" s="95">
        <f t="shared" si="6"/>
        <v>0</v>
      </c>
      <c r="J43" s="95">
        <f t="shared" si="6"/>
        <v>0</v>
      </c>
      <c r="K43" s="95">
        <f t="shared" si="6"/>
        <v>18</v>
      </c>
      <c r="N43" s="95">
        <f t="shared" si="5"/>
        <v>11</v>
      </c>
      <c r="O43" s="95">
        <f t="shared" si="5"/>
        <v>0</v>
      </c>
      <c r="P43" s="95">
        <f t="shared" si="5"/>
        <v>0</v>
      </c>
      <c r="Q43" s="95">
        <f t="shared" si="5"/>
        <v>0</v>
      </c>
      <c r="T43" s="124"/>
      <c r="U43" s="130"/>
      <c r="V43" s="130"/>
      <c r="W43" s="125" t="s">
        <v>34</v>
      </c>
      <c r="X43" s="177">
        <v>5</v>
      </c>
      <c r="Y43" s="177">
        <v>5</v>
      </c>
      <c r="Z43" s="126" t="s">
        <v>34</v>
      </c>
      <c r="AA43" s="130"/>
      <c r="AB43" s="130"/>
      <c r="AC43" s="127"/>
    </row>
    <row r="44" spans="1:29" ht="18.75" customHeight="1" x14ac:dyDescent="0.25">
      <c r="A44" s="99"/>
      <c r="D44" s="99" t="s">
        <v>47</v>
      </c>
      <c r="E44" s="95">
        <f>Donnee_source!G35</f>
        <v>0</v>
      </c>
      <c r="F44" s="95">
        <f>Donnee_source!H35</f>
        <v>0</v>
      </c>
      <c r="H44" s="95">
        <f t="shared" si="6"/>
        <v>0</v>
      </c>
      <c r="I44" s="95">
        <f t="shared" si="6"/>
        <v>0</v>
      </c>
      <c r="J44" s="95">
        <f t="shared" si="6"/>
        <v>0</v>
      </c>
      <c r="K44" s="95">
        <f t="shared" si="6"/>
        <v>18</v>
      </c>
      <c r="N44" s="95">
        <f t="shared" si="5"/>
        <v>11</v>
      </c>
      <c r="O44" s="95">
        <f t="shared" si="5"/>
        <v>0</v>
      </c>
      <c r="P44" s="95">
        <f t="shared" si="5"/>
        <v>0</v>
      </c>
      <c r="Q44" s="95">
        <f t="shared" si="5"/>
        <v>0</v>
      </c>
      <c r="T44" s="124"/>
      <c r="U44" s="130"/>
      <c r="V44" s="125" t="s">
        <v>31</v>
      </c>
      <c r="W44" s="125" t="s">
        <v>33</v>
      </c>
      <c r="X44" s="177">
        <v>5</v>
      </c>
      <c r="Y44" s="177">
        <v>5</v>
      </c>
      <c r="Z44" s="126" t="s">
        <v>33</v>
      </c>
      <c r="AA44" s="125" t="s">
        <v>31</v>
      </c>
      <c r="AB44" s="130"/>
      <c r="AC44" s="127"/>
    </row>
    <row r="45" spans="1:29" ht="18.75" customHeight="1" x14ac:dyDescent="0.25">
      <c r="A45" s="99"/>
      <c r="D45" s="97" t="s">
        <v>48</v>
      </c>
      <c r="E45" s="95">
        <f>Donnee_source!G36</f>
        <v>0</v>
      </c>
      <c r="F45" s="95">
        <f>Donnee_source!H36</f>
        <v>0</v>
      </c>
      <c r="H45" s="95">
        <f t="shared" si="6"/>
        <v>0</v>
      </c>
      <c r="I45" s="95">
        <f t="shared" si="6"/>
        <v>0</v>
      </c>
      <c r="J45" s="95">
        <f t="shared" si="6"/>
        <v>0</v>
      </c>
      <c r="K45" s="95">
        <f t="shared" si="6"/>
        <v>0</v>
      </c>
      <c r="N45" s="95">
        <f t="shared" si="5"/>
        <v>0</v>
      </c>
      <c r="O45" s="95">
        <f t="shared" si="5"/>
        <v>0</v>
      </c>
      <c r="P45" s="95">
        <f t="shared" si="5"/>
        <v>0</v>
      </c>
      <c r="Q45" s="95">
        <f t="shared" si="5"/>
        <v>0</v>
      </c>
      <c r="T45" s="124"/>
      <c r="U45" s="130"/>
      <c r="V45" s="125" t="s">
        <v>28</v>
      </c>
      <c r="W45" s="125" t="s">
        <v>32</v>
      </c>
      <c r="X45" s="177">
        <v>5</v>
      </c>
      <c r="Y45" s="177">
        <v>5</v>
      </c>
      <c r="Z45" s="126" t="s">
        <v>32</v>
      </c>
      <c r="AA45" s="125" t="s">
        <v>28</v>
      </c>
      <c r="AB45" s="130"/>
      <c r="AC45" s="127"/>
    </row>
    <row r="46" spans="1:29" ht="18.75" customHeight="1" x14ac:dyDescent="0.25">
      <c r="A46" s="99"/>
      <c r="D46" s="99" t="s">
        <v>49</v>
      </c>
      <c r="E46" s="95">
        <f>Donnee_source!G37</f>
        <v>-15</v>
      </c>
      <c r="F46" s="95">
        <f>Donnee_source!H37</f>
        <v>11</v>
      </c>
      <c r="H46" s="95">
        <f t="shared" si="6"/>
        <v>0</v>
      </c>
      <c r="I46" s="95">
        <f t="shared" si="6"/>
        <v>0</v>
      </c>
      <c r="J46" s="95">
        <f t="shared" si="6"/>
        <v>0</v>
      </c>
      <c r="K46" s="95">
        <f t="shared" si="6"/>
        <v>0</v>
      </c>
      <c r="N46" s="95">
        <f t="shared" si="5"/>
        <v>0</v>
      </c>
      <c r="O46" s="95">
        <f t="shared" si="5"/>
        <v>0</v>
      </c>
      <c r="P46" s="95">
        <f t="shared" si="5"/>
        <v>0</v>
      </c>
      <c r="Q46" s="95">
        <f t="shared" si="5"/>
        <v>0</v>
      </c>
      <c r="T46" s="124"/>
      <c r="U46" s="125" t="s">
        <v>25</v>
      </c>
      <c r="V46" s="125" t="s">
        <v>27</v>
      </c>
      <c r="W46" s="125" t="s">
        <v>30</v>
      </c>
      <c r="X46" s="177">
        <v>5</v>
      </c>
      <c r="Y46" s="177">
        <v>5</v>
      </c>
      <c r="Z46" s="126" t="s">
        <v>30</v>
      </c>
      <c r="AA46" s="125" t="s">
        <v>27</v>
      </c>
      <c r="AB46" s="125" t="s">
        <v>25</v>
      </c>
      <c r="AC46" s="127"/>
    </row>
    <row r="47" spans="1:29" ht="18.75" customHeight="1" x14ac:dyDescent="0.25">
      <c r="A47" s="99"/>
      <c r="D47" s="99" t="s">
        <v>50</v>
      </c>
      <c r="E47" s="95">
        <f>Donnee_source!G38</f>
        <v>0</v>
      </c>
      <c r="F47" s="95">
        <f>Donnee_source!H38</f>
        <v>0</v>
      </c>
      <c r="H47" s="95">
        <f t="shared" si="6"/>
        <v>0</v>
      </c>
      <c r="I47" s="95">
        <f t="shared" si="6"/>
        <v>0</v>
      </c>
      <c r="J47" s="95">
        <f t="shared" si="6"/>
        <v>0</v>
      </c>
      <c r="K47" s="95">
        <f t="shared" si="6"/>
        <v>0</v>
      </c>
      <c r="N47" s="95">
        <f t="shared" si="5"/>
        <v>0</v>
      </c>
      <c r="O47" s="95">
        <f t="shared" si="5"/>
        <v>0</v>
      </c>
      <c r="P47" s="95">
        <f t="shared" si="5"/>
        <v>0</v>
      </c>
      <c r="Q47" s="95">
        <f t="shared" si="5"/>
        <v>0</v>
      </c>
      <c r="T47" s="124"/>
      <c r="U47" s="125" t="s">
        <v>23</v>
      </c>
      <c r="V47" s="125" t="s">
        <v>22</v>
      </c>
      <c r="W47" s="125" t="s">
        <v>24</v>
      </c>
      <c r="X47" s="177">
        <v>3</v>
      </c>
      <c r="Y47" s="177">
        <v>3</v>
      </c>
      <c r="Z47" s="126" t="s">
        <v>24</v>
      </c>
      <c r="AA47" s="125" t="s">
        <v>22</v>
      </c>
      <c r="AB47" s="125" t="s">
        <v>23</v>
      </c>
      <c r="AC47" s="127"/>
    </row>
    <row r="48" spans="1:29" ht="18.75" customHeight="1" x14ac:dyDescent="0.25">
      <c r="A48" s="99"/>
      <c r="D48" s="99" t="s">
        <v>51</v>
      </c>
      <c r="E48" s="95">
        <f>Donnee_source!G39</f>
        <v>0</v>
      </c>
      <c r="F48" s="95">
        <f>Donnee_source!H39</f>
        <v>0</v>
      </c>
      <c r="H48" s="95">
        <f t="shared" si="6"/>
        <v>0</v>
      </c>
      <c r="I48" s="95">
        <f t="shared" si="6"/>
        <v>0</v>
      </c>
      <c r="J48" s="95">
        <f t="shared" si="6"/>
        <v>0</v>
      </c>
      <c r="K48" s="95">
        <f t="shared" si="6"/>
        <v>0</v>
      </c>
      <c r="N48" s="95">
        <f t="shared" si="5"/>
        <v>20</v>
      </c>
      <c r="O48" s="95">
        <f t="shared" si="5"/>
        <v>1</v>
      </c>
      <c r="P48" s="95">
        <f t="shared" si="5"/>
        <v>0</v>
      </c>
      <c r="Q48" s="95">
        <f t="shared" si="5"/>
        <v>0</v>
      </c>
      <c r="T48" s="124"/>
      <c r="U48" s="130"/>
      <c r="V48" s="125" t="s">
        <v>19</v>
      </c>
      <c r="W48" s="125" t="s">
        <v>20</v>
      </c>
      <c r="X48" s="177">
        <v>2</v>
      </c>
      <c r="Y48" s="177">
        <v>2</v>
      </c>
      <c r="Z48" s="126" t="s">
        <v>20</v>
      </c>
      <c r="AA48" s="125" t="s">
        <v>19</v>
      </c>
      <c r="AB48" s="130"/>
      <c r="AC48" s="127"/>
    </row>
    <row r="49" spans="1:29" ht="18.75" customHeight="1" x14ac:dyDescent="0.25">
      <c r="A49" s="99"/>
      <c r="D49" s="99" t="s">
        <v>52</v>
      </c>
      <c r="E49" s="95">
        <f>Donnee_source!G40</f>
        <v>-3</v>
      </c>
      <c r="F49" s="95">
        <f>Donnee_source!H40</f>
        <v>2</v>
      </c>
      <c r="H49" s="95">
        <f t="shared" si="6"/>
        <v>0</v>
      </c>
      <c r="I49" s="95">
        <f t="shared" si="6"/>
        <v>0</v>
      </c>
      <c r="J49" s="95">
        <f t="shared" si="6"/>
        <v>0</v>
      </c>
      <c r="K49" s="95">
        <f t="shared" si="6"/>
        <v>0</v>
      </c>
      <c r="N49" s="95">
        <f t="shared" si="5"/>
        <v>0</v>
      </c>
      <c r="O49" s="95">
        <f t="shared" si="5"/>
        <v>0</v>
      </c>
      <c r="P49" s="95">
        <f t="shared" si="5"/>
        <v>0</v>
      </c>
      <c r="Q49" s="95">
        <f t="shared" si="5"/>
        <v>0</v>
      </c>
      <c r="T49" s="124"/>
      <c r="U49" s="130"/>
      <c r="V49" s="125"/>
      <c r="W49" s="125" t="s">
        <v>18</v>
      </c>
      <c r="X49" s="177">
        <v>2</v>
      </c>
      <c r="Y49" s="177">
        <v>2</v>
      </c>
      <c r="Z49" s="126" t="s">
        <v>18</v>
      </c>
      <c r="AA49" s="125"/>
      <c r="AB49" s="130"/>
      <c r="AC49" s="127"/>
    </row>
    <row r="50" spans="1:29" ht="18.75" customHeight="1" x14ac:dyDescent="0.25">
      <c r="A50" s="99"/>
      <c r="D50" s="99" t="s">
        <v>53</v>
      </c>
      <c r="E50" s="95">
        <f>Donnee_source!G41</f>
        <v>0</v>
      </c>
      <c r="F50" s="95">
        <f>Donnee_source!H41</f>
        <v>0</v>
      </c>
      <c r="H50" s="95">
        <f t="shared" si="6"/>
        <v>0</v>
      </c>
      <c r="I50" s="95">
        <f t="shared" si="6"/>
        <v>0</v>
      </c>
      <c r="J50" s="95">
        <f t="shared" si="6"/>
        <v>1</v>
      </c>
      <c r="K50" s="95">
        <f t="shared" si="6"/>
        <v>3</v>
      </c>
      <c r="N50" s="95">
        <f t="shared" si="5"/>
        <v>1</v>
      </c>
      <c r="O50" s="95">
        <f t="shared" si="5"/>
        <v>1</v>
      </c>
      <c r="P50" s="95">
        <f t="shared" si="5"/>
        <v>0</v>
      </c>
      <c r="Q50" s="95">
        <f t="shared" si="5"/>
        <v>0</v>
      </c>
      <c r="T50" s="124"/>
      <c r="U50" s="130"/>
      <c r="V50" s="125" t="s">
        <v>15</v>
      </c>
      <c r="W50" s="125" t="s">
        <v>16</v>
      </c>
      <c r="X50" s="177">
        <v>1</v>
      </c>
      <c r="Y50" s="177">
        <v>1</v>
      </c>
      <c r="Z50" s="126" t="s">
        <v>16</v>
      </c>
      <c r="AA50" s="125" t="s">
        <v>15</v>
      </c>
      <c r="AB50" s="130"/>
      <c r="AC50" s="127"/>
    </row>
    <row r="51" spans="1:29" ht="18.75" customHeight="1" x14ac:dyDescent="0.25">
      <c r="A51" s="99"/>
      <c r="D51" s="99" t="s">
        <v>54</v>
      </c>
      <c r="E51" s="95">
        <f>Donnee_source!G42</f>
        <v>0</v>
      </c>
      <c r="F51" s="95">
        <f>Donnee_source!H42</f>
        <v>0</v>
      </c>
      <c r="H51" s="95">
        <f t="shared" si="6"/>
        <v>0</v>
      </c>
      <c r="I51" s="95">
        <f t="shared" si="6"/>
        <v>2</v>
      </c>
      <c r="J51" s="95">
        <f t="shared" si="6"/>
        <v>2</v>
      </c>
      <c r="K51" s="95">
        <f t="shared" si="6"/>
        <v>1</v>
      </c>
      <c r="N51" s="95">
        <f t="shared" si="5"/>
        <v>0</v>
      </c>
      <c r="O51" s="95">
        <f t="shared" si="5"/>
        <v>0</v>
      </c>
      <c r="P51" s="95">
        <f t="shared" si="5"/>
        <v>0</v>
      </c>
      <c r="Q51" s="95">
        <f t="shared" si="5"/>
        <v>0</v>
      </c>
      <c r="T51" s="124"/>
      <c r="U51" s="125" t="s">
        <v>9</v>
      </c>
      <c r="V51" s="125" t="s">
        <v>11</v>
      </c>
      <c r="W51" s="125" t="s">
        <v>14</v>
      </c>
      <c r="X51" s="177">
        <v>1</v>
      </c>
      <c r="Y51" s="177">
        <v>1</v>
      </c>
      <c r="Z51" s="126" t="s">
        <v>14</v>
      </c>
      <c r="AA51" s="125" t="s">
        <v>11</v>
      </c>
      <c r="AB51" s="125" t="s">
        <v>9</v>
      </c>
      <c r="AC51" s="127"/>
    </row>
    <row r="52" spans="1:29" ht="18.75" customHeight="1" thickBot="1" x14ac:dyDescent="0.3">
      <c r="A52" s="99"/>
      <c r="D52" s="99" t="s">
        <v>55</v>
      </c>
      <c r="E52" s="95">
        <f>Donnee_source!G43</f>
        <v>0</v>
      </c>
      <c r="F52" s="95">
        <f>Donnee_source!H43</f>
        <v>0</v>
      </c>
      <c r="H52" s="271">
        <f t="shared" ref="H52" si="7">IFERROR(VLOOKUP(T52,$D:$F,2,FALSE),0)</f>
        <v>-2</v>
      </c>
      <c r="I52" s="271">
        <f t="shared" ref="I52" si="8">IFERROR(VLOOKUP(U52,$D:$F,2,FALSE),0)</f>
        <v>-2</v>
      </c>
      <c r="J52" s="271">
        <f t="shared" ref="J52" si="9">IFERROR(VLOOKUP(V52,$D:$F,2,FALSE),0)</f>
        <v>0</v>
      </c>
      <c r="K52" s="271">
        <f t="shared" ref="K52" si="10">IFERROR(VLOOKUP(W52,$D:$F,2,FALSE),0)</f>
        <v>0</v>
      </c>
      <c r="L52" s="271"/>
      <c r="M52" s="271"/>
      <c r="N52" s="271">
        <f t="shared" ref="N52" si="11">IFERROR(VLOOKUP(Z52,$D:$F,3,FALSE),0)</f>
        <v>0</v>
      </c>
      <c r="O52" s="271">
        <f t="shared" ref="O52" si="12">IFERROR(VLOOKUP(AA52,$D:$F,3,FALSE),0)</f>
        <v>0</v>
      </c>
      <c r="P52" s="271">
        <f t="shared" ref="P52" si="13">IFERROR(VLOOKUP(AB52,$D:$F,3,FALSE),0)</f>
        <v>1</v>
      </c>
      <c r="Q52" s="271">
        <f t="shared" ref="Q52" si="14">IFERROR(VLOOKUP(AC52,$D:$F,3,FALSE),0)</f>
        <v>1</v>
      </c>
      <c r="T52" s="131" t="s">
        <v>6</v>
      </c>
      <c r="U52" s="132" t="s">
        <v>8</v>
      </c>
      <c r="V52" s="132" t="s">
        <v>12</v>
      </c>
      <c r="W52" s="132" t="s">
        <v>13</v>
      </c>
      <c r="X52" s="177">
        <v>1</v>
      </c>
      <c r="Y52" s="177">
        <v>1</v>
      </c>
      <c r="Z52" s="133" t="s">
        <v>13</v>
      </c>
      <c r="AA52" s="132" t="s">
        <v>12</v>
      </c>
      <c r="AB52" s="132" t="s">
        <v>8</v>
      </c>
      <c r="AC52" s="134" t="s">
        <v>6</v>
      </c>
    </row>
    <row r="53" spans="1:29" ht="32.25" thickTop="1" x14ac:dyDescent="0.25">
      <c r="A53" s="99"/>
      <c r="D53" s="99" t="s">
        <v>56</v>
      </c>
      <c r="E53" s="95">
        <f>Donnee_source!G44</f>
        <v>6</v>
      </c>
      <c r="F53" s="95">
        <f>Donnee_source!H44</f>
        <v>0</v>
      </c>
      <c r="T53" s="105"/>
      <c r="U53" s="105"/>
      <c r="V53" s="105"/>
      <c r="W53" s="105"/>
      <c r="X53" s="105"/>
      <c r="Y53" s="105"/>
      <c r="Z53" s="106"/>
      <c r="AA53" s="105"/>
      <c r="AB53" s="105"/>
      <c r="AC53" s="105"/>
    </row>
    <row r="54" spans="1:29" ht="31.5" x14ac:dyDescent="0.25">
      <c r="A54" s="99"/>
      <c r="D54" s="99" t="s">
        <v>57</v>
      </c>
      <c r="E54" s="95">
        <f>Donnee_source!G45</f>
        <v>6</v>
      </c>
      <c r="F54" s="95">
        <f>Donnee_source!H45</f>
        <v>0</v>
      </c>
      <c r="T54" s="105"/>
      <c r="U54" s="105"/>
      <c r="V54" s="105"/>
      <c r="W54" s="105"/>
      <c r="X54" s="105"/>
      <c r="Y54" s="105"/>
      <c r="Z54" s="106"/>
      <c r="AA54" s="105"/>
      <c r="AB54" s="105"/>
      <c r="AC54" s="105"/>
    </row>
    <row r="55" spans="1:29" ht="63" x14ac:dyDescent="0.25">
      <c r="A55" s="99"/>
      <c r="D55" s="99" t="s">
        <v>59</v>
      </c>
      <c r="E55" s="95">
        <f>Donnee_source!G46</f>
        <v>6</v>
      </c>
      <c r="F55" s="95">
        <f>Donnee_source!H46</f>
        <v>-6</v>
      </c>
      <c r="T55" s="105"/>
      <c r="U55" s="105"/>
      <c r="V55" s="105"/>
      <c r="W55" s="105"/>
      <c r="X55" s="105"/>
      <c r="Y55" s="105"/>
      <c r="Z55" s="106"/>
      <c r="AA55" s="105"/>
      <c r="AB55" s="105"/>
      <c r="AC55" s="105"/>
    </row>
    <row r="56" spans="1:29" ht="252" x14ac:dyDescent="0.25">
      <c r="A56" s="99"/>
      <c r="D56" s="99" t="s">
        <v>60</v>
      </c>
      <c r="E56" s="95">
        <f>Donnee_source!G47</f>
        <v>0</v>
      </c>
      <c r="F56" s="95">
        <f>Donnee_source!H47</f>
        <v>-6</v>
      </c>
      <c r="T56" s="105"/>
      <c r="U56" s="105"/>
      <c r="V56" s="105"/>
      <c r="W56" s="105"/>
      <c r="X56" s="105"/>
      <c r="Y56" s="105"/>
      <c r="Z56" s="106"/>
      <c r="AA56" s="105"/>
      <c r="AB56" s="105"/>
      <c r="AC56" s="105"/>
    </row>
    <row r="57" spans="1:29" ht="63" x14ac:dyDescent="0.25">
      <c r="A57" s="99"/>
      <c r="D57" s="99" t="s">
        <v>61</v>
      </c>
      <c r="E57" s="95">
        <f>Donnee_source!G48</f>
        <v>0</v>
      </c>
      <c r="F57" s="95">
        <f>Donnee_source!H48</f>
        <v>0</v>
      </c>
    </row>
    <row r="58" spans="1:29" ht="63" x14ac:dyDescent="0.25">
      <c r="A58" s="99"/>
      <c r="D58" s="99" t="s">
        <v>62</v>
      </c>
      <c r="E58" s="95">
        <f>Donnee_source!G49</f>
        <v>0</v>
      </c>
      <c r="F58" s="95">
        <f>Donnee_source!H49</f>
        <v>0</v>
      </c>
    </row>
    <row r="59" spans="1:29" ht="157.5" x14ac:dyDescent="0.25">
      <c r="A59" s="99"/>
      <c r="D59" s="99" t="s">
        <v>63</v>
      </c>
      <c r="E59" s="95">
        <f>Donnee_source!G50</f>
        <v>0</v>
      </c>
      <c r="F59" s="95">
        <f>Donnee_source!H50</f>
        <v>0</v>
      </c>
    </row>
    <row r="60" spans="1:29" ht="47.25" x14ac:dyDescent="0.25">
      <c r="A60" s="99"/>
      <c r="D60" s="99" t="s">
        <v>64</v>
      </c>
      <c r="E60" s="95">
        <f>Donnee_source!G51</f>
        <v>0</v>
      </c>
      <c r="F60" s="95">
        <f>Donnee_source!H51</f>
        <v>0</v>
      </c>
    </row>
    <row r="61" spans="1:29" ht="47.25" x14ac:dyDescent="0.25">
      <c r="A61" s="99"/>
      <c r="D61" s="99" t="s">
        <v>65</v>
      </c>
      <c r="E61" s="95">
        <f>Donnee_source!G52</f>
        <v>0</v>
      </c>
      <c r="F61" s="95">
        <f>Donnee_source!H52</f>
        <v>0</v>
      </c>
    </row>
    <row r="62" spans="1:29" ht="47.25" x14ac:dyDescent="0.25">
      <c r="A62" s="99"/>
      <c r="D62" s="99" t="s">
        <v>66</v>
      </c>
      <c r="E62" s="95">
        <f>Donnee_source!G53</f>
        <v>0</v>
      </c>
      <c r="F62" s="95">
        <f>Donnee_source!H53</f>
        <v>0</v>
      </c>
    </row>
    <row r="63" spans="1:29" ht="31.5" x14ac:dyDescent="0.25">
      <c r="A63" s="99"/>
      <c r="D63" s="99" t="s">
        <v>67</v>
      </c>
      <c r="E63" s="95">
        <f>Donnee_source!G54</f>
        <v>0</v>
      </c>
      <c r="F63" s="95">
        <f>Donnee_source!H54</f>
        <v>0</v>
      </c>
    </row>
    <row r="64" spans="1:29" ht="126" x14ac:dyDescent="0.25">
      <c r="A64" s="99"/>
      <c r="D64" s="99" t="s">
        <v>69</v>
      </c>
      <c r="E64" s="95">
        <f>Donnee_source!G55</f>
        <v>0</v>
      </c>
      <c r="F64" s="95">
        <f>Donnee_source!H55</f>
        <v>6</v>
      </c>
    </row>
    <row r="65" spans="1:6" ht="157.5" x14ac:dyDescent="0.25">
      <c r="A65" s="99"/>
      <c r="D65" s="99" t="s">
        <v>70</v>
      </c>
      <c r="E65" s="95">
        <f>Donnee_source!G56</f>
        <v>5</v>
      </c>
      <c r="F65" s="95">
        <f>Donnee_source!H56</f>
        <v>6</v>
      </c>
    </row>
    <row r="66" spans="1:6" ht="252" x14ac:dyDescent="0.25">
      <c r="A66" s="99"/>
      <c r="D66" s="99" t="s">
        <v>71</v>
      </c>
      <c r="E66" s="95">
        <f>Donnee_source!G57</f>
        <v>0</v>
      </c>
      <c r="F66" s="95">
        <f>Donnee_source!H57</f>
        <v>0</v>
      </c>
    </row>
    <row r="67" spans="1:6" ht="31.5" x14ac:dyDescent="0.25">
      <c r="A67" s="99"/>
      <c r="D67" s="99" t="s">
        <v>72</v>
      </c>
      <c r="E67" s="95">
        <f>Donnee_source!G58</f>
        <v>0</v>
      </c>
      <c r="F67" s="95">
        <f>Donnee_source!H58</f>
        <v>0</v>
      </c>
    </row>
    <row r="68" spans="1:6" ht="31.5" x14ac:dyDescent="0.25">
      <c r="A68" s="99"/>
      <c r="D68" s="99" t="s">
        <v>73</v>
      </c>
      <c r="E68" s="95">
        <f>Donnee_source!G59</f>
        <v>7</v>
      </c>
      <c r="F68" s="95">
        <f>Donnee_source!H59</f>
        <v>-2</v>
      </c>
    </row>
    <row r="69" spans="1:6" ht="31.5" x14ac:dyDescent="0.25">
      <c r="A69" s="99"/>
      <c r="D69" s="99" t="s">
        <v>74</v>
      </c>
      <c r="E69" s="95">
        <f>Donnee_source!G60</f>
        <v>7</v>
      </c>
      <c r="F69" s="95">
        <f>Donnee_source!H60</f>
        <v>-2</v>
      </c>
    </row>
    <row r="70" spans="1:6" ht="236.25" x14ac:dyDescent="0.25">
      <c r="A70" s="99"/>
      <c r="D70" s="99" t="s">
        <v>75</v>
      </c>
      <c r="E70" s="95">
        <f>Donnee_source!G61</f>
        <v>8</v>
      </c>
      <c r="F70" s="95">
        <f>Donnee_source!H61</f>
        <v>1</v>
      </c>
    </row>
    <row r="71" spans="1:6" ht="252" x14ac:dyDescent="0.25">
      <c r="A71" s="99"/>
      <c r="D71" s="99" t="s">
        <v>76</v>
      </c>
      <c r="E71" s="95">
        <f>Donnee_source!G62</f>
        <v>0</v>
      </c>
      <c r="F71" s="95">
        <f>Donnee_source!H62</f>
        <v>0</v>
      </c>
    </row>
    <row r="72" spans="1:6" ht="141.75" x14ac:dyDescent="0.25">
      <c r="A72" s="99"/>
      <c r="D72" s="99" t="s">
        <v>77</v>
      </c>
      <c r="E72" s="95">
        <f>Donnee_source!G63</f>
        <v>-3</v>
      </c>
      <c r="F72" s="95">
        <f>Donnee_source!H63</f>
        <v>1</v>
      </c>
    </row>
    <row r="73" spans="1:6" ht="94.5" x14ac:dyDescent="0.25">
      <c r="A73" s="99"/>
      <c r="D73" s="99" t="s">
        <v>79</v>
      </c>
      <c r="E73" s="95">
        <f>Donnee_source!G64</f>
        <v>-17</v>
      </c>
      <c r="F73" s="95">
        <f>Donnee_source!H64</f>
        <v>12</v>
      </c>
    </row>
    <row r="74" spans="1:6" ht="94.5" x14ac:dyDescent="0.25">
      <c r="A74" s="99"/>
      <c r="D74" s="99" t="s">
        <v>80</v>
      </c>
      <c r="E74" s="95">
        <f>Donnee_source!G65</f>
        <v>-16</v>
      </c>
      <c r="F74" s="95">
        <f>Donnee_source!H65</f>
        <v>0</v>
      </c>
    </row>
    <row r="75" spans="1:6" ht="31.5" x14ac:dyDescent="0.25">
      <c r="A75" s="99"/>
      <c r="D75" s="99" t="s">
        <v>81</v>
      </c>
      <c r="E75" s="95">
        <f>Donnee_source!G66</f>
        <v>0</v>
      </c>
      <c r="F75" s="95">
        <f>Donnee_source!H66</f>
        <v>0</v>
      </c>
    </row>
    <row r="76" spans="1:6" ht="31.5" x14ac:dyDescent="0.25">
      <c r="A76" s="99"/>
      <c r="D76" s="99" t="s">
        <v>82</v>
      </c>
      <c r="E76" s="95">
        <f>Donnee_source!G67</f>
        <v>0</v>
      </c>
      <c r="F76" s="95">
        <f>Donnee_source!H67</f>
        <v>0</v>
      </c>
    </row>
    <row r="77" spans="1:6" ht="31.5" x14ac:dyDescent="0.25">
      <c r="A77" s="99"/>
      <c r="D77" s="99" t="s">
        <v>83</v>
      </c>
      <c r="E77" s="95">
        <f>Donnee_source!G68</f>
        <v>0</v>
      </c>
      <c r="F77" s="95">
        <f>Donnee_source!H68</f>
        <v>0</v>
      </c>
    </row>
    <row r="78" spans="1:6" ht="31.5" x14ac:dyDescent="0.25">
      <c r="A78" s="99"/>
      <c r="D78" s="99" t="s">
        <v>84</v>
      </c>
      <c r="E78" s="95">
        <f>Donnee_source!G69</f>
        <v>0</v>
      </c>
      <c r="F78" s="95">
        <f>Donnee_source!H69</f>
        <v>0</v>
      </c>
    </row>
    <row r="79" spans="1:6" ht="31.5" x14ac:dyDescent="0.25">
      <c r="A79" s="99"/>
      <c r="D79" s="99" t="s">
        <v>85</v>
      </c>
      <c r="E79" s="95">
        <f>Donnee_source!G70</f>
        <v>0</v>
      </c>
      <c r="F79" s="95">
        <f>Donnee_source!H70</f>
        <v>0</v>
      </c>
    </row>
    <row r="80" spans="1:6" ht="252" x14ac:dyDescent="0.25">
      <c r="A80" s="99"/>
      <c r="D80" s="99" t="s">
        <v>86</v>
      </c>
      <c r="E80" s="95">
        <f>Donnee_source!G71</f>
        <v>10</v>
      </c>
      <c r="F80" s="95">
        <f>Donnee_source!H71</f>
        <v>-5</v>
      </c>
    </row>
    <row r="81" spans="1:6" ht="252" x14ac:dyDescent="0.25">
      <c r="A81" s="99"/>
      <c r="D81" s="99" t="s">
        <v>87</v>
      </c>
      <c r="E81" s="95">
        <f>Donnee_source!G72</f>
        <v>-7</v>
      </c>
      <c r="F81" s="95">
        <f>Donnee_source!H72</f>
        <v>-4</v>
      </c>
    </row>
    <row r="82" spans="1:6" ht="31.5" x14ac:dyDescent="0.25">
      <c r="A82" s="99"/>
      <c r="D82" s="99" t="s">
        <v>89</v>
      </c>
      <c r="E82" s="95">
        <f>Donnee_source!G73</f>
        <v>-10</v>
      </c>
      <c r="F82" s="95">
        <f>Donnee_source!H73</f>
        <v>-4</v>
      </c>
    </row>
    <row r="83" spans="1:6" ht="31.5" x14ac:dyDescent="0.25">
      <c r="A83" s="99"/>
      <c r="D83" s="99" t="s">
        <v>90</v>
      </c>
      <c r="E83" s="95">
        <f>Donnee_source!G74</f>
        <v>-12</v>
      </c>
      <c r="F83" s="95">
        <f>Donnee_source!H74</f>
        <v>3</v>
      </c>
    </row>
    <row r="84" spans="1:6" ht="126" x14ac:dyDescent="0.25">
      <c r="A84" s="99"/>
      <c r="D84" s="99" t="s">
        <v>91</v>
      </c>
      <c r="E84" s="95">
        <f>Donnee_source!G75</f>
        <v>0</v>
      </c>
      <c r="F84" s="95">
        <f>Donnee_source!H75</f>
        <v>-5</v>
      </c>
    </row>
    <row r="85" spans="1:6" ht="94.5" x14ac:dyDescent="0.25">
      <c r="A85" s="99"/>
      <c r="D85" s="99" t="s">
        <v>92</v>
      </c>
      <c r="E85" s="95">
        <f>Donnee_source!G76</f>
        <v>-7</v>
      </c>
      <c r="F85" s="95">
        <f>Donnee_source!H76</f>
        <v>8</v>
      </c>
    </row>
    <row r="86" spans="1:6" ht="31.5" x14ac:dyDescent="0.25">
      <c r="A86" s="99"/>
      <c r="D86" s="99" t="s">
        <v>93</v>
      </c>
      <c r="E86" s="95">
        <f>Donnee_source!G77</f>
        <v>0</v>
      </c>
      <c r="F86" s="95">
        <f>Donnee_source!H77</f>
        <v>0</v>
      </c>
    </row>
    <row r="87" spans="1:6" ht="141.75" x14ac:dyDescent="0.25">
      <c r="A87" s="99"/>
      <c r="D87" s="99" t="s">
        <v>94</v>
      </c>
      <c r="E87" s="95">
        <f>Donnee_source!G78</f>
        <v>0</v>
      </c>
      <c r="F87" s="95">
        <f>Donnee_source!H78</f>
        <v>0</v>
      </c>
    </row>
    <row r="88" spans="1:6" ht="94.5" x14ac:dyDescent="0.25">
      <c r="A88" s="99"/>
      <c r="D88" s="99" t="s">
        <v>96</v>
      </c>
      <c r="E88" s="95">
        <f>Donnee_source!G79</f>
        <v>-14</v>
      </c>
      <c r="F88" s="95">
        <f>Donnee_source!H79</f>
        <v>4</v>
      </c>
    </row>
    <row r="89" spans="1:6" ht="78.75" x14ac:dyDescent="0.25">
      <c r="A89" s="99"/>
      <c r="D89" s="99" t="s">
        <v>97</v>
      </c>
      <c r="E89" s="95">
        <f>Donnee_source!G80</f>
        <v>0</v>
      </c>
      <c r="F89" s="95">
        <f>Donnee_source!H80</f>
        <v>0</v>
      </c>
    </row>
    <row r="90" spans="1:6" ht="204.75" x14ac:dyDescent="0.25">
      <c r="A90" s="99"/>
      <c r="D90" s="99" t="s">
        <v>98</v>
      </c>
      <c r="E90" s="95">
        <f>Donnee_source!G81</f>
        <v>-15</v>
      </c>
      <c r="F90" s="95">
        <f>Donnee_source!H81</f>
        <v>-3</v>
      </c>
    </row>
    <row r="91" spans="1:6" ht="31.5" x14ac:dyDescent="0.25">
      <c r="A91" s="99"/>
      <c r="D91" s="99" t="s">
        <v>99</v>
      </c>
      <c r="E91" s="95">
        <f>Donnee_source!G82</f>
        <v>-20</v>
      </c>
      <c r="F91" s="95">
        <f>Donnee_source!H82</f>
        <v>-5</v>
      </c>
    </row>
    <row r="92" spans="1:6" ht="126" x14ac:dyDescent="0.25">
      <c r="A92" s="99"/>
      <c r="D92" s="99" t="s">
        <v>100</v>
      </c>
      <c r="E92" s="95">
        <f>Donnee_source!G83</f>
        <v>0</v>
      </c>
      <c r="F92" s="95">
        <f>Donnee_source!H83</f>
        <v>0</v>
      </c>
    </row>
    <row r="93" spans="1:6" ht="236.25" x14ac:dyDescent="0.25">
      <c r="A93" s="99"/>
      <c r="D93" s="99" t="s">
        <v>101</v>
      </c>
      <c r="E93" s="95">
        <f>Donnee_source!G84</f>
        <v>3</v>
      </c>
      <c r="F93" s="95">
        <f>Donnee_source!H84</f>
        <v>-2</v>
      </c>
    </row>
    <row r="94" spans="1:6" ht="47.25" x14ac:dyDescent="0.25">
      <c r="A94" s="99"/>
      <c r="D94" s="99" t="s">
        <v>102</v>
      </c>
      <c r="E94" s="95">
        <f>Donnee_source!G85</f>
        <v>-11</v>
      </c>
      <c r="F94" s="95">
        <f>Donnee_source!H85</f>
        <v>-2</v>
      </c>
    </row>
    <row r="95" spans="1:6" ht="110.25" x14ac:dyDescent="0.25">
      <c r="A95" s="99"/>
      <c r="D95" s="99" t="s">
        <v>103</v>
      </c>
      <c r="E95" s="95">
        <f>Donnee_source!G86</f>
        <v>-6</v>
      </c>
      <c r="F95" s="95">
        <f>Donnee_source!H86</f>
        <v>0</v>
      </c>
    </row>
    <row r="96" spans="1:6" ht="31.5" x14ac:dyDescent="0.25">
      <c r="A96" s="99"/>
      <c r="D96" s="99" t="s">
        <v>104</v>
      </c>
      <c r="E96" s="95">
        <f>Donnee_source!G87</f>
        <v>0</v>
      </c>
      <c r="F96" s="95">
        <f>Donnee_source!H87</f>
        <v>0</v>
      </c>
    </row>
    <row r="97" spans="1:6" ht="31.5" x14ac:dyDescent="0.25">
      <c r="A97" s="99"/>
      <c r="D97" s="99" t="s">
        <v>105</v>
      </c>
      <c r="E97" s="95">
        <f>Donnee_source!G88</f>
        <v>8</v>
      </c>
      <c r="F97" s="95">
        <f>Donnee_source!H88</f>
        <v>4</v>
      </c>
    </row>
    <row r="98" spans="1:6" ht="31.5" x14ac:dyDescent="0.25">
      <c r="A98" s="99"/>
      <c r="D98" s="99" t="s">
        <v>107</v>
      </c>
      <c r="E98" s="95">
        <f>Donnee_source!G89</f>
        <v>0</v>
      </c>
      <c r="F98" s="95">
        <f>Donnee_source!H89</f>
        <v>0</v>
      </c>
    </row>
    <row r="99" spans="1:6" ht="126" x14ac:dyDescent="0.25">
      <c r="A99" s="99"/>
      <c r="D99" s="99" t="s">
        <v>108</v>
      </c>
      <c r="E99" s="95">
        <f>Donnee_source!G90</f>
        <v>-6</v>
      </c>
      <c r="F99" s="95">
        <f>Donnee_source!H90</f>
        <v>0</v>
      </c>
    </row>
    <row r="100" spans="1:6" ht="204.75" x14ac:dyDescent="0.25">
      <c r="A100" s="99"/>
      <c r="D100" s="99" t="s">
        <v>109</v>
      </c>
      <c r="E100" s="95">
        <f>Donnee_source!G91</f>
        <v>11</v>
      </c>
      <c r="F100" s="95">
        <f>Donnee_source!H91</f>
        <v>0</v>
      </c>
    </row>
    <row r="101" spans="1:6" ht="126" x14ac:dyDescent="0.25">
      <c r="A101" s="99"/>
      <c r="D101" s="99" t="s">
        <v>110</v>
      </c>
      <c r="E101" s="95">
        <f>Donnee_source!G92</f>
        <v>0</v>
      </c>
      <c r="F101" s="95">
        <f>Donnee_source!H92</f>
        <v>5</v>
      </c>
    </row>
    <row r="102" spans="1:6" ht="267.75" x14ac:dyDescent="0.25">
      <c r="A102" s="99"/>
      <c r="D102" s="99" t="s">
        <v>111</v>
      </c>
      <c r="E102" s="95">
        <f>Donnee_source!G93</f>
        <v>8</v>
      </c>
      <c r="F102" s="95">
        <f>Donnee_source!H93</f>
        <v>2</v>
      </c>
    </row>
    <row r="103" spans="1:6" ht="78.75" x14ac:dyDescent="0.25">
      <c r="A103" s="99"/>
      <c r="D103" s="99" t="s">
        <v>112</v>
      </c>
      <c r="E103" s="95">
        <f>Donnee_source!G94</f>
        <v>-3</v>
      </c>
      <c r="F103" s="95">
        <f>Donnee_source!H94</f>
        <v>-4</v>
      </c>
    </row>
    <row r="104" spans="1:6" ht="47.25" x14ac:dyDescent="0.25">
      <c r="A104" s="99"/>
      <c r="D104" s="99" t="s">
        <v>113</v>
      </c>
      <c r="E104" s="95">
        <f>Donnee_source!G95</f>
        <v>9</v>
      </c>
      <c r="F104" s="95">
        <f>Donnee_source!H95</f>
        <v>4</v>
      </c>
    </row>
    <row r="105" spans="1:6" ht="110.25" x14ac:dyDescent="0.25">
      <c r="A105" s="99"/>
      <c r="D105" s="99" t="s">
        <v>114</v>
      </c>
      <c r="E105" s="95">
        <f>Donnee_source!G96</f>
        <v>3</v>
      </c>
      <c r="F105" s="95">
        <f>Donnee_source!H96</f>
        <v>-3</v>
      </c>
    </row>
    <row r="106" spans="1:6" ht="78.75" x14ac:dyDescent="0.25">
      <c r="A106" s="99"/>
      <c r="D106" s="99" t="s">
        <v>115</v>
      </c>
      <c r="E106" s="95">
        <f>Donnee_source!G97</f>
        <v>0</v>
      </c>
      <c r="F106" s="95">
        <f>Donnee_source!H97</f>
        <v>0</v>
      </c>
    </row>
    <row r="107" spans="1:6" ht="141.75" x14ac:dyDescent="0.25">
      <c r="A107" s="99"/>
      <c r="D107" s="99" t="s">
        <v>116</v>
      </c>
      <c r="E107" s="95">
        <f>Donnee_source!G98</f>
        <v>0</v>
      </c>
      <c r="F107" s="95">
        <f>Donnee_source!H98</f>
        <v>0</v>
      </c>
    </row>
    <row r="108" spans="1:6" ht="189" x14ac:dyDescent="0.25">
      <c r="A108" s="98"/>
      <c r="D108" s="99" t="s">
        <v>117</v>
      </c>
      <c r="E108" s="95">
        <f>Donnee_source!G99</f>
        <v>-6</v>
      </c>
      <c r="F108" s="95">
        <f>Donnee_source!H99</f>
        <v>3</v>
      </c>
    </row>
    <row r="109" spans="1:6" ht="189" x14ac:dyDescent="0.25">
      <c r="A109" s="98"/>
      <c r="D109" s="99" t="s">
        <v>118</v>
      </c>
      <c r="E109" s="95">
        <f>Donnee_source!G100</f>
        <v>-3</v>
      </c>
      <c r="F109" s="95">
        <f>Donnee_source!H100</f>
        <v>2</v>
      </c>
    </row>
    <row r="110" spans="1:6" ht="189" x14ac:dyDescent="0.25">
      <c r="A110" s="98"/>
      <c r="D110" s="99" t="s">
        <v>120</v>
      </c>
      <c r="E110" s="95">
        <f>Donnee_source!G101</f>
        <v>19</v>
      </c>
      <c r="F110" s="95">
        <f>Donnee_source!H101</f>
        <v>3</v>
      </c>
    </row>
    <row r="111" spans="1:6" ht="189" x14ac:dyDescent="0.25">
      <c r="A111" s="98"/>
      <c r="D111" s="99" t="s">
        <v>121</v>
      </c>
      <c r="E111" s="95">
        <f>Donnee_source!G102</f>
        <v>8</v>
      </c>
      <c r="F111" s="95">
        <f>Donnee_source!H102</f>
        <v>5</v>
      </c>
    </row>
    <row r="112" spans="1:6" ht="126" x14ac:dyDescent="0.25">
      <c r="A112" s="99"/>
      <c r="D112" s="99" t="s">
        <v>122</v>
      </c>
      <c r="E112" s="95">
        <f>Donnee_source!G103</f>
        <v>-8</v>
      </c>
      <c r="F112" s="95">
        <f>Donnee_source!H103</f>
        <v>2</v>
      </c>
    </row>
    <row r="113" spans="1:6" ht="220.5" x14ac:dyDescent="0.25">
      <c r="A113" s="99"/>
      <c r="D113" s="99" t="s">
        <v>124</v>
      </c>
      <c r="E113" s="95">
        <f>Donnee_source!G104</f>
        <v>0</v>
      </c>
      <c r="F113" s="95">
        <f>Donnee_source!H104</f>
        <v>-8</v>
      </c>
    </row>
    <row r="114" spans="1:6" ht="189" x14ac:dyDescent="0.25">
      <c r="A114" s="99"/>
      <c r="D114" s="99" t="s">
        <v>126</v>
      </c>
      <c r="E114" s="95">
        <f>Donnee_source!G105</f>
        <v>10</v>
      </c>
      <c r="F114" s="95">
        <f>Donnee_source!H105</f>
        <v>5</v>
      </c>
    </row>
    <row r="115" spans="1:6" ht="330.75" x14ac:dyDescent="0.25">
      <c r="A115" s="99"/>
      <c r="D115" s="99" t="s">
        <v>127</v>
      </c>
      <c r="E115" s="95">
        <f>Donnee_source!G106</f>
        <v>10</v>
      </c>
      <c r="F115" s="95">
        <f>Donnee_source!H106</f>
        <v>5</v>
      </c>
    </row>
    <row r="116" spans="1:6" ht="157.5" x14ac:dyDescent="0.25">
      <c r="A116" s="99"/>
      <c r="D116" s="99" t="s">
        <v>128</v>
      </c>
      <c r="E116" s="95">
        <f>Donnee_source!G107</f>
        <v>0</v>
      </c>
      <c r="F116" s="95">
        <f>Donnee_source!H107</f>
        <v>-6</v>
      </c>
    </row>
    <row r="117" spans="1:6" ht="60" x14ac:dyDescent="0.25">
      <c r="A117" s="99"/>
      <c r="D117" s="98" t="s">
        <v>130</v>
      </c>
      <c r="E117" s="95">
        <f>Donnee_source!G108</f>
        <v>4</v>
      </c>
      <c r="F117" s="95">
        <f>Donnee_source!H108</f>
        <v>0</v>
      </c>
    </row>
    <row r="118" spans="1:6" ht="60" x14ac:dyDescent="0.25">
      <c r="A118" s="99"/>
      <c r="D118" s="98" t="s">
        <v>130</v>
      </c>
      <c r="E118" s="95">
        <f>Donnee_source!G109</f>
        <v>0</v>
      </c>
      <c r="F118" s="95">
        <f>Donnee_source!H109</f>
        <v>-6</v>
      </c>
    </row>
    <row r="119" spans="1:6" ht="60" x14ac:dyDescent="0.25">
      <c r="A119" s="99"/>
      <c r="D119" s="98" t="s">
        <v>130</v>
      </c>
      <c r="E119" s="95">
        <f>Donnee_source!G110</f>
        <v>17</v>
      </c>
      <c r="F119" s="95">
        <f>Donnee_source!H110</f>
        <v>0</v>
      </c>
    </row>
    <row r="120" spans="1:6" ht="60" x14ac:dyDescent="0.25">
      <c r="A120" s="99"/>
      <c r="D120" s="98" t="s">
        <v>130</v>
      </c>
      <c r="E120" s="95">
        <f>Donnee_source!G111</f>
        <v>11</v>
      </c>
      <c r="F120" s="95">
        <f>Donnee_source!H111</f>
        <v>3</v>
      </c>
    </row>
    <row r="121" spans="1:6" ht="63" x14ac:dyDescent="0.25">
      <c r="A121" s="99"/>
      <c r="D121" s="99" t="s">
        <v>130</v>
      </c>
      <c r="E121" s="95">
        <f>Donnee_source!G112</f>
        <v>-13</v>
      </c>
      <c r="F121" s="95">
        <f>Donnee_source!H112</f>
        <v>-9</v>
      </c>
    </row>
    <row r="122" spans="1:6" ht="63" x14ac:dyDescent="0.25">
      <c r="A122" s="99"/>
      <c r="D122" s="99" t="s">
        <v>130</v>
      </c>
      <c r="E122" s="95">
        <f>Donnee_source!G113</f>
        <v>3</v>
      </c>
      <c r="F122" s="95">
        <f>Donnee_source!H113</f>
        <v>9</v>
      </c>
    </row>
    <row r="123" spans="1:6" ht="63" x14ac:dyDescent="0.25">
      <c r="A123" s="99"/>
      <c r="D123" s="99" t="s">
        <v>130</v>
      </c>
      <c r="E123" s="95">
        <f>Donnee_source!G114</f>
        <v>3</v>
      </c>
      <c r="F123" s="95">
        <f>Donnee_source!H114</f>
        <v>8</v>
      </c>
    </row>
    <row r="124" spans="1:6" ht="63" x14ac:dyDescent="0.25">
      <c r="A124" s="99"/>
      <c r="D124" s="99" t="s">
        <v>130</v>
      </c>
      <c r="E124" s="95">
        <f>Donnee_source!G115</f>
        <v>-16</v>
      </c>
      <c r="F124" s="95">
        <f>Donnee_source!H115</f>
        <v>-10</v>
      </c>
    </row>
    <row r="125" spans="1:6" ht="63" x14ac:dyDescent="0.25">
      <c r="A125" s="99"/>
      <c r="D125" s="99" t="s">
        <v>130</v>
      </c>
      <c r="E125" s="95">
        <f>Donnee_source!G116</f>
        <v>-5</v>
      </c>
      <c r="F125" s="95">
        <f>Donnee_source!H116</f>
        <v>-11</v>
      </c>
    </row>
    <row r="126" spans="1:6" ht="63" x14ac:dyDescent="0.25">
      <c r="A126" s="99"/>
      <c r="D126" s="99" t="s">
        <v>130</v>
      </c>
      <c r="E126" s="95">
        <f>Donnee_source!G117</f>
        <v>-11</v>
      </c>
      <c r="F126" s="95">
        <f>Donnee_source!H117</f>
        <v>10</v>
      </c>
    </row>
    <row r="127" spans="1:6" ht="63" x14ac:dyDescent="0.25">
      <c r="A127" s="99"/>
      <c r="D127" s="99" t="s">
        <v>130</v>
      </c>
      <c r="E127" s="95">
        <f>Donnee_source!G118</f>
        <v>8</v>
      </c>
      <c r="F127" s="95">
        <f>Donnee_source!H118</f>
        <v>-17</v>
      </c>
    </row>
    <row r="128" spans="1:6" ht="94.5" x14ac:dyDescent="0.25">
      <c r="A128" s="99"/>
      <c r="D128" s="99" t="s">
        <v>131</v>
      </c>
      <c r="E128" s="95">
        <f>Donnee_source!G119</f>
        <v>7</v>
      </c>
      <c r="F128" s="95">
        <f>Donnee_source!H119</f>
        <v>0</v>
      </c>
    </row>
    <row r="129" spans="1:6" ht="94.5" x14ac:dyDescent="0.25">
      <c r="A129" s="99"/>
      <c r="D129" s="99" t="s">
        <v>131</v>
      </c>
      <c r="E129" s="95">
        <f>Donnee_source!G120</f>
        <v>8</v>
      </c>
      <c r="F129" s="95">
        <f>Donnee_source!H120</f>
        <v>3</v>
      </c>
    </row>
    <row r="130" spans="1:6" ht="94.5" x14ac:dyDescent="0.25">
      <c r="A130" s="99"/>
      <c r="D130" s="99" t="s">
        <v>131</v>
      </c>
      <c r="E130" s="95">
        <f>Donnee_source!G121</f>
        <v>7</v>
      </c>
      <c r="F130" s="95">
        <f>Donnee_source!H121</f>
        <v>0</v>
      </c>
    </row>
    <row r="131" spans="1:6" ht="94.5" x14ac:dyDescent="0.25">
      <c r="A131" s="99"/>
      <c r="D131" s="99" t="s">
        <v>131</v>
      </c>
      <c r="E131" s="95">
        <f>Donnee_source!G122</f>
        <v>3</v>
      </c>
      <c r="F131" s="95">
        <f>Donnee_source!H122</f>
        <v>12</v>
      </c>
    </row>
    <row r="132" spans="1:6" ht="94.5" x14ac:dyDescent="0.25">
      <c r="A132" s="99"/>
      <c r="D132" s="99" t="s">
        <v>132</v>
      </c>
      <c r="E132" s="95">
        <f>Donnee_source!G123</f>
        <v>-10</v>
      </c>
      <c r="F132" s="95">
        <f>Donnee_source!H123</f>
        <v>12</v>
      </c>
    </row>
    <row r="133" spans="1:6" ht="94.5" x14ac:dyDescent="0.25">
      <c r="A133" s="99"/>
      <c r="D133" s="99" t="s">
        <v>132</v>
      </c>
      <c r="E133" s="95">
        <f>Donnee_source!G124</f>
        <v>13</v>
      </c>
      <c r="F133" s="95">
        <f>Donnee_source!H124</f>
        <v>-15</v>
      </c>
    </row>
    <row r="134" spans="1:6" ht="94.5" x14ac:dyDescent="0.25">
      <c r="A134" s="99"/>
      <c r="D134" s="99" t="s">
        <v>132</v>
      </c>
      <c r="E134" s="95">
        <f>Donnee_source!G125</f>
        <v>12</v>
      </c>
      <c r="F134" s="95">
        <f>Donnee_source!H125</f>
        <v>9</v>
      </c>
    </row>
    <row r="135" spans="1:6" ht="94.5" x14ac:dyDescent="0.25">
      <c r="A135" s="99"/>
      <c r="D135" s="99" t="s">
        <v>132</v>
      </c>
      <c r="E135" s="95">
        <f>Donnee_source!G126</f>
        <v>-12</v>
      </c>
      <c r="F135" s="95">
        <f>Donnee_source!H126</f>
        <v>-15</v>
      </c>
    </row>
    <row r="136" spans="1:6" ht="94.5" x14ac:dyDescent="0.25">
      <c r="A136" s="99"/>
      <c r="D136" s="99" t="s">
        <v>132</v>
      </c>
      <c r="E136" s="95">
        <f>Donnee_source!G127</f>
        <v>-12</v>
      </c>
      <c r="F136" s="95">
        <f>Donnee_source!H127</f>
        <v>12</v>
      </c>
    </row>
    <row r="137" spans="1:6" ht="94.5" x14ac:dyDescent="0.25">
      <c r="A137" s="99"/>
      <c r="D137" s="99" t="s">
        <v>132</v>
      </c>
      <c r="E137" s="95">
        <f>Donnee_source!G128</f>
        <v>19</v>
      </c>
      <c r="F137" s="95">
        <f>Donnee_source!H128</f>
        <v>20</v>
      </c>
    </row>
    <row r="138" spans="1:6" ht="94.5" x14ac:dyDescent="0.25">
      <c r="A138" s="99"/>
      <c r="D138" s="99" t="s">
        <v>132</v>
      </c>
      <c r="E138" s="95">
        <f>Donnee_source!G129</f>
        <v>-11</v>
      </c>
      <c r="F138" s="95">
        <f>Donnee_source!H129</f>
        <v>-7</v>
      </c>
    </row>
    <row r="139" spans="1:6" ht="94.5" x14ac:dyDescent="0.25">
      <c r="A139" s="99"/>
      <c r="D139" s="99" t="s">
        <v>132</v>
      </c>
      <c r="E139" s="95">
        <f>Donnee_source!G130</f>
        <v>-17</v>
      </c>
      <c r="F139" s="95">
        <f>Donnee_source!H130</f>
        <v>-14</v>
      </c>
    </row>
    <row r="140" spans="1:6" ht="94.5" x14ac:dyDescent="0.25">
      <c r="A140" s="99"/>
      <c r="D140" s="99" t="s">
        <v>134</v>
      </c>
      <c r="E140" s="95">
        <f>Donnee_source!G131</f>
        <v>-18</v>
      </c>
      <c r="F140" s="95">
        <f>Donnee_source!H131</f>
        <v>8</v>
      </c>
    </row>
    <row r="141" spans="1:6" ht="94.5" x14ac:dyDescent="0.25">
      <c r="A141" s="99"/>
      <c r="D141" s="99" t="s">
        <v>134</v>
      </c>
      <c r="E141" s="95">
        <f>Donnee_source!G132</f>
        <v>-20</v>
      </c>
      <c r="F141" s="95">
        <f>Donnee_source!H132</f>
        <v>9</v>
      </c>
    </row>
    <row r="142" spans="1:6" ht="94.5" x14ac:dyDescent="0.25">
      <c r="A142" s="99"/>
      <c r="D142" s="99" t="s">
        <v>134</v>
      </c>
      <c r="E142" s="95">
        <f>Donnee_source!G133</f>
        <v>15</v>
      </c>
      <c r="F142" s="95">
        <f>Donnee_source!H133</f>
        <v>13</v>
      </c>
    </row>
    <row r="143" spans="1:6" ht="94.5" x14ac:dyDescent="0.25">
      <c r="A143" s="99"/>
      <c r="D143" s="99" t="s">
        <v>134</v>
      </c>
      <c r="E143" s="95">
        <f>Donnee_source!G134</f>
        <v>-16</v>
      </c>
      <c r="F143" s="95">
        <f>Donnee_source!H134</f>
        <v>-11</v>
      </c>
    </row>
    <row r="144" spans="1:6" ht="94.5" x14ac:dyDescent="0.25">
      <c r="A144" s="99"/>
      <c r="D144" s="99" t="s">
        <v>134</v>
      </c>
      <c r="E144" s="95">
        <f>Donnee_source!G135</f>
        <v>-19</v>
      </c>
      <c r="F144" s="95">
        <f>Donnee_source!H135</f>
        <v>20</v>
      </c>
    </row>
    <row r="145" spans="1:6" ht="94.5" x14ac:dyDescent="0.25">
      <c r="A145" s="99"/>
      <c r="D145" s="99" t="s">
        <v>134</v>
      </c>
      <c r="E145" s="95">
        <f>Donnee_source!G136</f>
        <v>5</v>
      </c>
      <c r="F145" s="95">
        <f>Donnee_source!H136</f>
        <v>4</v>
      </c>
    </row>
    <row r="146" spans="1:6" ht="94.5" x14ac:dyDescent="0.25">
      <c r="A146" s="99"/>
      <c r="D146" s="99" t="s">
        <v>134</v>
      </c>
      <c r="E146" s="95">
        <f>Donnee_source!G137</f>
        <v>-1</v>
      </c>
      <c r="F146" s="95">
        <f>Donnee_source!H137</f>
        <v>-5</v>
      </c>
    </row>
    <row r="147" spans="1:6" ht="94.5" x14ac:dyDescent="0.25">
      <c r="A147" s="99"/>
      <c r="D147" s="99" t="s">
        <v>134</v>
      </c>
      <c r="E147" s="95">
        <f>Donnee_source!G138</f>
        <v>13</v>
      </c>
      <c r="F147" s="95">
        <f>Donnee_source!H138</f>
        <v>-12</v>
      </c>
    </row>
    <row r="148" spans="1:6" ht="31.5" x14ac:dyDescent="0.25">
      <c r="A148" s="99"/>
      <c r="D148" s="99" t="s">
        <v>135</v>
      </c>
      <c r="E148" s="95">
        <f>Donnee_source!G139</f>
        <v>-9</v>
      </c>
      <c r="F148" s="95">
        <f>Donnee_source!H139</f>
        <v>-8</v>
      </c>
    </row>
    <row r="149" spans="1:6" ht="31.5" x14ac:dyDescent="0.25">
      <c r="A149" s="99"/>
      <c r="D149" s="99" t="s">
        <v>135</v>
      </c>
      <c r="E149" s="95">
        <f>Donnee_source!G140</f>
        <v>7</v>
      </c>
      <c r="F149" s="95">
        <f>Donnee_source!H140</f>
        <v>-4</v>
      </c>
    </row>
    <row r="150" spans="1:6" ht="31.5" x14ac:dyDescent="0.25">
      <c r="A150" s="99"/>
      <c r="D150" s="99" t="s">
        <v>135</v>
      </c>
      <c r="E150" s="95">
        <f>Donnee_source!G141</f>
        <v>11</v>
      </c>
      <c r="F150" s="95">
        <f>Donnee_source!H141</f>
        <v>10</v>
      </c>
    </row>
    <row r="151" spans="1:6" ht="31.5" x14ac:dyDescent="0.25">
      <c r="A151" s="99"/>
      <c r="D151" s="99" t="s">
        <v>135</v>
      </c>
      <c r="E151" s="95">
        <f>Donnee_source!G142</f>
        <v>-13</v>
      </c>
      <c r="F151" s="95">
        <f>Donnee_source!H142</f>
        <v>-14</v>
      </c>
    </row>
    <row r="152" spans="1:6" ht="31.5" x14ac:dyDescent="0.25">
      <c r="A152" s="99"/>
      <c r="D152" s="99" t="s">
        <v>135</v>
      </c>
      <c r="E152" s="95">
        <f>Donnee_source!G143</f>
        <v>-10</v>
      </c>
      <c r="F152" s="95">
        <f>Donnee_source!H143</f>
        <v>12</v>
      </c>
    </row>
    <row r="153" spans="1:6" ht="31.5" x14ac:dyDescent="0.25">
      <c r="A153" s="99"/>
      <c r="D153" s="99" t="s">
        <v>135</v>
      </c>
      <c r="E153" s="95">
        <f>Donnee_source!G144</f>
        <v>-11</v>
      </c>
      <c r="F153" s="95">
        <f>Donnee_source!H144</f>
        <v>-11</v>
      </c>
    </row>
    <row r="154" spans="1:6" ht="31.5" x14ac:dyDescent="0.25">
      <c r="A154" s="99"/>
      <c r="D154" s="99" t="s">
        <v>135</v>
      </c>
      <c r="E154" s="95">
        <f>Donnee_source!G145</f>
        <v>-14</v>
      </c>
      <c r="F154" s="95">
        <f>Donnee_source!H145</f>
        <v>-10</v>
      </c>
    </row>
    <row r="155" spans="1:6" ht="31.5" x14ac:dyDescent="0.25">
      <c r="A155" s="99"/>
      <c r="D155" s="99" t="s">
        <v>135</v>
      </c>
      <c r="E155" s="95">
        <f>Donnee_source!G146</f>
        <v>6</v>
      </c>
      <c r="F155" s="95">
        <f>Donnee_source!H146</f>
        <v>10</v>
      </c>
    </row>
    <row r="156" spans="1:6" ht="110.25" x14ac:dyDescent="0.25">
      <c r="A156" s="99"/>
      <c r="D156" s="99" t="s">
        <v>136</v>
      </c>
      <c r="E156" s="95">
        <f>Donnee_source!G147</f>
        <v>15</v>
      </c>
      <c r="F156" s="95">
        <f>Donnee_source!H147</f>
        <v>12</v>
      </c>
    </row>
    <row r="157" spans="1:6" ht="110.25" x14ac:dyDescent="0.25">
      <c r="A157" s="99"/>
      <c r="D157" s="99" t="s">
        <v>136</v>
      </c>
      <c r="E157" s="95">
        <f>Donnee_source!G148</f>
        <v>-8</v>
      </c>
      <c r="F157" s="95">
        <f>Donnee_source!H148</f>
        <v>13</v>
      </c>
    </row>
    <row r="158" spans="1:6" ht="110.25" x14ac:dyDescent="0.25">
      <c r="A158" s="99"/>
      <c r="D158" s="99" t="s">
        <v>136</v>
      </c>
      <c r="E158" s="95">
        <f>Donnee_source!G149</f>
        <v>-14</v>
      </c>
      <c r="F158" s="95">
        <f>Donnee_source!H149</f>
        <v>-10</v>
      </c>
    </row>
    <row r="159" spans="1:6" ht="110.25" x14ac:dyDescent="0.25">
      <c r="A159" s="99"/>
      <c r="D159" s="99" t="s">
        <v>136</v>
      </c>
      <c r="E159" s="95">
        <f>Donnee_source!G150</f>
        <v>-11</v>
      </c>
      <c r="F159" s="95">
        <f>Donnee_source!H150</f>
        <v>-9</v>
      </c>
    </row>
    <row r="160" spans="1:6" ht="110.25" x14ac:dyDescent="0.25">
      <c r="A160" s="99"/>
      <c r="D160" s="99" t="s">
        <v>136</v>
      </c>
      <c r="E160" s="95">
        <f>Donnee_source!G151</f>
        <v>12</v>
      </c>
      <c r="F160" s="95">
        <f>Donnee_source!H151</f>
        <v>6</v>
      </c>
    </row>
    <row r="161" spans="1:6" ht="110.25" x14ac:dyDescent="0.25">
      <c r="A161" s="99"/>
      <c r="D161" s="99" t="s">
        <v>136</v>
      </c>
      <c r="E161" s="95">
        <f>Donnee_source!G152</f>
        <v>-11</v>
      </c>
      <c r="F161" s="95">
        <f>Donnee_source!H152</f>
        <v>-8</v>
      </c>
    </row>
    <row r="162" spans="1:6" ht="110.25" x14ac:dyDescent="0.25">
      <c r="A162" s="99"/>
      <c r="D162" s="99" t="s">
        <v>136</v>
      </c>
      <c r="E162" s="95">
        <f>Donnee_source!G153</f>
        <v>-8</v>
      </c>
      <c r="F162" s="95">
        <f>Donnee_source!H153</f>
        <v>12</v>
      </c>
    </row>
    <row r="163" spans="1:6" ht="110.25" x14ac:dyDescent="0.25">
      <c r="A163" s="99"/>
      <c r="D163" s="99" t="s">
        <v>136</v>
      </c>
      <c r="E163" s="95">
        <f>Donnee_source!G154</f>
        <v>8</v>
      </c>
      <c r="F163" s="95">
        <f>Donnee_source!H154</f>
        <v>13</v>
      </c>
    </row>
    <row r="164" spans="1:6" ht="110.25" x14ac:dyDescent="0.25">
      <c r="A164" s="99"/>
      <c r="D164" s="99" t="s">
        <v>137</v>
      </c>
      <c r="E164" s="95">
        <f>Donnee_source!G155</f>
        <v>8</v>
      </c>
      <c r="F164" s="95">
        <f>Donnee_source!H155</f>
        <v>10</v>
      </c>
    </row>
    <row r="165" spans="1:6" ht="110.25" x14ac:dyDescent="0.25">
      <c r="A165" s="99"/>
      <c r="D165" s="99" t="s">
        <v>137</v>
      </c>
      <c r="E165" s="95">
        <f>Donnee_source!G156</f>
        <v>7</v>
      </c>
      <c r="F165" s="95">
        <f>Donnee_source!H156</f>
        <v>-12</v>
      </c>
    </row>
    <row r="166" spans="1:6" ht="110.25" x14ac:dyDescent="0.25">
      <c r="A166" s="99"/>
      <c r="D166" s="99" t="s">
        <v>137</v>
      </c>
      <c r="E166" s="95">
        <f>Donnee_source!G157</f>
        <v>11</v>
      </c>
      <c r="F166" s="95">
        <f>Donnee_source!H157</f>
        <v>-12</v>
      </c>
    </row>
    <row r="167" spans="1:6" ht="110.25" x14ac:dyDescent="0.25">
      <c r="A167" s="99"/>
      <c r="D167" s="99" t="s">
        <v>137</v>
      </c>
      <c r="E167" s="95">
        <f>Donnee_source!G158</f>
        <v>12</v>
      </c>
      <c r="F167" s="95">
        <f>Donnee_source!H158</f>
        <v>10</v>
      </c>
    </row>
    <row r="168" spans="1:6" ht="157.5" x14ac:dyDescent="0.25">
      <c r="A168" s="99"/>
      <c r="D168" s="99" t="s">
        <v>138</v>
      </c>
      <c r="E168" s="95">
        <f>Donnee_source!G159</f>
        <v>-7</v>
      </c>
      <c r="F168" s="95">
        <f>Donnee_source!H159</f>
        <v>8</v>
      </c>
    </row>
    <row r="169" spans="1:6" ht="157.5" x14ac:dyDescent="0.25">
      <c r="A169" s="99"/>
      <c r="D169" s="99" t="s">
        <v>138</v>
      </c>
      <c r="E169" s="95">
        <f>Donnee_source!G160</f>
        <v>6</v>
      </c>
      <c r="F169" s="95">
        <f>Donnee_source!H160</f>
        <v>13</v>
      </c>
    </row>
    <row r="170" spans="1:6" ht="157.5" x14ac:dyDescent="0.25">
      <c r="A170" s="99"/>
      <c r="D170" s="99" t="s">
        <v>138</v>
      </c>
      <c r="E170" s="95">
        <f>Donnee_source!G161</f>
        <v>-8</v>
      </c>
      <c r="F170" s="95">
        <f>Donnee_source!H161</f>
        <v>11</v>
      </c>
    </row>
    <row r="171" spans="1:6" ht="157.5" x14ac:dyDescent="0.25">
      <c r="A171" s="99"/>
      <c r="D171" s="99" t="s">
        <v>138</v>
      </c>
      <c r="E171" s="95">
        <f>Donnee_source!G162</f>
        <v>-11</v>
      </c>
      <c r="F171" s="95">
        <f>Donnee_source!H162</f>
        <v>-11</v>
      </c>
    </row>
    <row r="172" spans="1:6" ht="157.5" x14ac:dyDescent="0.25">
      <c r="A172" s="99"/>
      <c r="D172" s="99" t="s">
        <v>138</v>
      </c>
      <c r="E172" s="95">
        <f>Donnee_source!G163</f>
        <v>13</v>
      </c>
      <c r="F172" s="95">
        <f>Donnee_source!H163</f>
        <v>10</v>
      </c>
    </row>
    <row r="173" spans="1:6" ht="157.5" x14ac:dyDescent="0.25">
      <c r="A173" s="99"/>
      <c r="D173" s="99" t="s">
        <v>138</v>
      </c>
      <c r="E173" s="95">
        <f>Donnee_source!G164</f>
        <v>9</v>
      </c>
      <c r="F173" s="95">
        <f>Donnee_source!H164</f>
        <v>8</v>
      </c>
    </row>
    <row r="174" spans="1:6" ht="157.5" x14ac:dyDescent="0.25">
      <c r="A174" s="99"/>
      <c r="D174" s="99" t="s">
        <v>138</v>
      </c>
      <c r="E174" s="95">
        <f>Donnee_source!G165</f>
        <v>7</v>
      </c>
      <c r="F174" s="95">
        <f>Donnee_source!H165</f>
        <v>9</v>
      </c>
    </row>
    <row r="175" spans="1:6" ht="157.5" x14ac:dyDescent="0.25">
      <c r="A175" s="99"/>
      <c r="D175" s="99" t="s">
        <v>138</v>
      </c>
      <c r="E175" s="95">
        <f>Donnee_source!G166</f>
        <v>-12</v>
      </c>
      <c r="F175" s="95">
        <f>Donnee_source!H166</f>
        <v>-9</v>
      </c>
    </row>
    <row r="176" spans="1:6" ht="157.5" x14ac:dyDescent="0.25">
      <c r="A176" s="99"/>
      <c r="D176" s="99" t="s">
        <v>138</v>
      </c>
      <c r="E176" s="95">
        <f>Donnee_source!G167</f>
        <v>-8</v>
      </c>
      <c r="F176" s="95">
        <f>Donnee_source!H167</f>
        <v>9</v>
      </c>
    </row>
    <row r="177" spans="1:6" ht="157.5" x14ac:dyDescent="0.25">
      <c r="A177" s="99"/>
      <c r="D177" s="99" t="s">
        <v>138</v>
      </c>
      <c r="E177" s="95">
        <f>Donnee_source!G168</f>
        <v>-11</v>
      </c>
      <c r="F177" s="95">
        <f>Donnee_source!H168</f>
        <v>-8</v>
      </c>
    </row>
    <row r="178" spans="1:6" ht="157.5" x14ac:dyDescent="0.25">
      <c r="A178" s="99"/>
      <c r="D178" s="99" t="s">
        <v>138</v>
      </c>
      <c r="E178" s="95">
        <f>Donnee_source!G169</f>
        <v>13</v>
      </c>
      <c r="F178" s="95">
        <f>Donnee_source!H169</f>
        <v>8</v>
      </c>
    </row>
    <row r="179" spans="1:6" ht="157.5" x14ac:dyDescent="0.25">
      <c r="A179" s="99"/>
      <c r="D179" s="99" t="s">
        <v>138</v>
      </c>
      <c r="E179" s="95">
        <f>Donnee_source!G170</f>
        <v>10</v>
      </c>
      <c r="F179" s="95">
        <f>Donnee_source!H170</f>
        <v>-8</v>
      </c>
    </row>
    <row r="180" spans="1:6" ht="157.5" x14ac:dyDescent="0.25">
      <c r="A180" s="99"/>
      <c r="D180" s="99" t="s">
        <v>139</v>
      </c>
      <c r="E180" s="95">
        <f>Donnee_source!G171</f>
        <v>6</v>
      </c>
      <c r="F180" s="95">
        <f>Donnee_source!H171</f>
        <v>-8</v>
      </c>
    </row>
    <row r="181" spans="1:6" ht="157.5" x14ac:dyDescent="0.25">
      <c r="A181" s="99"/>
      <c r="D181" s="99" t="s">
        <v>139</v>
      </c>
      <c r="E181" s="95">
        <f>Donnee_source!G172</f>
        <v>8</v>
      </c>
      <c r="F181" s="95">
        <f>Donnee_source!H172</f>
        <v>6</v>
      </c>
    </row>
    <row r="182" spans="1:6" ht="157.5" x14ac:dyDescent="0.25">
      <c r="A182" s="99"/>
      <c r="D182" s="99" t="s">
        <v>139</v>
      </c>
      <c r="E182" s="95">
        <f>Donnee_source!G173</f>
        <v>-11</v>
      </c>
      <c r="F182" s="95">
        <f>Donnee_source!H173</f>
        <v>6</v>
      </c>
    </row>
    <row r="183" spans="1:6" ht="157.5" x14ac:dyDescent="0.25">
      <c r="A183" s="99"/>
      <c r="D183" s="99" t="s">
        <v>139</v>
      </c>
      <c r="E183" s="95">
        <f>Donnee_source!G174</f>
        <v>-11</v>
      </c>
      <c r="F183" s="95">
        <f>Donnee_source!H174</f>
        <v>-6</v>
      </c>
    </row>
    <row r="184" spans="1:6" ht="157.5" x14ac:dyDescent="0.25">
      <c r="A184" s="99"/>
      <c r="D184" s="99" t="s">
        <v>139</v>
      </c>
      <c r="E184" s="95">
        <f>Donnee_source!G175</f>
        <v>18</v>
      </c>
      <c r="F184" s="95">
        <f>Donnee_source!H175</f>
        <v>9</v>
      </c>
    </row>
    <row r="185" spans="1:6" ht="157.5" x14ac:dyDescent="0.25">
      <c r="A185" s="99"/>
      <c r="D185" s="99" t="s">
        <v>139</v>
      </c>
      <c r="E185" s="95">
        <f>Donnee_source!G176</f>
        <v>8</v>
      </c>
      <c r="F185" s="95">
        <f>Donnee_source!H176</f>
        <v>8</v>
      </c>
    </row>
    <row r="186" spans="1:6" ht="157.5" x14ac:dyDescent="0.25">
      <c r="A186" s="99"/>
      <c r="D186" s="99" t="s">
        <v>139</v>
      </c>
      <c r="E186" s="95">
        <f>Donnee_source!G177</f>
        <v>16</v>
      </c>
      <c r="F186" s="95">
        <f>Donnee_source!H177</f>
        <v>5</v>
      </c>
    </row>
    <row r="187" spans="1:6" ht="157.5" x14ac:dyDescent="0.25">
      <c r="A187" s="99"/>
      <c r="D187" s="99" t="s">
        <v>139</v>
      </c>
      <c r="E187" s="95">
        <f>Donnee_source!G178</f>
        <v>8</v>
      </c>
      <c r="F187" s="95">
        <f>Donnee_source!H178</f>
        <v>-7</v>
      </c>
    </row>
    <row r="188" spans="1:6" ht="157.5" x14ac:dyDescent="0.25">
      <c r="A188" s="99"/>
      <c r="D188" s="99" t="s">
        <v>139</v>
      </c>
      <c r="E188" s="95">
        <f>Donnee_source!G179</f>
        <v>8</v>
      </c>
      <c r="F188" s="95">
        <f>Donnee_source!H179</f>
        <v>-6</v>
      </c>
    </row>
    <row r="189" spans="1:6" ht="157.5" x14ac:dyDescent="0.25">
      <c r="A189" s="99"/>
      <c r="D189" s="99" t="s">
        <v>139</v>
      </c>
      <c r="E189" s="95">
        <f>Donnee_source!G180</f>
        <v>10</v>
      </c>
      <c r="F189" s="95">
        <f>Donnee_source!H180</f>
        <v>7</v>
      </c>
    </row>
    <row r="190" spans="1:6" ht="157.5" x14ac:dyDescent="0.25">
      <c r="A190" s="99"/>
      <c r="D190" s="99" t="s">
        <v>139</v>
      </c>
      <c r="E190" s="95">
        <f>Donnee_source!G181</f>
        <v>13</v>
      </c>
      <c r="F190" s="95">
        <f>Donnee_source!H181</f>
        <v>-7</v>
      </c>
    </row>
    <row r="191" spans="1:6" ht="157.5" x14ac:dyDescent="0.25">
      <c r="A191" s="99"/>
      <c r="D191" s="99" t="s">
        <v>139</v>
      </c>
      <c r="E191" s="95">
        <f>Donnee_source!G182</f>
        <v>-14</v>
      </c>
      <c r="F191" s="95">
        <f>Donnee_source!H182</f>
        <v>7</v>
      </c>
    </row>
    <row r="192" spans="1:6" ht="236.25" x14ac:dyDescent="0.25">
      <c r="A192" s="99"/>
      <c r="D192" s="99" t="s">
        <v>140</v>
      </c>
      <c r="E192" s="95">
        <f>Donnee_source!G183</f>
        <v>-11</v>
      </c>
      <c r="F192" s="95">
        <f>Donnee_source!H183</f>
        <v>13</v>
      </c>
    </row>
    <row r="193" spans="1:6" ht="236.25" x14ac:dyDescent="0.25">
      <c r="A193" s="99"/>
      <c r="D193" s="99" t="s">
        <v>140</v>
      </c>
      <c r="E193" s="95">
        <f>Donnee_source!G184</f>
        <v>-16</v>
      </c>
      <c r="F193" s="95">
        <f>Donnee_source!H184</f>
        <v>-6</v>
      </c>
    </row>
    <row r="194" spans="1:6" ht="236.25" x14ac:dyDescent="0.25">
      <c r="A194" s="99"/>
      <c r="D194" s="99" t="s">
        <v>140</v>
      </c>
      <c r="E194" s="95">
        <f>Donnee_source!G185</f>
        <v>11</v>
      </c>
      <c r="F194" s="95">
        <f>Donnee_source!H185</f>
        <v>6</v>
      </c>
    </row>
    <row r="195" spans="1:6" ht="236.25" x14ac:dyDescent="0.25">
      <c r="A195" s="99"/>
      <c r="D195" s="99" t="s">
        <v>140</v>
      </c>
      <c r="E195" s="95">
        <f>Donnee_source!G186</f>
        <v>-13</v>
      </c>
      <c r="F195" s="95">
        <f>Donnee_source!H186</f>
        <v>-8</v>
      </c>
    </row>
    <row r="196" spans="1:6" ht="236.25" x14ac:dyDescent="0.25">
      <c r="A196" s="99"/>
      <c r="D196" s="99" t="s">
        <v>140</v>
      </c>
      <c r="E196" s="95">
        <f>Donnee_source!G187</f>
        <v>-4</v>
      </c>
      <c r="F196" s="95">
        <f>Donnee_source!H187</f>
        <v>3</v>
      </c>
    </row>
    <row r="197" spans="1:6" ht="236.25" x14ac:dyDescent="0.25">
      <c r="A197" s="99"/>
      <c r="D197" s="99" t="s">
        <v>140</v>
      </c>
      <c r="E197" s="95">
        <f>Donnee_source!G188</f>
        <v>5</v>
      </c>
      <c r="F197" s="95">
        <f>Donnee_source!H188</f>
        <v>2</v>
      </c>
    </row>
    <row r="198" spans="1:6" ht="236.25" x14ac:dyDescent="0.25">
      <c r="A198" s="99"/>
      <c r="D198" s="99" t="s">
        <v>140</v>
      </c>
      <c r="E198" s="95">
        <f>Donnee_source!G189</f>
        <v>8</v>
      </c>
      <c r="F198" s="95">
        <f>Donnee_source!H189</f>
        <v>4</v>
      </c>
    </row>
    <row r="199" spans="1:6" ht="236.25" x14ac:dyDescent="0.25">
      <c r="A199" s="99"/>
      <c r="D199" s="99" t="s">
        <v>140</v>
      </c>
      <c r="E199" s="95">
        <f>Donnee_source!G190</f>
        <v>-4</v>
      </c>
      <c r="F199" s="95">
        <f>Donnee_source!H190</f>
        <v>2</v>
      </c>
    </row>
    <row r="200" spans="1:6" ht="236.25" x14ac:dyDescent="0.25">
      <c r="A200" s="99"/>
      <c r="D200" s="99" t="s">
        <v>140</v>
      </c>
      <c r="E200" s="95">
        <f>Donnee_source!G191</f>
        <v>-5</v>
      </c>
      <c r="F200" s="95">
        <f>Donnee_source!H191</f>
        <v>3</v>
      </c>
    </row>
    <row r="201" spans="1:6" ht="236.25" x14ac:dyDescent="0.25">
      <c r="A201" s="99"/>
      <c r="D201" s="99" t="s">
        <v>140</v>
      </c>
      <c r="E201" s="95">
        <f>Donnee_source!G192</f>
        <v>5</v>
      </c>
      <c r="F201" s="95">
        <f>Donnee_source!H192</f>
        <v>3</v>
      </c>
    </row>
    <row r="202" spans="1:6" ht="236.25" x14ac:dyDescent="0.25">
      <c r="A202" s="99"/>
      <c r="D202" s="99" t="s">
        <v>140</v>
      </c>
      <c r="E202" s="95">
        <f>Donnee_source!G193</f>
        <v>7</v>
      </c>
      <c r="F202" s="95">
        <f>Donnee_source!H193</f>
        <v>4</v>
      </c>
    </row>
    <row r="203" spans="1:6" ht="236.25" x14ac:dyDescent="0.25">
      <c r="A203" s="99"/>
      <c r="D203" s="99" t="s">
        <v>140</v>
      </c>
      <c r="E203" s="95">
        <f>Donnee_source!G194</f>
        <v>15</v>
      </c>
      <c r="F203" s="95">
        <f>Donnee_source!H194</f>
        <v>3</v>
      </c>
    </row>
    <row r="204" spans="1:6" ht="252" x14ac:dyDescent="0.25">
      <c r="A204" s="101"/>
      <c r="D204" s="99" t="s">
        <v>141</v>
      </c>
      <c r="E204" s="95">
        <f>Donnee_source!G195</f>
        <v>5</v>
      </c>
      <c r="F204" s="95">
        <f>Donnee_source!H195</f>
        <v>-4</v>
      </c>
    </row>
    <row r="205" spans="1:6" ht="252" x14ac:dyDescent="0.25">
      <c r="A205" s="101"/>
      <c r="D205" s="99" t="s">
        <v>141</v>
      </c>
      <c r="E205" s="95">
        <f>Donnee_source!G196</f>
        <v>-11</v>
      </c>
      <c r="F205" s="95">
        <f>Donnee_source!H196</f>
        <v>3</v>
      </c>
    </row>
    <row r="206" spans="1:6" ht="252" x14ac:dyDescent="0.25">
      <c r="A206" s="101"/>
      <c r="D206" s="99" t="s">
        <v>142</v>
      </c>
      <c r="E206" s="95">
        <f>Donnee_source!G197</f>
        <v>-7</v>
      </c>
      <c r="F206" s="95">
        <f>Donnee_source!H197</f>
        <v>-2</v>
      </c>
    </row>
    <row r="207" spans="1:6" ht="252" x14ac:dyDescent="0.25">
      <c r="A207" s="99"/>
      <c r="D207" s="99" t="s">
        <v>142</v>
      </c>
      <c r="E207" s="95">
        <f>Donnee_source!G198</f>
        <v>4</v>
      </c>
      <c r="F207" s="95">
        <f>Donnee_source!H198</f>
        <v>4</v>
      </c>
    </row>
    <row r="208" spans="1:6" ht="252" x14ac:dyDescent="0.25">
      <c r="A208" s="99"/>
      <c r="D208" s="99" t="s">
        <v>142</v>
      </c>
      <c r="E208" s="95">
        <f>Donnee_source!G199</f>
        <v>-6</v>
      </c>
      <c r="F208" s="95">
        <f>Donnee_source!H199</f>
        <v>3</v>
      </c>
    </row>
    <row r="209" spans="1:6" ht="252" x14ac:dyDescent="0.25">
      <c r="A209" s="99"/>
      <c r="D209" s="99" t="s">
        <v>142</v>
      </c>
      <c r="E209" s="95">
        <f>Donnee_source!G200</f>
        <v>3</v>
      </c>
      <c r="F209" s="95">
        <f>Donnee_source!H200</f>
        <v>-2</v>
      </c>
    </row>
    <row r="210" spans="1:6" ht="252" x14ac:dyDescent="0.25">
      <c r="A210" s="99"/>
      <c r="D210" s="99" t="s">
        <v>142</v>
      </c>
      <c r="E210" s="95">
        <f>Donnee_source!G201</f>
        <v>3</v>
      </c>
      <c r="F210" s="95">
        <f>Donnee_source!H201</f>
        <v>2</v>
      </c>
    </row>
    <row r="211" spans="1:6" ht="252" x14ac:dyDescent="0.25">
      <c r="A211" s="99"/>
      <c r="D211" s="99" t="s">
        <v>142</v>
      </c>
      <c r="E211" s="95">
        <f>Donnee_source!G202</f>
        <v>-8</v>
      </c>
      <c r="F211" s="95">
        <f>Donnee_source!H202</f>
        <v>-5</v>
      </c>
    </row>
    <row r="212" spans="1:6" ht="252" x14ac:dyDescent="0.25">
      <c r="A212" s="99"/>
      <c r="D212" s="99" t="s">
        <v>142</v>
      </c>
      <c r="E212" s="95">
        <f>Donnee_source!G203</f>
        <v>8</v>
      </c>
      <c r="F212" s="95">
        <f>Donnee_source!H203</f>
        <v>3</v>
      </c>
    </row>
    <row r="213" spans="1:6" ht="252" x14ac:dyDescent="0.25">
      <c r="A213" s="101"/>
      <c r="D213" s="101" t="s">
        <v>142</v>
      </c>
      <c r="E213" s="95">
        <f>Donnee_source!G204</f>
        <v>6</v>
      </c>
      <c r="F213" s="95">
        <f>Donnee_source!H204</f>
        <v>4</v>
      </c>
    </row>
    <row r="214" spans="1:6" ht="252" x14ac:dyDescent="0.25">
      <c r="A214" s="101"/>
      <c r="D214" s="101" t="s">
        <v>142</v>
      </c>
      <c r="E214" s="95">
        <f>Donnee_source!G205</f>
        <v>-3</v>
      </c>
      <c r="F214" s="95">
        <f>Donnee_source!H205</f>
        <v>3</v>
      </c>
    </row>
    <row r="215" spans="1:6" ht="252" x14ac:dyDescent="0.25">
      <c r="A215" s="101"/>
      <c r="D215" s="101" t="s">
        <v>142</v>
      </c>
      <c r="E215" s="95">
        <f>Donnee_source!G206</f>
        <v>-6</v>
      </c>
      <c r="F215" s="95">
        <f>Donnee_source!H206</f>
        <v>4</v>
      </c>
    </row>
    <row r="216" spans="1:6" ht="252" x14ac:dyDescent="0.25">
      <c r="A216" s="101"/>
      <c r="D216" s="99" t="s">
        <v>142</v>
      </c>
      <c r="E216" s="95">
        <f>Donnee_source!G207</f>
        <v>-3</v>
      </c>
      <c r="F216" s="95">
        <f>Donnee_source!H207</f>
        <v>-3</v>
      </c>
    </row>
    <row r="217" spans="1:6" ht="252" x14ac:dyDescent="0.25">
      <c r="D217" s="99" t="s">
        <v>142</v>
      </c>
      <c r="E217" s="95">
        <f>Donnee_source!G208</f>
        <v>5</v>
      </c>
      <c r="F217" s="95">
        <f>Donnee_source!H208</f>
        <v>-2</v>
      </c>
    </row>
    <row r="218" spans="1:6" ht="252" x14ac:dyDescent="0.25">
      <c r="D218" s="99" t="s">
        <v>142</v>
      </c>
      <c r="E218" s="95">
        <f>Donnee_source!G209</f>
        <v>7</v>
      </c>
      <c r="F218" s="95">
        <f>Donnee_source!H209</f>
        <v>4</v>
      </c>
    </row>
    <row r="219" spans="1:6" ht="252" x14ac:dyDescent="0.25">
      <c r="D219" s="99" t="s">
        <v>142</v>
      </c>
      <c r="E219" s="95">
        <f>Donnee_source!G210</f>
        <v>-9</v>
      </c>
      <c r="F219" s="95">
        <f>Donnee_source!H210</f>
        <v>2</v>
      </c>
    </row>
    <row r="220" spans="1:6" ht="252" x14ac:dyDescent="0.25">
      <c r="D220" s="99" t="s">
        <v>142</v>
      </c>
      <c r="E220" s="95">
        <f>Donnee_source!G211</f>
        <v>-7</v>
      </c>
      <c r="F220" s="95">
        <f>Donnee_source!H211</f>
        <v>-3</v>
      </c>
    </row>
    <row r="221" spans="1:6" ht="252" x14ac:dyDescent="0.25">
      <c r="D221" s="99" t="s">
        <v>142</v>
      </c>
      <c r="E221" s="95">
        <f>Donnee_source!G212</f>
        <v>5</v>
      </c>
      <c r="F221" s="95">
        <f>Donnee_source!H212</f>
        <v>3</v>
      </c>
    </row>
    <row r="222" spans="1:6" ht="252" x14ac:dyDescent="0.25">
      <c r="D222" s="101" t="s">
        <v>142</v>
      </c>
      <c r="E222" s="95">
        <f>Donnee_source!G213</f>
        <v>-7</v>
      </c>
      <c r="F222" s="95">
        <f>Donnee_source!H213</f>
        <v>-2</v>
      </c>
    </row>
    <row r="223" spans="1:6" ht="252" x14ac:dyDescent="0.25">
      <c r="D223" s="101" t="s">
        <v>142</v>
      </c>
      <c r="E223" s="95">
        <f>Donnee_source!G214</f>
        <v>-11</v>
      </c>
      <c r="F223" s="95">
        <f>Donnee_source!H214</f>
        <v>3</v>
      </c>
    </row>
    <row r="224" spans="1:6" ht="252" x14ac:dyDescent="0.25">
      <c r="D224" s="101" t="s">
        <v>142</v>
      </c>
      <c r="E224" s="95">
        <f>Donnee_source!G215</f>
        <v>-17</v>
      </c>
      <c r="F224" s="95">
        <f>Donnee_source!H215</f>
        <v>4</v>
      </c>
    </row>
    <row r="225" spans="4:6" ht="252" x14ac:dyDescent="0.25">
      <c r="D225" s="101" t="s">
        <v>142</v>
      </c>
      <c r="E225" s="95">
        <f>Donnee_source!G216</f>
        <v>-8</v>
      </c>
      <c r="F225" s="95">
        <f>Donnee_source!H216</f>
        <v>-6</v>
      </c>
    </row>
  </sheetData>
  <mergeCells count="3">
    <mergeCell ref="A23:B23"/>
    <mergeCell ref="A27:B27"/>
    <mergeCell ref="A29:B29"/>
  </mergeCells>
  <conditionalFormatting sqref="T13:W15 U10:W12 T17:W18 U16:W16 T52:W52 U20:W20 V19:W19 U27:W30 V21:W26 U33:W35 V31:W31 W32 U39:W39 V38:W38 W36:W37 U46:W47 W42:W43 V44:W45 V40:W41 U51:W51 V48:W50">
    <cfRule type="expression" dxfId="2258" priority="117" stopIfTrue="1">
      <formula>IF(AND(H10&gt;=$B$5,H10&lt;=$B$3),TRUE,FALSE)</formula>
    </cfRule>
    <cfRule type="expression" dxfId="2257" priority="118" stopIfTrue="1">
      <formula>IF(H10&lt;$B$7,TRUE,FALSE)</formula>
    </cfRule>
    <cfRule type="expression" dxfId="2256" priority="119" stopIfTrue="1">
      <formula>IF(H10&lt;$B$6,TRUE,FALSE)</formula>
    </cfRule>
    <cfRule type="expression" dxfId="2255" priority="120" stopIfTrue="1">
      <formula>IF(H10&lt;$B$5,TRUE,FALSE)</formula>
    </cfRule>
    <cfRule type="expression" dxfId="2254" priority="121" stopIfTrue="1">
      <formula>IF(H10&gt;$B$1,TRUE,FALSE)</formula>
    </cfRule>
    <cfRule type="expression" dxfId="2253" priority="122" stopIfTrue="1">
      <formula>IF(H10&gt;$B$2,TRUE,FALSE)</formula>
    </cfRule>
    <cfRule type="expression" dxfId="2252" priority="123" stopIfTrue="1">
      <formula>IF(H10&gt;$B$3,TRUE,FALSE)</formula>
    </cfRule>
  </conditionalFormatting>
  <conditionalFormatting sqref="AC13:AC15 AC17:AC18 AC52">
    <cfRule type="expression" dxfId="2251" priority="82" stopIfTrue="1">
      <formula>IF(AND(Q13&gt;=$B$5,Q13&lt;=$B$3),TRUE,FALSE)</formula>
    </cfRule>
    <cfRule type="expression" dxfId="2250" priority="83" stopIfTrue="1">
      <formula>IF(Q13&lt;$B$7,TRUE,FALSE)</formula>
    </cfRule>
    <cfRule type="expression" dxfId="2249" priority="84" stopIfTrue="1">
      <formula>IF(Q13&lt;$B$6,TRUE,FALSE)</formula>
    </cfRule>
    <cfRule type="expression" dxfId="2248" priority="85" stopIfTrue="1">
      <formula>IF(Q13&lt;$B$5,TRUE,FALSE)</formula>
    </cfRule>
    <cfRule type="expression" dxfId="2247" priority="86" stopIfTrue="1">
      <formula>IF(Q13&gt;$B$1,TRUE,FALSE)</formula>
    </cfRule>
    <cfRule type="expression" dxfId="2246" priority="87" stopIfTrue="1">
      <formula>IF(Q13&gt;$B$2,TRUE,FALSE)</formula>
    </cfRule>
    <cfRule type="expression" dxfId="2245" priority="88" stopIfTrue="1">
      <formula>IF(Q13&gt;$B$3,TRUE,FALSE)</formula>
    </cfRule>
  </conditionalFormatting>
  <conditionalFormatting sqref="AB10:AB18 AB20 AB27:AB30 AB33:AB35 AB39 AB46:AB47 AB51:AB52">
    <cfRule type="expression" dxfId="2244" priority="75" stopIfTrue="1">
      <formula>IF(AND(P10&gt;=$B$5,P10&lt;=$B$3),TRUE,FALSE)</formula>
    </cfRule>
    <cfRule type="expression" dxfId="2243" priority="76" stopIfTrue="1">
      <formula>IF(P10&lt;$B$7,TRUE,FALSE)</formula>
    </cfRule>
    <cfRule type="expression" dxfId="2242" priority="77" stopIfTrue="1">
      <formula>IF(P10&lt;$B$6,TRUE,FALSE)</formula>
    </cfRule>
    <cfRule type="expression" dxfId="2241" priority="78" stopIfTrue="1">
      <formula>IF(P10&lt;$B$5,TRUE,FALSE)</formula>
    </cfRule>
    <cfRule type="expression" dxfId="2240" priority="79" stopIfTrue="1">
      <formula>IF(P10&gt;$B$1,TRUE,FALSE)</formula>
    </cfRule>
    <cfRule type="expression" dxfId="2239" priority="80" stopIfTrue="1">
      <formula>IF(P10&gt;$B$2,TRUE,FALSE)</formula>
    </cfRule>
    <cfRule type="expression" dxfId="2238" priority="81" stopIfTrue="1">
      <formula>IF(P10&gt;$B$3,TRUE,FALSE)</formula>
    </cfRule>
  </conditionalFormatting>
  <conditionalFormatting sqref="AA33:AA35 AA10:AA31 AA38:AA41 AA44:AA52">
    <cfRule type="expression" dxfId="2237" priority="68" stopIfTrue="1">
      <formula>IF(AND(O10&gt;=$B$5,O10&lt;=$B$3),TRUE,FALSE)</formula>
    </cfRule>
    <cfRule type="expression" dxfId="2236" priority="69" stopIfTrue="1">
      <formula>IF(O10&lt;$B$7,TRUE,FALSE)</formula>
    </cfRule>
    <cfRule type="expression" dxfId="2235" priority="70" stopIfTrue="1">
      <formula>IF(O10&lt;$B$6,TRUE,FALSE)</formula>
    </cfRule>
    <cfRule type="expression" dxfId="2234" priority="71" stopIfTrue="1">
      <formula>IF(O10&lt;$B$5,TRUE,FALSE)</formula>
    </cfRule>
    <cfRule type="expression" dxfId="2233" priority="72" stopIfTrue="1">
      <formula>IF(O10&gt;$B$1,TRUE,FALSE)</formula>
    </cfRule>
    <cfRule type="expression" dxfId="2232" priority="73" stopIfTrue="1">
      <formula>IF(O10&gt;$B$2,TRUE,FALSE)</formula>
    </cfRule>
    <cfRule type="expression" dxfId="2231" priority="74" stopIfTrue="1">
      <formula>IF(O10&gt;$B$3,TRUE,FALSE)</formula>
    </cfRule>
  </conditionalFormatting>
  <conditionalFormatting sqref="Z10:Z52">
    <cfRule type="expression" dxfId="2230" priority="61" stopIfTrue="1">
      <formula>IF(AND(N10&gt;=$B$5,N10&lt;=$B$3),TRUE,FALSE)</formula>
    </cfRule>
    <cfRule type="expression" dxfId="2229" priority="62" stopIfTrue="1">
      <formula>IF(N10&lt;$B$7,TRUE,FALSE)</formula>
    </cfRule>
    <cfRule type="expression" dxfId="2228" priority="63" stopIfTrue="1">
      <formula>IF(N10&lt;$B$6,TRUE,FALSE)</formula>
    </cfRule>
    <cfRule type="expression" dxfId="2227" priority="64" stopIfTrue="1">
      <formula>IF(N10&lt;$B$5,TRUE,FALSE)</formula>
    </cfRule>
    <cfRule type="expression" dxfId="2226" priority="65" stopIfTrue="1">
      <formula>IF(N10&gt;$B$1,TRUE,FALSE)</formula>
    </cfRule>
    <cfRule type="expression" dxfId="2225" priority="66" stopIfTrue="1">
      <formula>IF(N10&gt;$B$2,TRUE,FALSE)</formula>
    </cfRule>
    <cfRule type="expression" dxfId="2224" priority="67" stopIfTrue="1">
      <formula>IF(N10&gt;$B$3,TRUE,FALSE)</formula>
    </cfRule>
  </conditionalFormatting>
  <conditionalFormatting sqref="Y11:Y52">
    <cfRule type="expression" dxfId="2223" priority="46">
      <formula>IF(Y11=15,TRUE,FALSE)</formula>
    </cfRule>
    <cfRule type="expression" dxfId="2222" priority="47">
      <formula>IF(Y11=14,TRUE,FALSE)</formula>
    </cfRule>
    <cfRule type="expression" dxfId="2221" priority="48">
      <formula>IF(Y11=13,TRUE,FALSE)</formula>
    </cfRule>
    <cfRule type="expression" dxfId="2220" priority="49">
      <formula>IF(Y11=12,TRUE,FALSE)</formula>
    </cfRule>
    <cfRule type="expression" dxfId="2219" priority="50">
      <formula>IF(Y11=11,TRUE,FALSE)</formula>
    </cfRule>
    <cfRule type="expression" dxfId="2218" priority="51">
      <formula>IF(Y11=10,TRUE,FALSE)</formula>
    </cfRule>
    <cfRule type="expression" dxfId="2217" priority="52">
      <formula>IF(Y11=9,TRUE,FALSE)</formula>
    </cfRule>
    <cfRule type="expression" dxfId="2216" priority="53">
      <formula>IF(Y11=8,TRUE,FALSE)</formula>
    </cfRule>
    <cfRule type="expression" dxfId="2215" priority="54">
      <formula>IF(Y11=7,TRUE,FALSE)</formula>
    </cfRule>
    <cfRule type="expression" dxfId="2214" priority="55">
      <formula>IF(Y11=6,TRUE,FALSE)</formula>
    </cfRule>
    <cfRule type="expression" dxfId="2213" priority="56">
      <formula>IF(Y11=5,TRUE,FALSE)</formula>
    </cfRule>
    <cfRule type="expression" dxfId="2212" priority="57">
      <formula>IF(Y11=4,TRUE,FALSE)</formula>
    </cfRule>
    <cfRule type="expression" dxfId="2211" priority="58">
      <formula>IF(Y11=3,TRUE,FALSE)</formula>
    </cfRule>
    <cfRule type="expression" dxfId="2210" priority="59">
      <formula>IF(Y11=2,TRUE,FALSE)</formula>
    </cfRule>
    <cfRule type="expression" dxfId="2209" priority="60">
      <formula>IF(Y11=1,TRUE,FALSE)</formula>
    </cfRule>
  </conditionalFormatting>
  <conditionalFormatting sqref="Y10">
    <cfRule type="expression" dxfId="2208" priority="31">
      <formula>IF(Y10=15,TRUE,FALSE)</formula>
    </cfRule>
    <cfRule type="expression" dxfId="2207" priority="32">
      <formula>IF(Y10=14,TRUE,FALSE)</formula>
    </cfRule>
    <cfRule type="expression" dxfId="2206" priority="33">
      <formula>IF(Y10=13,TRUE,FALSE)</formula>
    </cfRule>
    <cfRule type="expression" dxfId="2205" priority="34">
      <formula>IF(Y10=12,TRUE,FALSE)</formula>
    </cfRule>
    <cfRule type="expression" dxfId="2204" priority="35">
      <formula>IF(Y10=11,TRUE,FALSE)</formula>
    </cfRule>
    <cfRule type="expression" dxfId="2203" priority="36">
      <formula>IF(Y10=10,TRUE,FALSE)</formula>
    </cfRule>
    <cfRule type="expression" dxfId="2202" priority="37">
      <formula>IF(Y10=9,TRUE,FALSE)</formula>
    </cfRule>
    <cfRule type="expression" dxfId="2201" priority="38">
      <formula>IF(Y10=8,TRUE,FALSE)</formula>
    </cfRule>
    <cfRule type="expression" dxfId="2200" priority="39">
      <formula>IF(Y10=7,TRUE,FALSE)</formula>
    </cfRule>
    <cfRule type="expression" dxfId="2199" priority="40">
      <formula>IF(Y10=6,TRUE,FALSE)</formula>
    </cfRule>
    <cfRule type="expression" dxfId="2198" priority="41">
      <formula>IF(Y10=5,TRUE,FALSE)</formula>
    </cfRule>
    <cfRule type="expression" dxfId="2197" priority="42">
      <formula>IF(Y10=4,TRUE,FALSE)</formula>
    </cfRule>
    <cfRule type="expression" dxfId="2196" priority="43">
      <formula>IF(Y10=3,TRUE,FALSE)</formula>
    </cfRule>
    <cfRule type="expression" dxfId="2195" priority="44">
      <formula>IF(Y10=2,TRUE,FALSE)</formula>
    </cfRule>
    <cfRule type="expression" dxfId="2194" priority="45">
      <formula>IF(Y10=1,TRUE,FALSE)</formula>
    </cfRule>
  </conditionalFormatting>
  <conditionalFormatting sqref="X11:X52">
    <cfRule type="expression" dxfId="2193" priority="16">
      <formula>IF(X11=15,TRUE,FALSE)</formula>
    </cfRule>
    <cfRule type="expression" dxfId="2192" priority="17">
      <formula>IF(X11=14,TRUE,FALSE)</formula>
    </cfRule>
    <cfRule type="expression" dxfId="2191" priority="18">
      <formula>IF(X11=13,TRUE,FALSE)</formula>
    </cfRule>
    <cfRule type="expression" dxfId="2190" priority="19">
      <formula>IF(X11=12,TRUE,FALSE)</formula>
    </cfRule>
    <cfRule type="expression" dxfId="2189" priority="20">
      <formula>IF(X11=11,TRUE,FALSE)</formula>
    </cfRule>
    <cfRule type="expression" dxfId="2188" priority="21">
      <formula>IF(X11=10,TRUE,FALSE)</formula>
    </cfRule>
    <cfRule type="expression" dxfId="2187" priority="22">
      <formula>IF(X11=9,TRUE,FALSE)</formula>
    </cfRule>
    <cfRule type="expression" dxfId="2186" priority="23">
      <formula>IF(X11=8,TRUE,FALSE)</formula>
    </cfRule>
    <cfRule type="expression" dxfId="2185" priority="24">
      <formula>IF(X11=7,TRUE,FALSE)</formula>
    </cfRule>
    <cfRule type="expression" dxfId="2184" priority="25">
      <formula>IF(X11=6,TRUE,FALSE)</formula>
    </cfRule>
    <cfRule type="expression" dxfId="2183" priority="26">
      <formula>IF(X11=5,TRUE,FALSE)</formula>
    </cfRule>
    <cfRule type="expression" dxfId="2182" priority="27">
      <formula>IF(X11=4,TRUE,FALSE)</formula>
    </cfRule>
    <cfRule type="expression" dxfId="2181" priority="28">
      <formula>IF(X11=3,TRUE,FALSE)</formula>
    </cfRule>
    <cfRule type="expression" dxfId="2180" priority="29">
      <formula>IF(X11=2,TRUE,FALSE)</formula>
    </cfRule>
    <cfRule type="expression" dxfId="2179" priority="30">
      <formula>IF(X11=1,TRUE,FALSE)</formula>
    </cfRule>
  </conditionalFormatting>
  <conditionalFormatting sqref="X10">
    <cfRule type="expression" dxfId="2178" priority="1">
      <formula>IF(X10=15,TRUE,FALSE)</formula>
    </cfRule>
    <cfRule type="expression" dxfId="2177" priority="2">
      <formula>IF(X10=14,TRUE,FALSE)</formula>
    </cfRule>
    <cfRule type="expression" dxfId="2176" priority="3">
      <formula>IF(X10=13,TRUE,FALSE)</formula>
    </cfRule>
    <cfRule type="expression" dxfId="2175" priority="4">
      <formula>IF(X10=12,TRUE,FALSE)</formula>
    </cfRule>
    <cfRule type="expression" dxfId="2174" priority="5">
      <formula>IF(X10=11,TRUE,FALSE)</formula>
    </cfRule>
    <cfRule type="expression" dxfId="2173" priority="6">
      <formula>IF(X10=10,TRUE,FALSE)</formula>
    </cfRule>
    <cfRule type="expression" dxfId="2172" priority="7">
      <formula>IF(X10=9,TRUE,FALSE)</formula>
    </cfRule>
    <cfRule type="expression" dxfId="2171" priority="8">
      <formula>IF(X10=8,TRUE,FALSE)</formula>
    </cfRule>
    <cfRule type="expression" dxfId="2170" priority="9">
      <formula>IF(X10=7,TRUE,FALSE)</formula>
    </cfRule>
    <cfRule type="expression" dxfId="2169" priority="10">
      <formula>IF(X10=6,TRUE,FALSE)</formula>
    </cfRule>
    <cfRule type="expression" dxfId="2168" priority="11">
      <formula>IF(X10=5,TRUE,FALSE)</formula>
    </cfRule>
    <cfRule type="expression" dxfId="2167" priority="12">
      <formula>IF(X10=4,TRUE,FALSE)</formula>
    </cfRule>
    <cfRule type="expression" dxfId="2166" priority="13">
      <formula>IF(X10=3,TRUE,FALSE)</formula>
    </cfRule>
    <cfRule type="expression" dxfId="2165" priority="14">
      <formula>IF(X10=2,TRUE,FALSE)</formula>
    </cfRule>
    <cfRule type="expression" dxfId="2164" priority="15">
      <formula>IF(X10=1,TRUE,FALSE)</formula>
    </cfRule>
  </conditionalFormatting>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225"/>
  <sheetViews>
    <sheetView topLeftCell="A10" zoomScale="70" zoomScaleNormal="70" workbookViewId="0">
      <selection activeCell="AI38" sqref="AI38"/>
    </sheetView>
  </sheetViews>
  <sheetFormatPr baseColWidth="10" defaultRowHeight="15.75" x14ac:dyDescent="0.25"/>
  <cols>
    <col min="1" max="1" width="7.7109375" style="86" customWidth="1"/>
    <col min="3" max="3" width="7.85546875" customWidth="1"/>
    <col min="4" max="7" width="0.140625" customWidth="1"/>
    <col min="8" max="18" width="0.140625" style="95" customWidth="1"/>
    <col min="19" max="19" width="7.85546875" style="95" customWidth="1"/>
    <col min="20" max="20" width="19.28515625" style="175" customWidth="1"/>
    <col min="21" max="21" width="20.85546875" style="175" customWidth="1"/>
    <col min="22" max="22" width="21" style="175" customWidth="1"/>
    <col min="23" max="23" width="20.42578125" style="175" customWidth="1"/>
    <col min="24" max="24" width="79.7109375" style="175" customWidth="1"/>
    <col min="25" max="25" width="6" style="175" customWidth="1"/>
    <col min="26" max="26" width="20.42578125" style="176" customWidth="1"/>
    <col min="27" max="27" width="21" style="271" customWidth="1"/>
    <col min="28" max="28" width="20.85546875" style="271" customWidth="1"/>
    <col min="29" max="29" width="18.140625" style="271" customWidth="1"/>
  </cols>
  <sheetData>
    <row r="1" spans="1:29" ht="15" x14ac:dyDescent="0.25">
      <c r="A1" s="107"/>
      <c r="B1" s="95">
        <f>C1*$B$9</f>
        <v>2</v>
      </c>
      <c r="C1" s="104">
        <v>2</v>
      </c>
    </row>
    <row r="2" spans="1:29" ht="15" x14ac:dyDescent="0.25">
      <c r="A2" s="102"/>
      <c r="B2" s="95">
        <f t="shared" ref="B2:B3" si="0">C2*$B$9</f>
        <v>1</v>
      </c>
      <c r="C2" s="104">
        <v>1</v>
      </c>
    </row>
    <row r="3" spans="1:29" ht="15" x14ac:dyDescent="0.25">
      <c r="A3" s="109"/>
      <c r="B3" s="95">
        <f t="shared" si="0"/>
        <v>0.5</v>
      </c>
      <c r="C3" s="104">
        <v>0.5</v>
      </c>
    </row>
    <row r="4" spans="1:29" ht="18.75" customHeight="1" x14ac:dyDescent="0.4">
      <c r="A4" s="110"/>
      <c r="B4" s="95">
        <v>0</v>
      </c>
      <c r="C4" s="95"/>
      <c r="P4" s="105"/>
      <c r="Y4" s="112"/>
      <c r="Z4" s="175"/>
    </row>
    <row r="5" spans="1:29" ht="18.75" customHeight="1" x14ac:dyDescent="0.25">
      <c r="A5" s="111"/>
      <c r="B5" s="95">
        <f>C5*$B$9</f>
        <v>-0.5</v>
      </c>
      <c r="C5" s="104">
        <v>-0.5</v>
      </c>
      <c r="F5" s="95"/>
      <c r="X5" s="55" t="str">
        <f>Resume!$F$10</f>
        <v>Gautier</v>
      </c>
      <c r="Y5" s="80">
        <f>Resume!$F$11</f>
        <v>20170828</v>
      </c>
      <c r="Z5" s="175"/>
    </row>
    <row r="6" spans="1:29" ht="22.5" customHeight="1" x14ac:dyDescent="0.35">
      <c r="A6" s="108"/>
      <c r="B6" s="95">
        <f t="shared" ref="B6:B7" si="1">C6*$B$9</f>
        <v>-1</v>
      </c>
      <c r="C6" s="104">
        <v>-1</v>
      </c>
      <c r="F6" s="95"/>
      <c r="X6" s="113"/>
      <c r="Z6" s="175"/>
    </row>
    <row r="7" spans="1:29" ht="19.5" customHeight="1" x14ac:dyDescent="0.25">
      <c r="A7" s="103"/>
      <c r="B7" s="95">
        <f t="shared" si="1"/>
        <v>-2</v>
      </c>
      <c r="C7" s="104">
        <v>-2</v>
      </c>
      <c r="F7" s="95"/>
    </row>
    <row r="8" spans="1:29" ht="10.5" customHeight="1" x14ac:dyDescent="0.25">
      <c r="A8" s="95"/>
      <c r="B8" s="95"/>
      <c r="C8" s="95"/>
      <c r="F8" s="95"/>
    </row>
    <row r="9" spans="1:29" ht="32.25" customHeight="1" thickBot="1" x14ac:dyDescent="0.45">
      <c r="A9" s="95" t="s">
        <v>379</v>
      </c>
      <c r="B9" s="104">
        <v>1</v>
      </c>
      <c r="C9" s="95"/>
      <c r="V9" s="175" t="s">
        <v>327</v>
      </c>
      <c r="X9" s="314" t="s">
        <v>380</v>
      </c>
      <c r="AA9" s="271" t="s">
        <v>328</v>
      </c>
    </row>
    <row r="10" spans="1:29" ht="27" customHeight="1" thickTop="1" x14ac:dyDescent="0.25">
      <c r="A10" s="85"/>
      <c r="D10" s="99" t="s">
        <v>2</v>
      </c>
      <c r="E10" t="s">
        <v>320</v>
      </c>
      <c r="F10" t="s">
        <v>319</v>
      </c>
      <c r="H10" s="95">
        <f>IFERROR(VLOOKUP(T10,$D:$F,2,FALSE),0)</f>
        <v>0</v>
      </c>
      <c r="I10" s="95">
        <f t="shared" ref="I10:K25" si="2">IFERROR(VLOOKUP(U10,$D:$F,2,FALSE),0)</f>
        <v>0</v>
      </c>
      <c r="J10" s="95">
        <f t="shared" si="2"/>
        <v>0</v>
      </c>
      <c r="K10" s="95">
        <f t="shared" si="2"/>
        <v>0</v>
      </c>
      <c r="N10" s="95">
        <f>IFERROR(VLOOKUP(Z10,$D:$F,3,FALSE),0)</f>
        <v>0</v>
      </c>
      <c r="O10" s="95">
        <f t="shared" ref="O10:Q25" si="3">IFERROR(VLOOKUP(AA10,$D:$F,3,FALSE),0)</f>
        <v>0</v>
      </c>
      <c r="P10" s="95">
        <f t="shared" si="3"/>
        <v>0</v>
      </c>
      <c r="Q10" s="95">
        <f t="shared" si="3"/>
        <v>0</v>
      </c>
      <c r="T10" s="120"/>
      <c r="U10" s="135"/>
      <c r="V10" s="121" t="s">
        <v>128</v>
      </c>
      <c r="W10" s="135"/>
      <c r="X10" s="177">
        <v>15</v>
      </c>
      <c r="Y10" s="177">
        <v>15</v>
      </c>
      <c r="Z10" s="135"/>
      <c r="AA10" s="121" t="s">
        <v>128</v>
      </c>
      <c r="AB10" s="135"/>
      <c r="AC10" s="123"/>
    </row>
    <row r="11" spans="1:29" ht="18.75" customHeight="1" x14ac:dyDescent="0.25">
      <c r="A11" s="85"/>
      <c r="D11" s="99" t="s">
        <v>6</v>
      </c>
      <c r="E11">
        <f>Donnee_source!E2</f>
        <v>0</v>
      </c>
      <c r="F11" s="95">
        <f>Donnee_source!F2</f>
        <v>0</v>
      </c>
      <c r="H11" s="95">
        <f t="shared" ref="H11:H12" si="4">IFERROR(VLOOKUP(T11,$D:$F,2,FALSE),0)</f>
        <v>0</v>
      </c>
      <c r="I11" s="95">
        <f t="shared" si="2"/>
        <v>-8</v>
      </c>
      <c r="J11" s="95">
        <f t="shared" si="2"/>
        <v>0</v>
      </c>
      <c r="K11" s="95">
        <f t="shared" si="2"/>
        <v>0</v>
      </c>
      <c r="N11" s="95">
        <f t="shared" ref="N11:Q51" si="5">IFERROR(VLOOKUP(Z11,$D:$F,3,FALSE),0)</f>
        <v>6</v>
      </c>
      <c r="O11" s="95">
        <f t="shared" si="3"/>
        <v>0</v>
      </c>
      <c r="P11" s="95">
        <f t="shared" si="3"/>
        <v>0</v>
      </c>
      <c r="Q11" s="95">
        <f t="shared" si="3"/>
        <v>0</v>
      </c>
      <c r="T11" s="124"/>
      <c r="U11" s="125" t="s">
        <v>124</v>
      </c>
      <c r="V11" s="125" t="s">
        <v>126</v>
      </c>
      <c r="W11" s="125" t="s">
        <v>127</v>
      </c>
      <c r="X11" s="177">
        <v>15</v>
      </c>
      <c r="Y11" s="177">
        <v>15</v>
      </c>
      <c r="Z11" s="125" t="s">
        <v>127</v>
      </c>
      <c r="AA11" s="125" t="s">
        <v>126</v>
      </c>
      <c r="AB11" s="125" t="s">
        <v>124</v>
      </c>
      <c r="AC11" s="127"/>
    </row>
    <row r="12" spans="1:29" ht="18.75" customHeight="1" thickBot="1" x14ac:dyDescent="0.3">
      <c r="A12" s="85"/>
      <c r="D12" s="99" t="s">
        <v>8</v>
      </c>
      <c r="E12" s="271">
        <f>Donnee_source!E3</f>
        <v>0</v>
      </c>
      <c r="F12" s="271">
        <f>Donnee_source!F3</f>
        <v>0</v>
      </c>
      <c r="H12" s="95">
        <f t="shared" si="4"/>
        <v>0</v>
      </c>
      <c r="I12" s="95">
        <f t="shared" si="2"/>
        <v>-11</v>
      </c>
      <c r="J12" s="95">
        <f t="shared" si="2"/>
        <v>0</v>
      </c>
      <c r="K12" s="95">
        <f t="shared" si="2"/>
        <v>10</v>
      </c>
      <c r="N12" s="95">
        <f t="shared" si="5"/>
        <v>6</v>
      </c>
      <c r="O12" s="95">
        <f t="shared" si="3"/>
        <v>0</v>
      </c>
      <c r="P12" s="95">
        <f t="shared" si="3"/>
        <v>4</v>
      </c>
      <c r="Q12" s="95">
        <f t="shared" si="3"/>
        <v>0</v>
      </c>
      <c r="T12" s="124"/>
      <c r="U12" s="125" t="s">
        <v>121</v>
      </c>
      <c r="V12" s="125" t="s">
        <v>122</v>
      </c>
      <c r="W12" s="125" t="s">
        <v>120</v>
      </c>
      <c r="X12" s="177">
        <v>14</v>
      </c>
      <c r="Y12" s="177">
        <v>14</v>
      </c>
      <c r="Z12" s="125" t="s">
        <v>120</v>
      </c>
      <c r="AA12" s="125" t="s">
        <v>122</v>
      </c>
      <c r="AB12" s="125" t="s">
        <v>121</v>
      </c>
      <c r="AC12" s="127"/>
    </row>
    <row r="13" spans="1:29" ht="18.75" customHeight="1" thickTop="1" x14ac:dyDescent="0.25">
      <c r="A13" s="85"/>
      <c r="D13" s="99" t="s">
        <v>9</v>
      </c>
      <c r="E13" s="271">
        <f>Donnee_source!E4</f>
        <v>0</v>
      </c>
      <c r="F13" s="271">
        <f>Donnee_source!F4</f>
        <v>2</v>
      </c>
      <c r="H13" s="95">
        <f>IFERROR(VLOOKUP(T13,$D:$F,2,FALSE),0)</f>
        <v>0</v>
      </c>
      <c r="I13" s="95">
        <f t="shared" si="2"/>
        <v>-10</v>
      </c>
      <c r="J13" s="95">
        <f t="shared" si="2"/>
        <v>-5</v>
      </c>
      <c r="K13" s="95">
        <f t="shared" si="2"/>
        <v>0</v>
      </c>
      <c r="N13" s="95">
        <f t="shared" si="5"/>
        <v>0</v>
      </c>
      <c r="O13" s="95">
        <f t="shared" si="3"/>
        <v>-4</v>
      </c>
      <c r="P13" s="95">
        <f t="shared" si="3"/>
        <v>-3</v>
      </c>
      <c r="Q13" s="95">
        <f t="shared" si="3"/>
        <v>0</v>
      </c>
      <c r="T13" s="349" t="s">
        <v>115</v>
      </c>
      <c r="U13" s="125" t="s">
        <v>117</v>
      </c>
      <c r="V13" s="125" t="s">
        <v>118</v>
      </c>
      <c r="W13" s="125" t="s">
        <v>109</v>
      </c>
      <c r="X13" s="177">
        <v>13</v>
      </c>
      <c r="Y13" s="177">
        <v>13</v>
      </c>
      <c r="Z13" s="125" t="s">
        <v>109</v>
      </c>
      <c r="AA13" s="125" t="s">
        <v>118</v>
      </c>
      <c r="AB13" s="125" t="s">
        <v>117</v>
      </c>
      <c r="AC13" s="129" t="s">
        <v>115</v>
      </c>
    </row>
    <row r="14" spans="1:29" ht="18.75" customHeight="1" x14ac:dyDescent="0.25">
      <c r="A14" s="85"/>
      <c r="D14" s="99" t="s">
        <v>11</v>
      </c>
      <c r="E14" s="271">
        <f>Donnee_source!E5</f>
        <v>0</v>
      </c>
      <c r="F14" s="271">
        <f>Donnee_source!F5</f>
        <v>0</v>
      </c>
      <c r="H14" s="95">
        <f t="shared" ref="H14:K51" si="6">IFERROR(VLOOKUP(T14,$D:$F,2,FALSE),0)</f>
        <v>0</v>
      </c>
      <c r="I14" s="95">
        <f t="shared" si="2"/>
        <v>0</v>
      </c>
      <c r="J14" s="95">
        <f t="shared" si="2"/>
        <v>0</v>
      </c>
      <c r="K14" s="95">
        <f t="shared" si="2"/>
        <v>0</v>
      </c>
      <c r="N14" s="95">
        <f t="shared" si="5"/>
        <v>0</v>
      </c>
      <c r="O14" s="95">
        <f t="shared" si="3"/>
        <v>8</v>
      </c>
      <c r="P14" s="95">
        <f t="shared" si="3"/>
        <v>0</v>
      </c>
      <c r="Q14" s="95">
        <f t="shared" si="3"/>
        <v>0</v>
      </c>
      <c r="T14" s="128" t="s">
        <v>114</v>
      </c>
      <c r="U14" s="125" t="s">
        <v>116</v>
      </c>
      <c r="V14" s="125" t="s">
        <v>111</v>
      </c>
      <c r="W14" s="125" t="s">
        <v>107</v>
      </c>
      <c r="X14" s="177">
        <v>13</v>
      </c>
      <c r="Y14" s="177">
        <v>13</v>
      </c>
      <c r="Z14" s="125" t="s">
        <v>107</v>
      </c>
      <c r="AA14" s="125" t="s">
        <v>111</v>
      </c>
      <c r="AB14" s="125" t="s">
        <v>116</v>
      </c>
      <c r="AC14" s="129" t="s">
        <v>114</v>
      </c>
    </row>
    <row r="15" spans="1:29" ht="18.75" customHeight="1" x14ac:dyDescent="0.25">
      <c r="A15" s="85"/>
      <c r="D15" s="99" t="s">
        <v>12</v>
      </c>
      <c r="E15" s="271">
        <f>Donnee_source!E6</f>
        <v>0</v>
      </c>
      <c r="F15" s="271">
        <f>Donnee_source!F6</f>
        <v>0</v>
      </c>
      <c r="H15" s="95">
        <f t="shared" si="6"/>
        <v>14</v>
      </c>
      <c r="I15" s="95">
        <f t="shared" si="2"/>
        <v>0</v>
      </c>
      <c r="J15" s="95">
        <f t="shared" si="2"/>
        <v>0</v>
      </c>
      <c r="K15" s="95">
        <f t="shared" si="2"/>
        <v>-15</v>
      </c>
      <c r="N15" s="95">
        <f t="shared" si="5"/>
        <v>2</v>
      </c>
      <c r="O15" s="95">
        <f t="shared" si="3"/>
        <v>0</v>
      </c>
      <c r="P15" s="95">
        <f t="shared" si="3"/>
        <v>0</v>
      </c>
      <c r="Q15" s="95">
        <f t="shared" si="3"/>
        <v>7</v>
      </c>
      <c r="T15" s="128" t="s">
        <v>113</v>
      </c>
      <c r="U15" s="125" t="s">
        <v>112</v>
      </c>
      <c r="V15" s="125" t="s">
        <v>110</v>
      </c>
      <c r="W15" s="125" t="s">
        <v>105</v>
      </c>
      <c r="X15" s="177">
        <v>12</v>
      </c>
      <c r="Y15" s="177">
        <v>12</v>
      </c>
      <c r="Z15" s="125" t="s">
        <v>105</v>
      </c>
      <c r="AA15" s="125" t="s">
        <v>110</v>
      </c>
      <c r="AB15" s="125" t="s">
        <v>112</v>
      </c>
      <c r="AC15" s="129" t="s">
        <v>113</v>
      </c>
    </row>
    <row r="16" spans="1:29" ht="18.75" customHeight="1" x14ac:dyDescent="0.25">
      <c r="A16" s="85"/>
      <c r="D16" s="99" t="s">
        <v>13</v>
      </c>
      <c r="E16" s="271">
        <f>Donnee_source!E7</f>
        <v>0</v>
      </c>
      <c r="F16" s="271">
        <f>Donnee_source!F7</f>
        <v>0</v>
      </c>
      <c r="H16" s="95">
        <f t="shared" si="6"/>
        <v>0</v>
      </c>
      <c r="I16" s="95">
        <f t="shared" si="2"/>
        <v>0</v>
      </c>
      <c r="J16" s="95">
        <f t="shared" si="2"/>
        <v>0</v>
      </c>
      <c r="K16" s="95">
        <f t="shared" si="2"/>
        <v>0</v>
      </c>
      <c r="N16" s="95">
        <f t="shared" si="5"/>
        <v>0</v>
      </c>
      <c r="O16" s="95">
        <f t="shared" si="3"/>
        <v>0</v>
      </c>
      <c r="P16" s="95">
        <f t="shared" si="3"/>
        <v>0</v>
      </c>
      <c r="Q16" s="95">
        <f t="shared" si="3"/>
        <v>0</v>
      </c>
      <c r="T16" s="214"/>
      <c r="U16" s="125" t="s">
        <v>103</v>
      </c>
      <c r="V16" s="125" t="s">
        <v>108</v>
      </c>
      <c r="W16" s="125" t="s">
        <v>104</v>
      </c>
      <c r="X16" s="177">
        <v>12</v>
      </c>
      <c r="Y16" s="177">
        <v>12</v>
      </c>
      <c r="Z16" s="125" t="s">
        <v>104</v>
      </c>
      <c r="AA16" s="125" t="s">
        <v>108</v>
      </c>
      <c r="AB16" s="125" t="s">
        <v>103</v>
      </c>
      <c r="AC16" s="215"/>
    </row>
    <row r="17" spans="1:29" ht="18.75" customHeight="1" x14ac:dyDescent="0.25">
      <c r="A17" s="85"/>
      <c r="D17" s="99" t="s">
        <v>14</v>
      </c>
      <c r="E17" s="271">
        <f>Donnee_source!E8</f>
        <v>1</v>
      </c>
      <c r="F17" s="271">
        <f>Donnee_source!F8</f>
        <v>1</v>
      </c>
      <c r="H17" s="95">
        <f t="shared" si="6"/>
        <v>0</v>
      </c>
      <c r="I17" s="95">
        <f t="shared" si="2"/>
        <v>0</v>
      </c>
      <c r="J17" s="95">
        <f t="shared" si="2"/>
        <v>0</v>
      </c>
      <c r="K17" s="95">
        <f t="shared" si="2"/>
        <v>0</v>
      </c>
      <c r="N17" s="95">
        <f t="shared" si="5"/>
        <v>0</v>
      </c>
      <c r="O17" s="95">
        <f t="shared" si="3"/>
        <v>0</v>
      </c>
      <c r="P17" s="95">
        <f t="shared" si="3"/>
        <v>0</v>
      </c>
      <c r="Q17" s="95">
        <f t="shared" si="3"/>
        <v>4</v>
      </c>
      <c r="T17" s="128" t="s">
        <v>102</v>
      </c>
      <c r="U17" s="125" t="s">
        <v>101</v>
      </c>
      <c r="V17" s="125" t="s">
        <v>100</v>
      </c>
      <c r="W17" s="125" t="s">
        <v>99</v>
      </c>
      <c r="X17" s="177">
        <v>12</v>
      </c>
      <c r="Y17" s="177">
        <v>12</v>
      </c>
      <c r="Z17" s="125" t="s">
        <v>99</v>
      </c>
      <c r="AA17" s="125" t="s">
        <v>100</v>
      </c>
      <c r="AB17" s="125" t="s">
        <v>101</v>
      </c>
      <c r="AC17" s="129" t="s">
        <v>102</v>
      </c>
    </row>
    <row r="18" spans="1:29" ht="18.75" customHeight="1" x14ac:dyDescent="0.25">
      <c r="A18" s="85"/>
      <c r="D18" s="99" t="s">
        <v>15</v>
      </c>
      <c r="E18" s="271">
        <f>Donnee_source!E9</f>
        <v>0</v>
      </c>
      <c r="F18" s="271">
        <f>Donnee_source!F9</f>
        <v>1</v>
      </c>
      <c r="H18" s="95">
        <f t="shared" si="6"/>
        <v>0</v>
      </c>
      <c r="I18" s="95">
        <f t="shared" si="2"/>
        <v>0</v>
      </c>
      <c r="J18" s="95">
        <f t="shared" si="2"/>
        <v>-6</v>
      </c>
      <c r="K18" s="95">
        <f t="shared" si="2"/>
        <v>0</v>
      </c>
      <c r="N18" s="95">
        <f t="shared" si="5"/>
        <v>0</v>
      </c>
      <c r="O18" s="95">
        <f t="shared" si="3"/>
        <v>0</v>
      </c>
      <c r="P18" s="95">
        <f t="shared" si="3"/>
        <v>5</v>
      </c>
      <c r="Q18" s="95">
        <f t="shared" si="3"/>
        <v>3</v>
      </c>
      <c r="T18" s="128" t="s">
        <v>96</v>
      </c>
      <c r="U18" s="125" t="s">
        <v>97</v>
      </c>
      <c r="V18" s="125" t="s">
        <v>98</v>
      </c>
      <c r="W18" s="125" t="s">
        <v>93</v>
      </c>
      <c r="X18" s="177">
        <v>11</v>
      </c>
      <c r="Y18" s="177">
        <v>11</v>
      </c>
      <c r="Z18" s="125" t="s">
        <v>93</v>
      </c>
      <c r="AA18" s="125" t="s">
        <v>98</v>
      </c>
      <c r="AB18" s="125" t="s">
        <v>97</v>
      </c>
      <c r="AC18" s="129" t="s">
        <v>96</v>
      </c>
    </row>
    <row r="19" spans="1:29" ht="18.75" customHeight="1" x14ac:dyDescent="0.25">
      <c r="A19" s="85"/>
      <c r="D19" s="99" t="s">
        <v>16</v>
      </c>
      <c r="E19" s="271">
        <f>Donnee_source!E10</f>
        <v>16</v>
      </c>
      <c r="F19" s="271">
        <f>Donnee_source!F10</f>
        <v>9</v>
      </c>
      <c r="H19" s="95">
        <f t="shared" si="6"/>
        <v>0</v>
      </c>
      <c r="I19" s="95">
        <f t="shared" si="2"/>
        <v>0</v>
      </c>
      <c r="J19" s="95">
        <f t="shared" si="2"/>
        <v>0</v>
      </c>
      <c r="K19" s="95">
        <f t="shared" si="2"/>
        <v>0</v>
      </c>
      <c r="N19" s="95">
        <f t="shared" si="5"/>
        <v>0</v>
      </c>
      <c r="O19" s="95">
        <f t="shared" si="3"/>
        <v>0</v>
      </c>
      <c r="P19" s="95">
        <f t="shared" si="3"/>
        <v>0</v>
      </c>
      <c r="Q19" s="95">
        <f t="shared" si="3"/>
        <v>0</v>
      </c>
      <c r="T19" s="124"/>
      <c r="U19" s="105"/>
      <c r="V19" s="125" t="s">
        <v>94</v>
      </c>
      <c r="W19" s="125" t="s">
        <v>90</v>
      </c>
      <c r="X19" s="177">
        <v>11</v>
      </c>
      <c r="Y19" s="177">
        <v>11</v>
      </c>
      <c r="Z19" s="125" t="s">
        <v>90</v>
      </c>
      <c r="AA19" s="125" t="s">
        <v>94</v>
      </c>
      <c r="AB19" s="105"/>
      <c r="AC19" s="127"/>
    </row>
    <row r="20" spans="1:29" ht="18.75" customHeight="1" x14ac:dyDescent="0.25">
      <c r="A20" s="85"/>
      <c r="D20" s="99" t="s">
        <v>18</v>
      </c>
      <c r="E20" s="271">
        <f>Donnee_source!E11</f>
        <v>1</v>
      </c>
      <c r="F20" s="271">
        <f>Donnee_source!F11</f>
        <v>0</v>
      </c>
      <c r="H20" s="95">
        <f t="shared" si="6"/>
        <v>0</v>
      </c>
      <c r="I20" s="95">
        <f t="shared" si="2"/>
        <v>0</v>
      </c>
      <c r="J20" s="95">
        <f t="shared" si="2"/>
        <v>0</v>
      </c>
      <c r="K20" s="95">
        <f t="shared" si="2"/>
        <v>-6</v>
      </c>
      <c r="N20" s="95">
        <f t="shared" si="5"/>
        <v>0</v>
      </c>
      <c r="O20" s="95">
        <f t="shared" si="3"/>
        <v>-14</v>
      </c>
      <c r="P20" s="95">
        <f t="shared" si="3"/>
        <v>0</v>
      </c>
      <c r="Q20" s="95">
        <f t="shared" si="3"/>
        <v>0</v>
      </c>
      <c r="T20" s="124"/>
      <c r="U20" s="125" t="s">
        <v>92</v>
      </c>
      <c r="V20" s="125" t="s">
        <v>91</v>
      </c>
      <c r="W20" s="125" t="s">
        <v>89</v>
      </c>
      <c r="X20" s="177">
        <v>11</v>
      </c>
      <c r="Y20" s="177">
        <v>11</v>
      </c>
      <c r="Z20" s="125" t="s">
        <v>89</v>
      </c>
      <c r="AA20" s="125" t="s">
        <v>91</v>
      </c>
      <c r="AB20" s="125" t="s">
        <v>92</v>
      </c>
      <c r="AC20" s="127"/>
    </row>
    <row r="21" spans="1:29" ht="18.75" customHeight="1" x14ac:dyDescent="0.25">
      <c r="A21" s="85"/>
      <c r="D21" s="99" t="s">
        <v>19</v>
      </c>
      <c r="E21" s="271">
        <f>Donnee_source!E12</f>
        <v>0</v>
      </c>
      <c r="F21" s="271">
        <f>Donnee_source!F12</f>
        <v>1</v>
      </c>
      <c r="H21" s="95">
        <f t="shared" si="6"/>
        <v>0</v>
      </c>
      <c r="I21" s="95">
        <f t="shared" si="2"/>
        <v>0</v>
      </c>
      <c r="J21" s="95">
        <f t="shared" si="2"/>
        <v>0</v>
      </c>
      <c r="K21" s="95">
        <f t="shared" si="2"/>
        <v>0</v>
      </c>
      <c r="N21" s="95">
        <f t="shared" si="5"/>
        <v>0</v>
      </c>
      <c r="O21" s="95">
        <f t="shared" si="3"/>
        <v>0</v>
      </c>
      <c r="P21" s="95">
        <f t="shared" si="3"/>
        <v>0</v>
      </c>
      <c r="Q21" s="95">
        <f t="shared" si="3"/>
        <v>0</v>
      </c>
      <c r="T21" s="124"/>
      <c r="U21" s="105"/>
      <c r="V21" s="125" t="s">
        <v>80</v>
      </c>
      <c r="W21" s="125" t="s">
        <v>85</v>
      </c>
      <c r="X21" s="177">
        <v>10</v>
      </c>
      <c r="Y21" s="177">
        <v>10</v>
      </c>
      <c r="Z21" s="125" t="s">
        <v>85</v>
      </c>
      <c r="AA21" s="125" t="s">
        <v>80</v>
      </c>
      <c r="AB21" s="105"/>
      <c r="AC21" s="127"/>
    </row>
    <row r="22" spans="1:29" ht="18.75" customHeight="1" x14ac:dyDescent="0.25">
      <c r="A22" s="85"/>
      <c r="D22" s="99" t="s">
        <v>20</v>
      </c>
      <c r="E22" s="271">
        <f>Donnee_source!E13</f>
        <v>0</v>
      </c>
      <c r="F22" s="271">
        <f>Donnee_source!F13</f>
        <v>12</v>
      </c>
      <c r="H22" s="95">
        <f t="shared" si="6"/>
        <v>0</v>
      </c>
      <c r="I22" s="95">
        <f t="shared" si="2"/>
        <v>0</v>
      </c>
      <c r="J22" s="95">
        <f t="shared" si="2"/>
        <v>0</v>
      </c>
      <c r="K22" s="95">
        <f t="shared" si="2"/>
        <v>0</v>
      </c>
      <c r="N22" s="95">
        <f t="shared" si="5"/>
        <v>0</v>
      </c>
      <c r="O22" s="95">
        <f t="shared" si="3"/>
        <v>0</v>
      </c>
      <c r="P22" s="95">
        <f t="shared" si="3"/>
        <v>0</v>
      </c>
      <c r="Q22" s="95">
        <f t="shared" si="3"/>
        <v>0</v>
      </c>
      <c r="T22" s="124"/>
      <c r="U22" s="105"/>
      <c r="V22" s="125" t="s">
        <v>86</v>
      </c>
      <c r="W22" s="125" t="s">
        <v>84</v>
      </c>
      <c r="X22" s="177">
        <v>10</v>
      </c>
      <c r="Y22" s="177">
        <v>10</v>
      </c>
      <c r="Z22" s="125" t="s">
        <v>84</v>
      </c>
      <c r="AA22" s="125" t="s">
        <v>86</v>
      </c>
      <c r="AB22" s="105"/>
      <c r="AC22" s="127"/>
    </row>
    <row r="23" spans="1:29" ht="18.75" customHeight="1" x14ac:dyDescent="0.25">
      <c r="A23" s="85"/>
      <c r="D23" s="99" t="s">
        <v>22</v>
      </c>
      <c r="E23" s="271">
        <f>Donnee_source!E14</f>
        <v>0</v>
      </c>
      <c r="F23" s="271">
        <f>Donnee_source!F14</f>
        <v>0</v>
      </c>
      <c r="H23" s="95">
        <f t="shared" si="6"/>
        <v>0</v>
      </c>
      <c r="I23" s="95">
        <f t="shared" si="2"/>
        <v>0</v>
      </c>
      <c r="J23" s="95">
        <f t="shared" si="2"/>
        <v>-11</v>
      </c>
      <c r="K23" s="95">
        <f t="shared" si="2"/>
        <v>0</v>
      </c>
      <c r="N23" s="95">
        <f t="shared" si="5"/>
        <v>0</v>
      </c>
      <c r="O23" s="95">
        <f t="shared" si="3"/>
        <v>0</v>
      </c>
      <c r="P23" s="95">
        <f t="shared" si="3"/>
        <v>0</v>
      </c>
      <c r="Q23" s="95">
        <f t="shared" si="3"/>
        <v>0</v>
      </c>
      <c r="T23" s="124"/>
      <c r="U23" s="105"/>
      <c r="V23" s="125" t="s">
        <v>79</v>
      </c>
      <c r="W23" s="125" t="s">
        <v>83</v>
      </c>
      <c r="X23" s="177">
        <v>10</v>
      </c>
      <c r="Y23" s="177">
        <v>10</v>
      </c>
      <c r="Z23" s="125" t="s">
        <v>83</v>
      </c>
      <c r="AA23" s="125" t="s">
        <v>79</v>
      </c>
      <c r="AB23" s="105"/>
      <c r="AC23" s="127"/>
    </row>
    <row r="24" spans="1:29" ht="18.75" customHeight="1" x14ac:dyDescent="0.25">
      <c r="A24" s="85"/>
      <c r="D24" s="99" t="s">
        <v>23</v>
      </c>
      <c r="E24" s="271">
        <f>Donnee_source!E15</f>
        <v>0</v>
      </c>
      <c r="F24" s="271">
        <f>Donnee_source!F15</f>
        <v>0</v>
      </c>
      <c r="H24" s="95">
        <f t="shared" si="6"/>
        <v>0</v>
      </c>
      <c r="I24" s="95">
        <f t="shared" si="2"/>
        <v>0</v>
      </c>
      <c r="J24" s="95">
        <f t="shared" si="2"/>
        <v>0</v>
      </c>
      <c r="K24" s="95">
        <f t="shared" si="2"/>
        <v>0</v>
      </c>
      <c r="N24" s="95">
        <f t="shared" si="5"/>
        <v>0</v>
      </c>
      <c r="O24" s="95">
        <f t="shared" si="3"/>
        <v>5</v>
      </c>
      <c r="P24" s="95">
        <f t="shared" si="3"/>
        <v>0</v>
      </c>
      <c r="Q24" s="95">
        <f t="shared" si="3"/>
        <v>0</v>
      </c>
      <c r="T24" s="124"/>
      <c r="U24" s="105"/>
      <c r="V24" s="125" t="s">
        <v>87</v>
      </c>
      <c r="W24" s="125" t="s">
        <v>82</v>
      </c>
      <c r="X24" s="177">
        <v>10</v>
      </c>
      <c r="Y24" s="177">
        <v>10</v>
      </c>
      <c r="Z24" s="125" t="s">
        <v>82</v>
      </c>
      <c r="AA24" s="125" t="s">
        <v>87</v>
      </c>
      <c r="AB24" s="105"/>
      <c r="AC24" s="127"/>
    </row>
    <row r="25" spans="1:29" ht="18.75" customHeight="1" x14ac:dyDescent="0.4">
      <c r="A25" s="530" t="s">
        <v>352</v>
      </c>
      <c r="B25" s="530"/>
      <c r="D25" s="99" t="s">
        <v>24</v>
      </c>
      <c r="E25" s="271">
        <f>Donnee_source!E16</f>
        <v>0</v>
      </c>
      <c r="F25" s="271">
        <f>Donnee_source!F16</f>
        <v>0</v>
      </c>
      <c r="H25" s="95">
        <f t="shared" si="6"/>
        <v>0</v>
      </c>
      <c r="I25" s="95">
        <f t="shared" si="2"/>
        <v>0</v>
      </c>
      <c r="J25" s="95">
        <f t="shared" si="2"/>
        <v>0</v>
      </c>
      <c r="K25" s="95">
        <f t="shared" si="2"/>
        <v>0</v>
      </c>
      <c r="N25" s="95">
        <f t="shared" si="5"/>
        <v>0</v>
      </c>
      <c r="O25" s="95">
        <f t="shared" si="3"/>
        <v>0</v>
      </c>
      <c r="P25" s="95">
        <f t="shared" si="3"/>
        <v>0</v>
      </c>
      <c r="Q25" s="95">
        <f t="shared" si="3"/>
        <v>0</v>
      </c>
      <c r="T25" s="124"/>
      <c r="U25" s="105"/>
      <c r="V25" s="125" t="s">
        <v>77</v>
      </c>
      <c r="W25" s="125" t="s">
        <v>81</v>
      </c>
      <c r="X25" s="177">
        <v>10</v>
      </c>
      <c r="Y25" s="177">
        <v>10</v>
      </c>
      <c r="Z25" s="125" t="s">
        <v>81</v>
      </c>
      <c r="AA25" s="125" t="s">
        <v>77</v>
      </c>
      <c r="AB25" s="105"/>
      <c r="AC25" s="127"/>
    </row>
    <row r="26" spans="1:29" ht="18.75" customHeight="1" x14ac:dyDescent="0.35">
      <c r="A26" s="107"/>
      <c r="B26" s="178" t="s">
        <v>876</v>
      </c>
      <c r="D26" s="99" t="s">
        <v>25</v>
      </c>
      <c r="E26" s="271">
        <f>Donnee_source!E17</f>
        <v>0</v>
      </c>
      <c r="F26" s="271">
        <f>Donnee_source!F17</f>
        <v>20</v>
      </c>
      <c r="H26" s="95">
        <f t="shared" si="6"/>
        <v>0</v>
      </c>
      <c r="I26" s="95">
        <f t="shared" si="6"/>
        <v>0</v>
      </c>
      <c r="J26" s="95">
        <f t="shared" si="6"/>
        <v>8</v>
      </c>
      <c r="K26" s="95">
        <f t="shared" si="6"/>
        <v>0</v>
      </c>
      <c r="N26" s="95">
        <f t="shared" si="5"/>
        <v>0</v>
      </c>
      <c r="O26" s="95">
        <f t="shared" si="5"/>
        <v>4</v>
      </c>
      <c r="P26" s="95">
        <f t="shared" si="5"/>
        <v>0</v>
      </c>
      <c r="Q26" s="95">
        <f t="shared" si="5"/>
        <v>0</v>
      </c>
      <c r="T26" s="124"/>
      <c r="U26" s="105"/>
      <c r="V26" s="125" t="s">
        <v>75</v>
      </c>
      <c r="W26" s="125" t="s">
        <v>74</v>
      </c>
      <c r="X26" s="177">
        <v>9</v>
      </c>
      <c r="Y26" s="177">
        <v>9</v>
      </c>
      <c r="Z26" s="125" t="s">
        <v>74</v>
      </c>
      <c r="AA26" s="125" t="s">
        <v>75</v>
      </c>
      <c r="AB26" s="105"/>
      <c r="AC26" s="127"/>
    </row>
    <row r="27" spans="1:29" ht="18.75" customHeight="1" x14ac:dyDescent="0.35">
      <c r="A27" s="102"/>
      <c r="B27" s="240" t="s">
        <v>877</v>
      </c>
      <c r="D27" s="99" t="s">
        <v>27</v>
      </c>
      <c r="E27" s="271">
        <f>Donnee_source!E18</f>
        <v>0</v>
      </c>
      <c r="F27" s="271">
        <f>Donnee_source!F18</f>
        <v>0</v>
      </c>
      <c r="H27" s="95">
        <f t="shared" si="6"/>
        <v>0</v>
      </c>
      <c r="I27" s="95">
        <f t="shared" si="6"/>
        <v>0</v>
      </c>
      <c r="J27" s="95">
        <f t="shared" si="6"/>
        <v>0</v>
      </c>
      <c r="K27" s="95">
        <f t="shared" si="6"/>
        <v>0</v>
      </c>
      <c r="N27" s="95">
        <f t="shared" si="5"/>
        <v>0</v>
      </c>
      <c r="O27" s="95">
        <f t="shared" si="5"/>
        <v>0</v>
      </c>
      <c r="P27" s="95">
        <f t="shared" si="5"/>
        <v>0</v>
      </c>
      <c r="Q27" s="95">
        <f t="shared" si="5"/>
        <v>0</v>
      </c>
      <c r="T27" s="124"/>
      <c r="U27" s="125" t="s">
        <v>76</v>
      </c>
      <c r="V27" s="125" t="s">
        <v>71</v>
      </c>
      <c r="W27" s="125" t="s">
        <v>73</v>
      </c>
      <c r="X27" s="177">
        <v>9</v>
      </c>
      <c r="Y27" s="177">
        <v>9</v>
      </c>
      <c r="Z27" s="125" t="s">
        <v>73</v>
      </c>
      <c r="AA27" s="125" t="s">
        <v>71</v>
      </c>
      <c r="AB27" s="125" t="s">
        <v>76</v>
      </c>
      <c r="AC27" s="127"/>
    </row>
    <row r="28" spans="1:29" ht="18.75" customHeight="1" x14ac:dyDescent="0.35">
      <c r="A28" s="109"/>
      <c r="B28" s="240" t="s">
        <v>878</v>
      </c>
      <c r="D28" s="99" t="s">
        <v>28</v>
      </c>
      <c r="E28" s="271">
        <f>Donnee_source!E19</f>
        <v>0</v>
      </c>
      <c r="F28" s="271">
        <f>Donnee_source!F19</f>
        <v>0</v>
      </c>
      <c r="H28" s="95">
        <f t="shared" si="6"/>
        <v>0</v>
      </c>
      <c r="I28" s="95">
        <f t="shared" si="6"/>
        <v>-4</v>
      </c>
      <c r="J28" s="95">
        <f t="shared" si="6"/>
        <v>0</v>
      </c>
      <c r="K28" s="95">
        <f t="shared" si="6"/>
        <v>0</v>
      </c>
      <c r="N28" s="95">
        <f t="shared" si="5"/>
        <v>0</v>
      </c>
      <c r="O28" s="95">
        <f t="shared" si="5"/>
        <v>11</v>
      </c>
      <c r="P28" s="95">
        <f t="shared" si="5"/>
        <v>0</v>
      </c>
      <c r="Q28" s="95">
        <f t="shared" si="5"/>
        <v>0</v>
      </c>
      <c r="T28" s="124"/>
      <c r="U28" s="125" t="s">
        <v>69</v>
      </c>
      <c r="V28" s="125" t="s">
        <v>70</v>
      </c>
      <c r="W28" s="125" t="s">
        <v>72</v>
      </c>
      <c r="X28" s="177">
        <v>9</v>
      </c>
      <c r="Y28" s="177">
        <v>9</v>
      </c>
      <c r="Z28" s="125" t="s">
        <v>72</v>
      </c>
      <c r="AA28" s="125" t="s">
        <v>70</v>
      </c>
      <c r="AB28" s="125" t="s">
        <v>69</v>
      </c>
      <c r="AC28" s="127"/>
    </row>
    <row r="29" spans="1:29" ht="18.75" customHeight="1" x14ac:dyDescent="0.25">
      <c r="A29" s="99"/>
      <c r="B29" s="175"/>
      <c r="D29" s="99" t="s">
        <v>30</v>
      </c>
      <c r="E29" s="271">
        <f>Donnee_source!E20</f>
        <v>0</v>
      </c>
      <c r="F29" s="271">
        <f>Donnee_source!F20</f>
        <v>0</v>
      </c>
      <c r="H29" s="95">
        <f t="shared" si="6"/>
        <v>0</v>
      </c>
      <c r="I29" s="95">
        <f t="shared" si="6"/>
        <v>0</v>
      </c>
      <c r="J29" s="95">
        <f t="shared" si="6"/>
        <v>0</v>
      </c>
      <c r="K29" s="95">
        <f t="shared" si="6"/>
        <v>0</v>
      </c>
      <c r="N29" s="95">
        <f t="shared" si="5"/>
        <v>0</v>
      </c>
      <c r="O29" s="95">
        <f t="shared" si="5"/>
        <v>0</v>
      </c>
      <c r="P29" s="95">
        <f t="shared" si="5"/>
        <v>0</v>
      </c>
      <c r="Q29" s="95">
        <f t="shared" si="5"/>
        <v>0</v>
      </c>
      <c r="T29" s="124"/>
      <c r="U29" s="125" t="s">
        <v>61</v>
      </c>
      <c r="V29" s="125" t="s">
        <v>63</v>
      </c>
      <c r="W29" s="125" t="s">
        <v>67</v>
      </c>
      <c r="X29" s="177">
        <v>8</v>
      </c>
      <c r="Y29" s="177">
        <v>8</v>
      </c>
      <c r="Z29" s="125" t="s">
        <v>67</v>
      </c>
      <c r="AA29" s="125" t="s">
        <v>63</v>
      </c>
      <c r="AB29" s="125" t="s">
        <v>61</v>
      </c>
      <c r="AC29" s="127"/>
    </row>
    <row r="30" spans="1:29" ht="18.75" customHeight="1" x14ac:dyDescent="0.25">
      <c r="A30" s="99"/>
      <c r="B30" s="175"/>
      <c r="D30" s="99" t="s">
        <v>31</v>
      </c>
      <c r="E30" s="271">
        <f>Donnee_source!E21</f>
        <v>0</v>
      </c>
      <c r="F30" s="271">
        <f>Donnee_source!F21</f>
        <v>0</v>
      </c>
      <c r="H30" s="95">
        <f t="shared" si="6"/>
        <v>0</v>
      </c>
      <c r="I30" s="95">
        <f t="shared" si="6"/>
        <v>0</v>
      </c>
      <c r="J30" s="95">
        <f t="shared" si="6"/>
        <v>0</v>
      </c>
      <c r="K30" s="95">
        <f t="shared" si="6"/>
        <v>0</v>
      </c>
      <c r="N30" s="95">
        <f t="shared" si="5"/>
        <v>0</v>
      </c>
      <c r="O30" s="95">
        <f t="shared" si="5"/>
        <v>0</v>
      </c>
      <c r="P30" s="95">
        <f t="shared" si="5"/>
        <v>0</v>
      </c>
      <c r="Q30" s="95">
        <f t="shared" si="5"/>
        <v>0</v>
      </c>
      <c r="T30" s="124"/>
      <c r="U30" s="125" t="s">
        <v>60</v>
      </c>
      <c r="V30" s="125" t="s">
        <v>62</v>
      </c>
      <c r="W30" s="125" t="s">
        <v>66</v>
      </c>
      <c r="X30" s="177">
        <v>8</v>
      </c>
      <c r="Y30" s="177">
        <v>8</v>
      </c>
      <c r="Z30" s="125" t="s">
        <v>66</v>
      </c>
      <c r="AA30" s="125" t="s">
        <v>62</v>
      </c>
      <c r="AB30" s="125" t="s">
        <v>60</v>
      </c>
      <c r="AC30" s="127"/>
    </row>
    <row r="31" spans="1:29" ht="18.75" customHeight="1" x14ac:dyDescent="0.4">
      <c r="A31" s="530" t="s">
        <v>749</v>
      </c>
      <c r="B31" s="530"/>
      <c r="D31" s="99" t="s">
        <v>32</v>
      </c>
      <c r="E31" s="271">
        <f>Donnee_source!E22</f>
        <v>0</v>
      </c>
      <c r="F31" s="271">
        <f>Donnee_source!F22</f>
        <v>0</v>
      </c>
      <c r="H31" s="95">
        <f t="shared" si="6"/>
        <v>0</v>
      </c>
      <c r="I31" s="95">
        <f t="shared" si="6"/>
        <v>0</v>
      </c>
      <c r="J31" s="95">
        <f t="shared" si="6"/>
        <v>0</v>
      </c>
      <c r="K31" s="95">
        <f t="shared" si="6"/>
        <v>-14</v>
      </c>
      <c r="N31" s="95">
        <f t="shared" si="5"/>
        <v>-8</v>
      </c>
      <c r="O31" s="95">
        <f t="shared" si="5"/>
        <v>0</v>
      </c>
      <c r="P31" s="95">
        <f t="shared" si="5"/>
        <v>0</v>
      </c>
      <c r="Q31" s="95">
        <f t="shared" si="5"/>
        <v>0</v>
      </c>
      <c r="T31" s="124"/>
      <c r="U31" s="105"/>
      <c r="V31" s="125" t="s">
        <v>59</v>
      </c>
      <c r="W31" s="125" t="s">
        <v>65</v>
      </c>
      <c r="X31" s="177">
        <v>8</v>
      </c>
      <c r="Y31" s="177">
        <v>8</v>
      </c>
      <c r="Z31" s="125" t="s">
        <v>65</v>
      </c>
      <c r="AA31" s="125" t="s">
        <v>59</v>
      </c>
      <c r="AB31" s="105"/>
      <c r="AC31" s="127"/>
    </row>
    <row r="32" spans="1:29" ht="18.75" customHeight="1" x14ac:dyDescent="0.35">
      <c r="A32" s="110"/>
      <c r="B32" s="178" t="s">
        <v>878</v>
      </c>
      <c r="D32" s="99" t="s">
        <v>33</v>
      </c>
      <c r="E32" s="271">
        <f>Donnee_source!E23</f>
        <v>0</v>
      </c>
      <c r="F32" s="271">
        <f>Donnee_source!F23</f>
        <v>0</v>
      </c>
      <c r="H32" s="95">
        <f t="shared" si="6"/>
        <v>0</v>
      </c>
      <c r="I32" s="95">
        <f t="shared" si="6"/>
        <v>0</v>
      </c>
      <c r="J32" s="95">
        <f t="shared" si="6"/>
        <v>0</v>
      </c>
      <c r="K32" s="95">
        <f t="shared" si="6"/>
        <v>0</v>
      </c>
      <c r="N32" s="95">
        <f t="shared" si="5"/>
        <v>0</v>
      </c>
      <c r="O32" s="95">
        <f t="shared" si="5"/>
        <v>0</v>
      </c>
      <c r="P32" s="95">
        <f t="shared" si="5"/>
        <v>0</v>
      </c>
      <c r="Q32" s="95">
        <f t="shared" si="5"/>
        <v>0</v>
      </c>
      <c r="T32" s="124"/>
      <c r="U32" s="105"/>
      <c r="V32" s="105"/>
      <c r="W32" s="125" t="s">
        <v>64</v>
      </c>
      <c r="X32" s="177">
        <v>8</v>
      </c>
      <c r="Y32" s="177">
        <v>8</v>
      </c>
      <c r="Z32" s="125" t="s">
        <v>64</v>
      </c>
      <c r="AA32" s="105"/>
      <c r="AB32" s="105"/>
      <c r="AC32" s="127"/>
    </row>
    <row r="33" spans="1:29" ht="18.75" customHeight="1" x14ac:dyDescent="0.35">
      <c r="A33" s="111"/>
      <c r="B33" s="240" t="s">
        <v>877</v>
      </c>
      <c r="D33" s="99" t="s">
        <v>34</v>
      </c>
      <c r="E33" s="271">
        <f>Donnee_source!E24</f>
        <v>0</v>
      </c>
      <c r="F33" s="271">
        <f>Donnee_source!F24</f>
        <v>0</v>
      </c>
      <c r="H33" s="95">
        <f t="shared" si="6"/>
        <v>0</v>
      </c>
      <c r="I33" s="95">
        <f t="shared" si="6"/>
        <v>0</v>
      </c>
      <c r="J33" s="95">
        <f t="shared" si="6"/>
        <v>0</v>
      </c>
      <c r="K33" s="95">
        <f t="shared" si="6"/>
        <v>0</v>
      </c>
      <c r="N33" s="95">
        <f t="shared" si="5"/>
        <v>0</v>
      </c>
      <c r="O33" s="95">
        <f t="shared" si="5"/>
        <v>0</v>
      </c>
      <c r="P33" s="95">
        <f t="shared" si="5"/>
        <v>2</v>
      </c>
      <c r="Q33" s="95">
        <f t="shared" si="5"/>
        <v>0</v>
      </c>
      <c r="T33" s="124"/>
      <c r="U33" s="125" t="s">
        <v>49</v>
      </c>
      <c r="V33" s="125" t="s">
        <v>52</v>
      </c>
      <c r="W33" s="125" t="s">
        <v>57</v>
      </c>
      <c r="X33" s="177">
        <v>7</v>
      </c>
      <c r="Y33" s="177">
        <v>7</v>
      </c>
      <c r="Z33" s="125" t="s">
        <v>57</v>
      </c>
      <c r="AA33" s="125" t="s">
        <v>52</v>
      </c>
      <c r="AB33" s="125" t="s">
        <v>49</v>
      </c>
      <c r="AC33" s="127"/>
    </row>
    <row r="34" spans="1:29" ht="18.75" customHeight="1" x14ac:dyDescent="0.35">
      <c r="A34" s="108"/>
      <c r="B34" s="240" t="s">
        <v>876</v>
      </c>
      <c r="D34" s="99" t="s">
        <v>36</v>
      </c>
      <c r="E34" s="271">
        <f>Donnee_source!E25</f>
        <v>0</v>
      </c>
      <c r="F34" s="271">
        <f>Donnee_source!F25</f>
        <v>0</v>
      </c>
      <c r="H34" s="95">
        <f t="shared" si="6"/>
        <v>0</v>
      </c>
      <c r="I34" s="95">
        <f t="shared" si="6"/>
        <v>0</v>
      </c>
      <c r="J34" s="95">
        <f t="shared" si="6"/>
        <v>0</v>
      </c>
      <c r="K34" s="95">
        <f t="shared" si="6"/>
        <v>0</v>
      </c>
      <c r="N34" s="95">
        <f t="shared" si="5"/>
        <v>0</v>
      </c>
      <c r="O34" s="95">
        <f t="shared" si="5"/>
        <v>0</v>
      </c>
      <c r="P34" s="95">
        <f t="shared" si="5"/>
        <v>8</v>
      </c>
      <c r="Q34" s="95">
        <f t="shared" si="5"/>
        <v>0</v>
      </c>
      <c r="T34" s="124"/>
      <c r="U34" s="125" t="s">
        <v>50</v>
      </c>
      <c r="V34" s="125" t="s">
        <v>51</v>
      </c>
      <c r="W34" s="125" t="s">
        <v>56</v>
      </c>
      <c r="X34" s="177">
        <v>7</v>
      </c>
      <c r="Y34" s="177">
        <v>7</v>
      </c>
      <c r="Z34" s="125" t="s">
        <v>56</v>
      </c>
      <c r="AA34" s="125" t="s">
        <v>51</v>
      </c>
      <c r="AB34" s="125" t="s">
        <v>50</v>
      </c>
      <c r="AC34" s="127"/>
    </row>
    <row r="35" spans="1:29" ht="18.75" customHeight="1" x14ac:dyDescent="0.25">
      <c r="A35" s="85"/>
      <c r="D35" s="99" t="s">
        <v>37</v>
      </c>
      <c r="E35" s="271">
        <f>Donnee_source!E26</f>
        <v>0</v>
      </c>
      <c r="F35" s="271">
        <f>Donnee_source!F26</f>
        <v>0</v>
      </c>
      <c r="H35" s="95">
        <f t="shared" si="6"/>
        <v>0</v>
      </c>
      <c r="I35" s="95">
        <f t="shared" si="6"/>
        <v>0</v>
      </c>
      <c r="J35" s="95">
        <f t="shared" si="6"/>
        <v>0</v>
      </c>
      <c r="K35" s="95">
        <f t="shared" si="6"/>
        <v>0</v>
      </c>
      <c r="N35" s="95">
        <f t="shared" si="5"/>
        <v>0</v>
      </c>
      <c r="O35" s="95">
        <f t="shared" si="5"/>
        <v>0</v>
      </c>
      <c r="P35" s="95">
        <f t="shared" si="5"/>
        <v>0</v>
      </c>
      <c r="Q35" s="95">
        <f t="shared" si="5"/>
        <v>0</v>
      </c>
      <c r="T35" s="124"/>
      <c r="U35" s="125" t="s">
        <v>48</v>
      </c>
      <c r="V35" s="125" t="s">
        <v>47</v>
      </c>
      <c r="W35" s="125" t="s">
        <v>55</v>
      </c>
      <c r="X35" s="177">
        <v>7</v>
      </c>
      <c r="Y35" s="177">
        <v>7</v>
      </c>
      <c r="Z35" s="125" t="s">
        <v>55</v>
      </c>
      <c r="AA35" s="125" t="s">
        <v>47</v>
      </c>
      <c r="AB35" s="125" t="s">
        <v>48</v>
      </c>
      <c r="AC35" s="127"/>
    </row>
    <row r="36" spans="1:29" ht="18.75" customHeight="1" x14ac:dyDescent="0.25">
      <c r="A36" s="83"/>
      <c r="D36" s="99" t="s">
        <v>38</v>
      </c>
      <c r="E36" s="271">
        <f>Donnee_source!E27</f>
        <v>0</v>
      </c>
      <c r="F36" s="271">
        <f>Donnee_source!F27</f>
        <v>0</v>
      </c>
      <c r="H36" s="95">
        <f t="shared" si="6"/>
        <v>0</v>
      </c>
      <c r="I36" s="95">
        <f t="shared" si="6"/>
        <v>0</v>
      </c>
      <c r="J36" s="95">
        <f t="shared" si="6"/>
        <v>0</v>
      </c>
      <c r="K36" s="95">
        <f t="shared" si="6"/>
        <v>0</v>
      </c>
      <c r="N36" s="95">
        <f t="shared" si="5"/>
        <v>11</v>
      </c>
      <c r="O36" s="95">
        <f t="shared" si="5"/>
        <v>0</v>
      </c>
      <c r="P36" s="95">
        <f t="shared" si="5"/>
        <v>0</v>
      </c>
      <c r="Q36" s="95">
        <f t="shared" si="5"/>
        <v>0</v>
      </c>
      <c r="T36" s="124"/>
      <c r="U36" s="105"/>
      <c r="V36" s="105"/>
      <c r="W36" s="125" t="s">
        <v>54</v>
      </c>
      <c r="X36" s="177">
        <v>7</v>
      </c>
      <c r="Y36" s="177">
        <v>7</v>
      </c>
      <c r="Z36" s="125" t="s">
        <v>54</v>
      </c>
      <c r="AA36" s="105"/>
      <c r="AB36" s="105"/>
      <c r="AC36" s="127"/>
    </row>
    <row r="37" spans="1:29" ht="18.75" customHeight="1" x14ac:dyDescent="0.25">
      <c r="A37" s="85"/>
      <c r="D37" s="99" t="s">
        <v>39</v>
      </c>
      <c r="E37" s="271">
        <f>Donnee_source!E28</f>
        <v>0</v>
      </c>
      <c r="F37" s="271">
        <f>Donnee_source!F28</f>
        <v>0</v>
      </c>
      <c r="H37" s="95">
        <f t="shared" si="6"/>
        <v>0</v>
      </c>
      <c r="I37" s="95">
        <f t="shared" si="6"/>
        <v>0</v>
      </c>
      <c r="J37" s="95">
        <f t="shared" si="6"/>
        <v>0</v>
      </c>
      <c r="K37" s="95">
        <f t="shared" si="6"/>
        <v>0</v>
      </c>
      <c r="N37" s="95">
        <f t="shared" si="5"/>
        <v>10</v>
      </c>
      <c r="O37" s="95">
        <f t="shared" si="5"/>
        <v>0</v>
      </c>
      <c r="P37" s="95">
        <f t="shared" si="5"/>
        <v>0</v>
      </c>
      <c r="Q37" s="95">
        <f t="shared" si="5"/>
        <v>0</v>
      </c>
      <c r="T37" s="124"/>
      <c r="U37" s="105"/>
      <c r="V37" s="105"/>
      <c r="W37" s="125" t="s">
        <v>53</v>
      </c>
      <c r="X37" s="177">
        <v>7</v>
      </c>
      <c r="Y37" s="177">
        <v>7</v>
      </c>
      <c r="Z37" s="125" t="s">
        <v>53</v>
      </c>
      <c r="AA37" s="105"/>
      <c r="AB37" s="105"/>
      <c r="AC37" s="127"/>
    </row>
    <row r="38" spans="1:29" ht="18.75" customHeight="1" x14ac:dyDescent="0.25">
      <c r="A38" s="85"/>
      <c r="D38" s="99" t="s">
        <v>40</v>
      </c>
      <c r="E38" s="271">
        <f>Donnee_source!E29</f>
        <v>0</v>
      </c>
      <c r="F38" s="271">
        <f>Donnee_source!F29</f>
        <v>0</v>
      </c>
      <c r="H38" s="95">
        <f t="shared" si="6"/>
        <v>0</v>
      </c>
      <c r="I38" s="95">
        <f t="shared" si="6"/>
        <v>0</v>
      </c>
      <c r="J38" s="95">
        <f t="shared" si="6"/>
        <v>0</v>
      </c>
      <c r="K38" s="95">
        <f t="shared" si="6"/>
        <v>0</v>
      </c>
      <c r="N38" s="95">
        <f t="shared" si="5"/>
        <v>0</v>
      </c>
      <c r="O38" s="95">
        <f t="shared" si="5"/>
        <v>0</v>
      </c>
      <c r="P38" s="95">
        <f t="shared" si="5"/>
        <v>0</v>
      </c>
      <c r="Q38" s="95">
        <f t="shared" si="5"/>
        <v>0</v>
      </c>
      <c r="T38" s="124"/>
      <c r="U38" s="105"/>
      <c r="V38" s="125" t="s">
        <v>39</v>
      </c>
      <c r="W38" s="125" t="s">
        <v>45</v>
      </c>
      <c r="X38" s="177">
        <v>6</v>
      </c>
      <c r="Y38" s="177">
        <v>6</v>
      </c>
      <c r="Z38" s="125" t="s">
        <v>45</v>
      </c>
      <c r="AA38" s="125" t="s">
        <v>39</v>
      </c>
      <c r="AB38" s="105"/>
      <c r="AC38" s="127"/>
    </row>
    <row r="39" spans="1:29" ht="18.75" customHeight="1" x14ac:dyDescent="0.25">
      <c r="A39" s="85"/>
      <c r="D39" s="99" t="s">
        <v>41</v>
      </c>
      <c r="E39" s="271">
        <f>Donnee_source!E30</f>
        <v>0</v>
      </c>
      <c r="F39" s="271">
        <f>Donnee_source!F30</f>
        <v>0</v>
      </c>
      <c r="H39" s="95">
        <f t="shared" si="6"/>
        <v>0</v>
      </c>
      <c r="I39" s="95">
        <f t="shared" si="6"/>
        <v>0</v>
      </c>
      <c r="J39" s="95">
        <f t="shared" si="6"/>
        <v>0</v>
      </c>
      <c r="K39" s="95">
        <f t="shared" si="6"/>
        <v>0</v>
      </c>
      <c r="N39" s="95">
        <f t="shared" si="5"/>
        <v>0</v>
      </c>
      <c r="O39" s="95">
        <f t="shared" si="5"/>
        <v>0</v>
      </c>
      <c r="P39" s="95">
        <f t="shared" si="5"/>
        <v>0</v>
      </c>
      <c r="Q39" s="95">
        <f t="shared" si="5"/>
        <v>0</v>
      </c>
      <c r="T39" s="124"/>
      <c r="U39" s="125" t="s">
        <v>37</v>
      </c>
      <c r="V39" s="125" t="s">
        <v>40</v>
      </c>
      <c r="W39" s="125" t="s">
        <v>44</v>
      </c>
      <c r="X39" s="177">
        <v>6</v>
      </c>
      <c r="Y39" s="177">
        <v>6</v>
      </c>
      <c r="Z39" s="125" t="s">
        <v>44</v>
      </c>
      <c r="AA39" s="125" t="s">
        <v>40</v>
      </c>
      <c r="AB39" s="125" t="s">
        <v>37</v>
      </c>
      <c r="AC39" s="127"/>
    </row>
    <row r="40" spans="1:29" ht="18.75" customHeight="1" x14ac:dyDescent="0.25">
      <c r="A40" s="85"/>
      <c r="D40" s="99" t="s">
        <v>42</v>
      </c>
      <c r="E40" s="271">
        <f>Donnee_source!E31</f>
        <v>0</v>
      </c>
      <c r="F40" s="271">
        <f>Donnee_source!F31</f>
        <v>0</v>
      </c>
      <c r="H40" s="95">
        <f t="shared" si="6"/>
        <v>0</v>
      </c>
      <c r="I40" s="95">
        <f t="shared" si="6"/>
        <v>0</v>
      </c>
      <c r="J40" s="95">
        <f t="shared" si="6"/>
        <v>0</v>
      </c>
      <c r="K40" s="95">
        <f t="shared" si="6"/>
        <v>0</v>
      </c>
      <c r="N40" s="95">
        <f t="shared" si="5"/>
        <v>0</v>
      </c>
      <c r="O40" s="95">
        <f t="shared" si="5"/>
        <v>0</v>
      </c>
      <c r="P40" s="95">
        <f t="shared" si="5"/>
        <v>0</v>
      </c>
      <c r="Q40" s="95">
        <f t="shared" si="5"/>
        <v>0</v>
      </c>
      <c r="T40" s="124"/>
      <c r="U40" s="105"/>
      <c r="V40" s="125" t="s">
        <v>38</v>
      </c>
      <c r="W40" s="125" t="s">
        <v>43</v>
      </c>
      <c r="X40" s="177">
        <v>6</v>
      </c>
      <c r="Y40" s="177">
        <v>6</v>
      </c>
      <c r="Z40" s="125" t="s">
        <v>43</v>
      </c>
      <c r="AA40" s="125" t="s">
        <v>38</v>
      </c>
      <c r="AB40" s="105"/>
      <c r="AC40" s="127"/>
    </row>
    <row r="41" spans="1:29" ht="18.75" customHeight="1" x14ac:dyDescent="0.25">
      <c r="A41" s="85"/>
      <c r="D41" s="99" t="s">
        <v>43</v>
      </c>
      <c r="E41" s="271">
        <f>Donnee_source!E32</f>
        <v>0</v>
      </c>
      <c r="F41" s="271">
        <f>Donnee_source!F32</f>
        <v>0</v>
      </c>
      <c r="H41" s="95">
        <f t="shared" si="6"/>
        <v>0</v>
      </c>
      <c r="I41" s="95">
        <f t="shared" si="6"/>
        <v>0</v>
      </c>
      <c r="J41" s="95">
        <f t="shared" si="6"/>
        <v>0</v>
      </c>
      <c r="K41" s="95">
        <f t="shared" si="6"/>
        <v>0</v>
      </c>
      <c r="N41" s="95">
        <f t="shared" si="5"/>
        <v>0</v>
      </c>
      <c r="O41" s="95">
        <f t="shared" si="5"/>
        <v>0</v>
      </c>
      <c r="P41" s="95">
        <f t="shared" si="5"/>
        <v>0</v>
      </c>
      <c r="Q41" s="95">
        <f t="shared" si="5"/>
        <v>0</v>
      </c>
      <c r="T41" s="124"/>
      <c r="U41" s="105"/>
      <c r="V41" s="125" t="s">
        <v>36</v>
      </c>
      <c r="W41" s="125" t="s">
        <v>42</v>
      </c>
      <c r="X41" s="177">
        <v>6</v>
      </c>
      <c r="Y41" s="177">
        <v>6</v>
      </c>
      <c r="Z41" s="125" t="s">
        <v>42</v>
      </c>
      <c r="AA41" s="125" t="s">
        <v>36</v>
      </c>
      <c r="AB41" s="105"/>
      <c r="AC41" s="127"/>
    </row>
    <row r="42" spans="1:29" ht="18.75" customHeight="1" x14ac:dyDescent="0.25">
      <c r="A42" s="85"/>
      <c r="D42" s="99" t="s">
        <v>44</v>
      </c>
      <c r="E42" s="271">
        <f>Donnee_source!E33</f>
        <v>0</v>
      </c>
      <c r="F42" s="271">
        <f>Donnee_source!F33</f>
        <v>0</v>
      </c>
      <c r="H42" s="95">
        <f t="shared" si="6"/>
        <v>0</v>
      </c>
      <c r="I42" s="95">
        <f t="shared" si="6"/>
        <v>0</v>
      </c>
      <c r="J42" s="95">
        <f t="shared" si="6"/>
        <v>0</v>
      </c>
      <c r="K42" s="95">
        <f t="shared" si="6"/>
        <v>0</v>
      </c>
      <c r="N42" s="95">
        <f t="shared" si="5"/>
        <v>0</v>
      </c>
      <c r="O42" s="95">
        <f t="shared" si="5"/>
        <v>0</v>
      </c>
      <c r="P42" s="95">
        <f t="shared" si="5"/>
        <v>0</v>
      </c>
      <c r="Q42" s="95">
        <f t="shared" si="5"/>
        <v>0</v>
      </c>
      <c r="T42" s="124"/>
      <c r="U42" s="105"/>
      <c r="V42" s="105"/>
      <c r="W42" s="125" t="s">
        <v>41</v>
      </c>
      <c r="X42" s="177">
        <v>6</v>
      </c>
      <c r="Y42" s="177">
        <v>6</v>
      </c>
      <c r="Z42" s="125" t="s">
        <v>41</v>
      </c>
      <c r="AA42" s="105"/>
      <c r="AB42" s="105"/>
      <c r="AC42" s="127"/>
    </row>
    <row r="43" spans="1:29" ht="18.75" customHeight="1" x14ac:dyDescent="0.25">
      <c r="A43" s="85"/>
      <c r="D43" s="99" t="s">
        <v>45</v>
      </c>
      <c r="E43" s="271">
        <f>Donnee_source!E34</f>
        <v>0</v>
      </c>
      <c r="F43" s="271">
        <f>Donnee_source!F34</f>
        <v>0</v>
      </c>
      <c r="H43" s="95">
        <f t="shared" si="6"/>
        <v>0</v>
      </c>
      <c r="I43" s="95">
        <f t="shared" si="6"/>
        <v>0</v>
      </c>
      <c r="J43" s="95">
        <f t="shared" si="6"/>
        <v>0</v>
      </c>
      <c r="K43" s="95">
        <f t="shared" si="6"/>
        <v>0</v>
      </c>
      <c r="N43" s="95">
        <f t="shared" si="5"/>
        <v>0</v>
      </c>
      <c r="O43" s="95">
        <f t="shared" si="5"/>
        <v>0</v>
      </c>
      <c r="P43" s="95">
        <f t="shared" si="5"/>
        <v>0</v>
      </c>
      <c r="Q43" s="95">
        <f t="shared" si="5"/>
        <v>0</v>
      </c>
      <c r="T43" s="124"/>
      <c r="U43" s="105"/>
      <c r="V43" s="105"/>
      <c r="W43" s="125" t="s">
        <v>34</v>
      </c>
      <c r="X43" s="177">
        <v>5</v>
      </c>
      <c r="Y43" s="177">
        <v>5</v>
      </c>
      <c r="Z43" s="125" t="s">
        <v>34</v>
      </c>
      <c r="AA43" s="105"/>
      <c r="AB43" s="105"/>
      <c r="AC43" s="127"/>
    </row>
    <row r="44" spans="1:29" ht="18.75" customHeight="1" x14ac:dyDescent="0.25">
      <c r="A44" s="85"/>
      <c r="D44" s="99" t="s">
        <v>47</v>
      </c>
      <c r="E44" s="271">
        <f>Donnee_source!E35</f>
        <v>0</v>
      </c>
      <c r="F44" s="271">
        <f>Donnee_source!F35</f>
        <v>0</v>
      </c>
      <c r="H44" s="95">
        <f t="shared" si="6"/>
        <v>0</v>
      </c>
      <c r="I44" s="95">
        <f t="shared" si="6"/>
        <v>0</v>
      </c>
      <c r="J44" s="95">
        <f t="shared" si="6"/>
        <v>0</v>
      </c>
      <c r="K44" s="95">
        <f t="shared" si="6"/>
        <v>0</v>
      </c>
      <c r="N44" s="95">
        <f t="shared" si="5"/>
        <v>0</v>
      </c>
      <c r="O44" s="95">
        <f t="shared" si="5"/>
        <v>0</v>
      </c>
      <c r="P44" s="95">
        <f t="shared" si="5"/>
        <v>0</v>
      </c>
      <c r="Q44" s="95">
        <f t="shared" si="5"/>
        <v>0</v>
      </c>
      <c r="T44" s="124"/>
      <c r="U44" s="105"/>
      <c r="V44" s="125" t="s">
        <v>31</v>
      </c>
      <c r="W44" s="125" t="s">
        <v>33</v>
      </c>
      <c r="X44" s="177">
        <v>5</v>
      </c>
      <c r="Y44" s="177">
        <v>5</v>
      </c>
      <c r="Z44" s="125" t="s">
        <v>33</v>
      </c>
      <c r="AA44" s="125" t="s">
        <v>31</v>
      </c>
      <c r="AB44" s="105"/>
      <c r="AC44" s="127"/>
    </row>
    <row r="45" spans="1:29" ht="18.75" customHeight="1" x14ac:dyDescent="0.25">
      <c r="A45" s="85"/>
      <c r="D45" s="97" t="s">
        <v>48</v>
      </c>
      <c r="E45" s="271">
        <f>Donnee_source!E36</f>
        <v>0</v>
      </c>
      <c r="F45" s="271">
        <f>Donnee_source!F36</f>
        <v>0</v>
      </c>
      <c r="H45" s="95">
        <f t="shared" si="6"/>
        <v>0</v>
      </c>
      <c r="I45" s="95">
        <f t="shared" si="6"/>
        <v>0</v>
      </c>
      <c r="J45" s="95">
        <f t="shared" si="6"/>
        <v>0</v>
      </c>
      <c r="K45" s="95">
        <f t="shared" si="6"/>
        <v>0</v>
      </c>
      <c r="N45" s="95">
        <f t="shared" si="5"/>
        <v>0</v>
      </c>
      <c r="O45" s="95">
        <f t="shared" si="5"/>
        <v>0</v>
      </c>
      <c r="P45" s="95">
        <f t="shared" si="5"/>
        <v>0</v>
      </c>
      <c r="Q45" s="95">
        <f t="shared" si="5"/>
        <v>0</v>
      </c>
      <c r="T45" s="124"/>
      <c r="U45" s="105"/>
      <c r="V45" s="125" t="s">
        <v>28</v>
      </c>
      <c r="W45" s="125" t="s">
        <v>32</v>
      </c>
      <c r="X45" s="177">
        <v>5</v>
      </c>
      <c r="Y45" s="177">
        <v>5</v>
      </c>
      <c r="Z45" s="125" t="s">
        <v>32</v>
      </c>
      <c r="AA45" s="125" t="s">
        <v>28</v>
      </c>
      <c r="AB45" s="105"/>
      <c r="AC45" s="127"/>
    </row>
    <row r="46" spans="1:29" ht="18.75" customHeight="1" x14ac:dyDescent="0.25">
      <c r="A46" s="85"/>
      <c r="D46" s="99" t="s">
        <v>49</v>
      </c>
      <c r="E46" s="271">
        <f>Donnee_source!E37</f>
        <v>0</v>
      </c>
      <c r="F46" s="271">
        <f>Donnee_source!F37</f>
        <v>2</v>
      </c>
      <c r="H46" s="95">
        <f t="shared" si="6"/>
        <v>0</v>
      </c>
      <c r="I46" s="95">
        <f t="shared" si="6"/>
        <v>0</v>
      </c>
      <c r="J46" s="95">
        <f t="shared" si="6"/>
        <v>0</v>
      </c>
      <c r="K46" s="95">
        <f t="shared" si="6"/>
        <v>0</v>
      </c>
      <c r="N46" s="95">
        <f t="shared" si="5"/>
        <v>0</v>
      </c>
      <c r="O46" s="95">
        <f t="shared" si="5"/>
        <v>0</v>
      </c>
      <c r="P46" s="95">
        <f t="shared" si="5"/>
        <v>20</v>
      </c>
      <c r="Q46" s="95">
        <f t="shared" si="5"/>
        <v>0</v>
      </c>
      <c r="T46" s="124"/>
      <c r="U46" s="125" t="s">
        <v>25</v>
      </c>
      <c r="V46" s="125" t="s">
        <v>27</v>
      </c>
      <c r="W46" s="125" t="s">
        <v>30</v>
      </c>
      <c r="X46" s="177">
        <v>5</v>
      </c>
      <c r="Y46" s="177">
        <v>5</v>
      </c>
      <c r="Z46" s="125" t="s">
        <v>30</v>
      </c>
      <c r="AA46" s="125" t="s">
        <v>27</v>
      </c>
      <c r="AB46" s="125" t="s">
        <v>25</v>
      </c>
      <c r="AC46" s="127"/>
    </row>
    <row r="47" spans="1:29" ht="18.75" customHeight="1" x14ac:dyDescent="0.25">
      <c r="A47" s="85"/>
      <c r="D47" s="99" t="s">
        <v>50</v>
      </c>
      <c r="E47" s="271">
        <f>Donnee_source!E38</f>
        <v>0</v>
      </c>
      <c r="F47" s="271">
        <f>Donnee_source!F38</f>
        <v>8</v>
      </c>
      <c r="H47" s="95">
        <f t="shared" si="6"/>
        <v>0</v>
      </c>
      <c r="I47" s="95">
        <f t="shared" si="6"/>
        <v>0</v>
      </c>
      <c r="J47" s="271">
        <f t="shared" si="6"/>
        <v>0</v>
      </c>
      <c r="K47" s="95">
        <f t="shared" si="6"/>
        <v>0</v>
      </c>
      <c r="N47" s="95">
        <f t="shared" si="5"/>
        <v>0</v>
      </c>
      <c r="O47" s="95">
        <f t="shared" si="5"/>
        <v>0</v>
      </c>
      <c r="P47" s="95">
        <f t="shared" si="5"/>
        <v>0</v>
      </c>
      <c r="Q47" s="95">
        <f t="shared" si="5"/>
        <v>0</v>
      </c>
      <c r="T47" s="124"/>
      <c r="U47" s="125" t="s">
        <v>23</v>
      </c>
      <c r="V47" s="125" t="s">
        <v>22</v>
      </c>
      <c r="W47" s="125" t="s">
        <v>24</v>
      </c>
      <c r="X47" s="177">
        <v>3</v>
      </c>
      <c r="Y47" s="177">
        <v>3</v>
      </c>
      <c r="Z47" s="125" t="s">
        <v>24</v>
      </c>
      <c r="AA47" s="125" t="s">
        <v>22</v>
      </c>
      <c r="AB47" s="125" t="s">
        <v>23</v>
      </c>
      <c r="AC47" s="127"/>
    </row>
    <row r="48" spans="1:29" ht="18.75" customHeight="1" x14ac:dyDescent="0.25">
      <c r="A48" s="85"/>
      <c r="D48" s="99" t="s">
        <v>51</v>
      </c>
      <c r="E48" s="271">
        <f>Donnee_source!E39</f>
        <v>0</v>
      </c>
      <c r="F48" s="271">
        <f>Donnee_source!F39</f>
        <v>0</v>
      </c>
      <c r="H48" s="95">
        <f t="shared" si="6"/>
        <v>0</v>
      </c>
      <c r="I48" s="95">
        <f t="shared" si="6"/>
        <v>0</v>
      </c>
      <c r="J48" s="95">
        <f t="shared" si="6"/>
        <v>0</v>
      </c>
      <c r="K48" s="95">
        <f t="shared" si="6"/>
        <v>0</v>
      </c>
      <c r="N48" s="95">
        <f t="shared" si="5"/>
        <v>12</v>
      </c>
      <c r="O48" s="95">
        <f t="shared" si="5"/>
        <v>1</v>
      </c>
      <c r="P48" s="95">
        <f t="shared" si="5"/>
        <v>0</v>
      </c>
      <c r="Q48" s="95">
        <f t="shared" si="5"/>
        <v>0</v>
      </c>
      <c r="T48" s="124"/>
      <c r="U48" s="105"/>
      <c r="V48" s="125" t="s">
        <v>19</v>
      </c>
      <c r="W48" s="125" t="s">
        <v>20</v>
      </c>
      <c r="X48" s="177">
        <v>2</v>
      </c>
      <c r="Y48" s="177">
        <v>2</v>
      </c>
      <c r="Z48" s="125" t="s">
        <v>20</v>
      </c>
      <c r="AA48" s="125" t="s">
        <v>19</v>
      </c>
      <c r="AB48" s="105"/>
      <c r="AC48" s="127"/>
    </row>
    <row r="49" spans="1:29" ht="18.75" customHeight="1" x14ac:dyDescent="0.25">
      <c r="A49" s="85"/>
      <c r="D49" s="99" t="s">
        <v>52</v>
      </c>
      <c r="E49" s="271">
        <f>Donnee_source!E40</f>
        <v>0</v>
      </c>
      <c r="F49" s="271">
        <f>Donnee_source!F40</f>
        <v>0</v>
      </c>
      <c r="H49" s="95">
        <f t="shared" si="6"/>
        <v>0</v>
      </c>
      <c r="I49" s="95">
        <f t="shared" si="6"/>
        <v>0</v>
      </c>
      <c r="J49" s="95">
        <f t="shared" si="6"/>
        <v>0</v>
      </c>
      <c r="K49" s="95">
        <f t="shared" si="6"/>
        <v>1</v>
      </c>
      <c r="N49" s="95">
        <f t="shared" si="5"/>
        <v>0</v>
      </c>
      <c r="O49" s="95">
        <f t="shared" si="5"/>
        <v>0</v>
      </c>
      <c r="P49" s="95">
        <f t="shared" si="5"/>
        <v>0</v>
      </c>
      <c r="Q49" s="95">
        <f t="shared" si="5"/>
        <v>0</v>
      </c>
      <c r="T49" s="124"/>
      <c r="U49" s="105"/>
      <c r="V49" s="105"/>
      <c r="W49" s="125" t="s">
        <v>18</v>
      </c>
      <c r="X49" s="177">
        <v>2</v>
      </c>
      <c r="Y49" s="177">
        <v>2</v>
      </c>
      <c r="Z49" s="125" t="s">
        <v>18</v>
      </c>
      <c r="AA49" s="105"/>
      <c r="AB49" s="105"/>
      <c r="AC49" s="127"/>
    </row>
    <row r="50" spans="1:29" ht="18.75" customHeight="1" x14ac:dyDescent="0.25">
      <c r="A50" s="85"/>
      <c r="D50" s="99" t="s">
        <v>53</v>
      </c>
      <c r="E50" s="271">
        <f>Donnee_source!E41</f>
        <v>0</v>
      </c>
      <c r="F50" s="271">
        <f>Donnee_source!F41</f>
        <v>10</v>
      </c>
      <c r="H50" s="95">
        <f t="shared" si="6"/>
        <v>0</v>
      </c>
      <c r="I50" s="95">
        <f t="shared" si="6"/>
        <v>0</v>
      </c>
      <c r="J50" s="95">
        <f t="shared" si="6"/>
        <v>0</v>
      </c>
      <c r="K50" s="95">
        <f t="shared" si="6"/>
        <v>16</v>
      </c>
      <c r="N50" s="95">
        <f t="shared" si="5"/>
        <v>9</v>
      </c>
      <c r="O50" s="95">
        <f t="shared" si="5"/>
        <v>1</v>
      </c>
      <c r="P50" s="95">
        <f t="shared" si="5"/>
        <v>0</v>
      </c>
      <c r="Q50" s="95">
        <f t="shared" si="5"/>
        <v>0</v>
      </c>
      <c r="T50" s="124"/>
      <c r="U50" s="105"/>
      <c r="V50" s="125" t="s">
        <v>15</v>
      </c>
      <c r="W50" s="125" t="s">
        <v>16</v>
      </c>
      <c r="X50" s="177">
        <v>1</v>
      </c>
      <c r="Y50" s="177">
        <v>1</v>
      </c>
      <c r="Z50" s="125" t="s">
        <v>16</v>
      </c>
      <c r="AA50" s="125" t="s">
        <v>15</v>
      </c>
      <c r="AB50" s="105"/>
      <c r="AC50" s="127"/>
    </row>
    <row r="51" spans="1:29" ht="18.75" customHeight="1" x14ac:dyDescent="0.25">
      <c r="A51" s="85"/>
      <c r="D51" s="99" t="s">
        <v>54</v>
      </c>
      <c r="E51" s="271">
        <f>Donnee_source!E42</f>
        <v>0</v>
      </c>
      <c r="F51" s="271">
        <f>Donnee_source!F42</f>
        <v>11</v>
      </c>
      <c r="H51" s="95">
        <f t="shared" si="6"/>
        <v>0</v>
      </c>
      <c r="I51" s="95">
        <f t="shared" si="6"/>
        <v>0</v>
      </c>
      <c r="J51" s="95">
        <f t="shared" si="6"/>
        <v>0</v>
      </c>
      <c r="K51" s="95">
        <f t="shared" si="6"/>
        <v>1</v>
      </c>
      <c r="N51" s="95">
        <f t="shared" si="5"/>
        <v>1</v>
      </c>
      <c r="O51" s="95">
        <f t="shared" si="5"/>
        <v>0</v>
      </c>
      <c r="P51" s="95">
        <f t="shared" si="5"/>
        <v>2</v>
      </c>
      <c r="Q51" s="95">
        <f t="shared" si="5"/>
        <v>0</v>
      </c>
      <c r="T51" s="124"/>
      <c r="U51" s="125" t="s">
        <v>9</v>
      </c>
      <c r="V51" s="125" t="s">
        <v>11</v>
      </c>
      <c r="W51" s="125" t="s">
        <v>14</v>
      </c>
      <c r="X51" s="177">
        <v>1</v>
      </c>
      <c r="Y51" s="177">
        <v>1</v>
      </c>
      <c r="Z51" s="125" t="s">
        <v>14</v>
      </c>
      <c r="AA51" s="125" t="s">
        <v>11</v>
      </c>
      <c r="AB51" s="125" t="s">
        <v>9</v>
      </c>
      <c r="AC51" s="127"/>
    </row>
    <row r="52" spans="1:29" ht="18.75" customHeight="1" thickBot="1" x14ac:dyDescent="0.3">
      <c r="A52" s="85"/>
      <c r="D52" s="99" t="s">
        <v>55</v>
      </c>
      <c r="E52" s="271">
        <f>Donnee_source!E43</f>
        <v>0</v>
      </c>
      <c r="F52" s="271">
        <f>Donnee_source!F43</f>
        <v>0</v>
      </c>
      <c r="H52" s="271">
        <f t="shared" ref="H52" si="7">IFERROR(VLOOKUP(T52,$D:$F,2,FALSE),0)</f>
        <v>0</v>
      </c>
      <c r="I52" s="271">
        <f t="shared" ref="I52" si="8">IFERROR(VLOOKUP(U52,$D:$F,2,FALSE),0)</f>
        <v>0</v>
      </c>
      <c r="J52" s="271">
        <f t="shared" ref="J52" si="9">IFERROR(VLOOKUP(V52,$D:$F,2,FALSE),0)</f>
        <v>0</v>
      </c>
      <c r="K52" s="271">
        <f t="shared" ref="K52" si="10">IFERROR(VLOOKUP(W52,$D:$F,2,FALSE),0)</f>
        <v>0</v>
      </c>
      <c r="N52" s="271">
        <f t="shared" ref="N52" si="11">IFERROR(VLOOKUP(Z52,$D:$F,3,FALSE),0)</f>
        <v>0</v>
      </c>
      <c r="O52" s="271">
        <f t="shared" ref="O52" si="12">IFERROR(VLOOKUP(AA52,$D:$F,3,FALSE),0)</f>
        <v>0</v>
      </c>
      <c r="P52" s="271">
        <f t="shared" ref="P52" si="13">IFERROR(VLOOKUP(AB52,$D:$F,3,FALSE),0)</f>
        <v>0</v>
      </c>
      <c r="Q52" s="271">
        <f t="shared" ref="Q52" si="14">IFERROR(VLOOKUP(AC52,$D:$F,3,FALSE),0)</f>
        <v>0</v>
      </c>
      <c r="T52" s="131" t="s">
        <v>6</v>
      </c>
      <c r="U52" s="132" t="s">
        <v>8</v>
      </c>
      <c r="V52" s="132" t="s">
        <v>12</v>
      </c>
      <c r="W52" s="132" t="s">
        <v>13</v>
      </c>
      <c r="X52" s="177">
        <v>1</v>
      </c>
      <c r="Y52" s="177">
        <v>1</v>
      </c>
      <c r="Z52" s="132" t="s">
        <v>13</v>
      </c>
      <c r="AA52" s="132" t="s">
        <v>12</v>
      </c>
      <c r="AB52" s="132" t="s">
        <v>8</v>
      </c>
      <c r="AC52" s="134" t="s">
        <v>6</v>
      </c>
    </row>
    <row r="53" spans="1:29" ht="32.25" thickTop="1" x14ac:dyDescent="0.25">
      <c r="A53" s="85"/>
      <c r="D53" s="99" t="s">
        <v>56</v>
      </c>
      <c r="E53" s="271">
        <f>Donnee_source!E44</f>
        <v>0</v>
      </c>
      <c r="F53" s="271">
        <f>Donnee_source!F44</f>
        <v>0</v>
      </c>
      <c r="T53" s="105"/>
      <c r="U53" s="105"/>
      <c r="V53" s="105"/>
      <c r="W53" s="105"/>
      <c r="X53" s="105"/>
      <c r="Y53" s="105"/>
      <c r="Z53" s="106"/>
      <c r="AA53" s="105"/>
      <c r="AB53" s="105"/>
      <c r="AC53" s="105"/>
    </row>
    <row r="54" spans="1:29" ht="31.5" x14ac:dyDescent="0.25">
      <c r="A54" s="85"/>
      <c r="C54" t="s">
        <v>357</v>
      </c>
      <c r="D54" s="99" t="s">
        <v>57</v>
      </c>
      <c r="E54" s="271">
        <f>Donnee_source!E45</f>
        <v>0</v>
      </c>
      <c r="F54" s="271">
        <f>Donnee_source!F45</f>
        <v>0</v>
      </c>
      <c r="T54" s="105"/>
      <c r="U54" s="105"/>
      <c r="V54" s="105"/>
      <c r="W54" s="105"/>
      <c r="X54" s="105"/>
      <c r="Y54" s="105"/>
      <c r="Z54" s="106"/>
      <c r="AA54" s="105"/>
      <c r="AB54" s="105"/>
      <c r="AC54" s="105"/>
    </row>
    <row r="55" spans="1:29" ht="14.25" customHeight="1" x14ac:dyDescent="0.25">
      <c r="A55" s="85"/>
      <c r="D55" s="99" t="s">
        <v>59</v>
      </c>
      <c r="E55" s="271">
        <f>Donnee_source!E46</f>
        <v>0</v>
      </c>
      <c r="F55" s="271">
        <f>Donnee_source!F46</f>
        <v>0</v>
      </c>
      <c r="T55" s="125"/>
      <c r="U55" s="105"/>
      <c r="V55" s="105"/>
      <c r="W55" s="105"/>
      <c r="X55" s="105"/>
      <c r="Y55" s="105"/>
      <c r="Z55" s="106"/>
      <c r="AA55" s="105"/>
      <c r="AB55" s="105"/>
      <c r="AC55" s="125"/>
    </row>
    <row r="56" spans="1:29" ht="14.25" customHeight="1" x14ac:dyDescent="0.25">
      <c r="A56" s="85"/>
      <c r="D56" s="99" t="s">
        <v>60</v>
      </c>
      <c r="E56" s="271">
        <f>Donnee_source!E47</f>
        <v>0</v>
      </c>
      <c r="F56" s="271">
        <f>Donnee_source!F47</f>
        <v>0</v>
      </c>
      <c r="T56" s="125"/>
      <c r="U56" s="105"/>
      <c r="V56" s="105"/>
      <c r="W56" s="105"/>
      <c r="X56" s="105"/>
      <c r="Y56" s="105"/>
      <c r="Z56" s="106"/>
      <c r="AA56" s="105"/>
      <c r="AB56" s="105"/>
      <c r="AC56" s="125"/>
    </row>
    <row r="57" spans="1:29" ht="14.25" customHeight="1" x14ac:dyDescent="0.25">
      <c r="A57" s="85"/>
      <c r="D57" s="99" t="s">
        <v>61</v>
      </c>
      <c r="E57" s="271">
        <f>Donnee_source!E48</f>
        <v>0</v>
      </c>
      <c r="F57" s="271">
        <f>Donnee_source!F48</f>
        <v>0</v>
      </c>
      <c r="T57" s="125"/>
      <c r="AC57" s="125"/>
    </row>
    <row r="58" spans="1:29" ht="14.25" customHeight="1" x14ac:dyDescent="0.25">
      <c r="A58" s="85"/>
      <c r="D58" s="99" t="s">
        <v>62</v>
      </c>
      <c r="E58" s="271">
        <f>Donnee_source!E49</f>
        <v>0</v>
      </c>
      <c r="F58" s="271">
        <f>Donnee_source!F49</f>
        <v>0</v>
      </c>
      <c r="T58" s="125"/>
      <c r="AC58" s="125"/>
    </row>
    <row r="59" spans="1:29" ht="14.25" customHeight="1" x14ac:dyDescent="0.25">
      <c r="A59" s="85"/>
      <c r="D59" s="99" t="s">
        <v>63</v>
      </c>
      <c r="E59" s="271">
        <f>Donnee_source!E50</f>
        <v>0</v>
      </c>
      <c r="F59" s="271">
        <f>Donnee_source!F50</f>
        <v>0</v>
      </c>
      <c r="T59" s="125"/>
      <c r="AC59" s="125"/>
    </row>
    <row r="60" spans="1:29" ht="14.25" customHeight="1" x14ac:dyDescent="0.25">
      <c r="A60" s="85"/>
      <c r="D60" s="99" t="s">
        <v>64</v>
      </c>
      <c r="E60" s="271">
        <f>Donnee_source!E51</f>
        <v>0</v>
      </c>
      <c r="F60" s="271">
        <f>Donnee_source!F51</f>
        <v>0</v>
      </c>
      <c r="T60" s="125"/>
      <c r="AC60" s="125"/>
    </row>
    <row r="61" spans="1:29" ht="14.25" customHeight="1" x14ac:dyDescent="0.25">
      <c r="A61" s="85"/>
      <c r="D61" s="99" t="s">
        <v>65</v>
      </c>
      <c r="E61" s="271">
        <f>Donnee_source!E52</f>
        <v>-14</v>
      </c>
      <c r="F61" s="271">
        <f>Donnee_source!F52</f>
        <v>-8</v>
      </c>
      <c r="T61" s="125"/>
      <c r="AC61" s="125"/>
    </row>
    <row r="62" spans="1:29" ht="14.25" customHeight="1" x14ac:dyDescent="0.25">
      <c r="A62" s="85"/>
      <c r="D62" s="99" t="s">
        <v>66</v>
      </c>
      <c r="E62" s="271">
        <f>Donnee_source!E53</f>
        <v>0</v>
      </c>
      <c r="F62" s="271">
        <f>Donnee_source!F53</f>
        <v>0</v>
      </c>
      <c r="T62" s="125"/>
      <c r="AC62" s="125"/>
    </row>
    <row r="63" spans="1:29" ht="14.25" customHeight="1" x14ac:dyDescent="0.25">
      <c r="A63" s="85"/>
      <c r="D63" s="99" t="s">
        <v>67</v>
      </c>
      <c r="E63" s="271">
        <f>Donnee_source!E54</f>
        <v>0</v>
      </c>
      <c r="F63" s="271">
        <f>Donnee_source!F54</f>
        <v>0</v>
      </c>
      <c r="T63" s="125"/>
      <c r="AC63" s="125"/>
    </row>
    <row r="64" spans="1:29" ht="14.25" customHeight="1" x14ac:dyDescent="0.25">
      <c r="A64" s="85"/>
      <c r="D64" s="99" t="s">
        <v>69</v>
      </c>
      <c r="E64" s="271">
        <f>Donnee_source!E55</f>
        <v>-4</v>
      </c>
      <c r="F64" s="271">
        <f>Donnee_source!F55</f>
        <v>0</v>
      </c>
      <c r="T64" s="125"/>
      <c r="AC64" s="125"/>
    </row>
    <row r="65" spans="1:29" ht="14.25" customHeight="1" x14ac:dyDescent="0.25">
      <c r="A65" s="85"/>
      <c r="D65" s="99" t="s">
        <v>70</v>
      </c>
      <c r="E65" s="271">
        <f>Donnee_source!E56</f>
        <v>0</v>
      </c>
      <c r="F65" s="271">
        <f>Donnee_source!F56</f>
        <v>11</v>
      </c>
      <c r="T65" s="125"/>
      <c r="AC65" s="125"/>
    </row>
    <row r="66" spans="1:29" ht="14.25" customHeight="1" x14ac:dyDescent="0.25">
      <c r="A66" s="85"/>
      <c r="D66" s="99" t="s">
        <v>71</v>
      </c>
      <c r="E66" s="271">
        <f>Donnee_source!E57</f>
        <v>0</v>
      </c>
      <c r="F66" s="271">
        <f>Donnee_source!F57</f>
        <v>0</v>
      </c>
      <c r="T66" s="125"/>
      <c r="AC66" s="125"/>
    </row>
    <row r="67" spans="1:29" ht="14.25" customHeight="1" x14ac:dyDescent="0.25">
      <c r="A67" s="85"/>
      <c r="D67" s="99" t="s">
        <v>72</v>
      </c>
      <c r="E67" s="271">
        <f>Donnee_source!E58</f>
        <v>0</v>
      </c>
      <c r="F67" s="271">
        <f>Donnee_source!F58</f>
        <v>0</v>
      </c>
      <c r="T67" s="125"/>
      <c r="AC67" s="125"/>
    </row>
    <row r="68" spans="1:29" ht="14.25" customHeight="1" x14ac:dyDescent="0.25">
      <c r="A68" s="85"/>
      <c r="D68" s="99" t="s">
        <v>73</v>
      </c>
      <c r="E68" s="271">
        <f>Donnee_source!E59</f>
        <v>0</v>
      </c>
      <c r="F68" s="271">
        <f>Donnee_source!F59</f>
        <v>0</v>
      </c>
      <c r="T68" s="125"/>
      <c r="AC68" s="125"/>
    </row>
    <row r="69" spans="1:29" ht="14.25" customHeight="1" x14ac:dyDescent="0.25">
      <c r="A69" s="85"/>
      <c r="D69" s="99" t="s">
        <v>74</v>
      </c>
      <c r="E69" s="271">
        <f>Donnee_source!E60</f>
        <v>0</v>
      </c>
      <c r="F69" s="271">
        <f>Donnee_source!F60</f>
        <v>0</v>
      </c>
      <c r="T69" s="125"/>
      <c r="AC69" s="125"/>
    </row>
    <row r="70" spans="1:29" ht="14.25" customHeight="1" x14ac:dyDescent="0.25">
      <c r="A70" s="85"/>
      <c r="D70" s="99" t="s">
        <v>75</v>
      </c>
      <c r="E70" s="271">
        <f>Donnee_source!E61</f>
        <v>8</v>
      </c>
      <c r="F70" s="271">
        <f>Donnee_source!F61</f>
        <v>4</v>
      </c>
      <c r="T70" s="125"/>
      <c r="AC70" s="125"/>
    </row>
    <row r="71" spans="1:29" ht="14.25" customHeight="1" x14ac:dyDescent="0.25">
      <c r="A71" s="85"/>
      <c r="D71" s="99" t="s">
        <v>76</v>
      </c>
      <c r="E71" s="271">
        <f>Donnee_source!E62</f>
        <v>0</v>
      </c>
      <c r="F71" s="271">
        <f>Donnee_source!F62</f>
        <v>0</v>
      </c>
      <c r="T71" s="125"/>
      <c r="AC71" s="125"/>
    </row>
    <row r="72" spans="1:29" ht="14.25" customHeight="1" x14ac:dyDescent="0.25">
      <c r="A72" s="85"/>
      <c r="D72" s="99" t="s">
        <v>77</v>
      </c>
      <c r="E72" s="271">
        <f>Donnee_source!E63</f>
        <v>0</v>
      </c>
      <c r="F72" s="271">
        <f>Donnee_source!F63</f>
        <v>0</v>
      </c>
      <c r="T72" s="125"/>
      <c r="AC72" s="125"/>
    </row>
    <row r="73" spans="1:29" ht="14.25" customHeight="1" x14ac:dyDescent="0.25">
      <c r="A73" s="85"/>
      <c r="D73" s="99" t="s">
        <v>79</v>
      </c>
      <c r="E73" s="271">
        <f>Donnee_source!E64</f>
        <v>-11</v>
      </c>
      <c r="F73" s="271">
        <f>Donnee_source!F64</f>
        <v>0</v>
      </c>
      <c r="T73" s="125"/>
      <c r="AC73" s="125"/>
    </row>
    <row r="74" spans="1:29" ht="14.25" customHeight="1" x14ac:dyDescent="0.25">
      <c r="A74" s="85"/>
      <c r="D74" s="99" t="s">
        <v>80</v>
      </c>
      <c r="E74" s="271">
        <f>Donnee_source!E65</f>
        <v>0</v>
      </c>
      <c r="F74" s="271">
        <f>Donnee_source!F65</f>
        <v>0</v>
      </c>
      <c r="T74" s="125"/>
      <c r="AC74" s="125"/>
    </row>
    <row r="75" spans="1:29" ht="14.25" customHeight="1" x14ac:dyDescent="0.25">
      <c r="A75" s="85"/>
      <c r="D75" s="99" t="s">
        <v>81</v>
      </c>
      <c r="E75" s="271">
        <f>Donnee_source!E66</f>
        <v>0</v>
      </c>
      <c r="F75" s="271">
        <f>Donnee_source!F66</f>
        <v>0</v>
      </c>
      <c r="T75" s="125"/>
      <c r="AC75" s="125"/>
    </row>
    <row r="76" spans="1:29" ht="14.25" customHeight="1" x14ac:dyDescent="0.25">
      <c r="A76" s="85"/>
      <c r="D76" s="99" t="s">
        <v>82</v>
      </c>
      <c r="E76" s="271">
        <f>Donnee_source!E67</f>
        <v>0</v>
      </c>
      <c r="F76" s="271">
        <f>Donnee_source!F67</f>
        <v>0</v>
      </c>
      <c r="T76" s="125"/>
      <c r="AC76" s="125"/>
    </row>
    <row r="77" spans="1:29" ht="14.25" customHeight="1" x14ac:dyDescent="0.25">
      <c r="A77" s="85"/>
      <c r="D77" s="99" t="s">
        <v>83</v>
      </c>
      <c r="E77" s="271">
        <f>Donnee_source!E68</f>
        <v>0</v>
      </c>
      <c r="F77" s="271">
        <f>Donnee_source!F68</f>
        <v>0</v>
      </c>
      <c r="T77" s="125"/>
      <c r="AC77" s="125"/>
    </row>
    <row r="78" spans="1:29" ht="14.25" customHeight="1" x14ac:dyDescent="0.25">
      <c r="A78" s="85"/>
      <c r="D78" s="99" t="s">
        <v>84</v>
      </c>
      <c r="E78" s="271">
        <f>Donnee_source!E69</f>
        <v>0</v>
      </c>
      <c r="F78" s="271">
        <f>Donnee_source!F69</f>
        <v>0</v>
      </c>
      <c r="T78" s="125"/>
      <c r="AC78" s="125"/>
    </row>
    <row r="79" spans="1:29" ht="14.25" customHeight="1" x14ac:dyDescent="0.25">
      <c r="A79" s="85"/>
      <c r="D79" s="99" t="s">
        <v>85</v>
      </c>
      <c r="E79" s="271">
        <f>Donnee_source!E70</f>
        <v>0</v>
      </c>
      <c r="F79" s="271">
        <f>Donnee_source!F70</f>
        <v>0</v>
      </c>
      <c r="T79" s="125"/>
      <c r="AC79" s="125"/>
    </row>
    <row r="80" spans="1:29" ht="14.25" customHeight="1" x14ac:dyDescent="0.25">
      <c r="A80" s="85"/>
      <c r="D80" s="99" t="s">
        <v>86</v>
      </c>
      <c r="E80" s="271">
        <f>Donnee_source!E71</f>
        <v>0</v>
      </c>
      <c r="F80" s="271">
        <f>Donnee_source!F71</f>
        <v>0</v>
      </c>
      <c r="T80" s="125"/>
      <c r="AC80" s="125"/>
    </row>
    <row r="81" spans="1:29" ht="14.25" customHeight="1" x14ac:dyDescent="0.25">
      <c r="A81" s="85"/>
      <c r="D81" s="99" t="s">
        <v>87</v>
      </c>
      <c r="E81" s="271">
        <f>Donnee_source!E72</f>
        <v>0</v>
      </c>
      <c r="F81" s="271">
        <f>Donnee_source!F72</f>
        <v>5</v>
      </c>
      <c r="T81" s="125"/>
      <c r="AC81" s="125"/>
    </row>
    <row r="82" spans="1:29" ht="14.25" customHeight="1" x14ac:dyDescent="0.25">
      <c r="A82" s="85"/>
      <c r="D82" s="99" t="s">
        <v>89</v>
      </c>
      <c r="E82" s="271">
        <f>Donnee_source!E73</f>
        <v>-6</v>
      </c>
      <c r="F82" s="271">
        <f>Donnee_source!F73</f>
        <v>0</v>
      </c>
      <c r="T82" s="125"/>
      <c r="AC82" s="125"/>
    </row>
    <row r="83" spans="1:29" ht="14.25" customHeight="1" x14ac:dyDescent="0.25">
      <c r="A83" s="85"/>
      <c r="D83" s="99" t="s">
        <v>90</v>
      </c>
      <c r="E83" s="271">
        <f>Donnee_source!E74</f>
        <v>0</v>
      </c>
      <c r="F83" s="271">
        <f>Donnee_source!F74</f>
        <v>0</v>
      </c>
      <c r="T83" s="125"/>
      <c r="AC83" s="125"/>
    </row>
    <row r="84" spans="1:29" ht="14.25" customHeight="1" x14ac:dyDescent="0.25">
      <c r="A84" s="85"/>
      <c r="D84" s="99" t="s">
        <v>91</v>
      </c>
      <c r="E84" s="271">
        <f>Donnee_source!E75</f>
        <v>0</v>
      </c>
      <c r="F84" s="271">
        <f>Donnee_source!F75</f>
        <v>-14</v>
      </c>
      <c r="T84" s="125"/>
      <c r="AC84" s="125"/>
    </row>
    <row r="85" spans="1:29" ht="14.25" customHeight="1" x14ac:dyDescent="0.25">
      <c r="A85" s="85"/>
      <c r="D85" s="99" t="s">
        <v>92</v>
      </c>
      <c r="E85" s="271">
        <f>Donnee_source!E76</f>
        <v>0</v>
      </c>
      <c r="F85" s="271">
        <f>Donnee_source!F76</f>
        <v>0</v>
      </c>
      <c r="T85" s="125"/>
      <c r="AC85" s="125"/>
    </row>
    <row r="86" spans="1:29" ht="14.25" customHeight="1" x14ac:dyDescent="0.25">
      <c r="A86" s="85"/>
      <c r="D86" s="99" t="s">
        <v>93</v>
      </c>
      <c r="E86" s="271">
        <f>Donnee_source!E77</f>
        <v>0</v>
      </c>
      <c r="F86" s="271">
        <f>Donnee_source!F77</f>
        <v>0</v>
      </c>
      <c r="T86" s="125"/>
      <c r="AC86" s="125"/>
    </row>
    <row r="87" spans="1:29" ht="14.25" customHeight="1" x14ac:dyDescent="0.25">
      <c r="A87" s="85"/>
      <c r="D87" s="99" t="s">
        <v>94</v>
      </c>
      <c r="E87" s="271">
        <f>Donnee_source!E78</f>
        <v>0</v>
      </c>
      <c r="F87" s="271">
        <f>Donnee_source!F78</f>
        <v>0</v>
      </c>
      <c r="T87" s="125"/>
      <c r="AC87" s="125"/>
    </row>
    <row r="88" spans="1:29" ht="14.25" customHeight="1" x14ac:dyDescent="0.25">
      <c r="A88" s="85"/>
      <c r="D88" s="99" t="s">
        <v>96</v>
      </c>
      <c r="E88" s="271">
        <f>Donnee_source!E79</f>
        <v>0</v>
      </c>
      <c r="F88" s="271">
        <f>Donnee_source!F79</f>
        <v>3</v>
      </c>
      <c r="T88" s="125"/>
      <c r="AC88" s="125"/>
    </row>
    <row r="89" spans="1:29" ht="14.25" customHeight="1" x14ac:dyDescent="0.25">
      <c r="A89" s="85"/>
      <c r="D89" s="99" t="s">
        <v>97</v>
      </c>
      <c r="E89" s="271">
        <f>Donnee_source!E80</f>
        <v>0</v>
      </c>
      <c r="F89" s="271">
        <f>Donnee_source!F80</f>
        <v>5</v>
      </c>
      <c r="T89" s="125"/>
      <c r="AC89" s="125"/>
    </row>
    <row r="90" spans="1:29" ht="14.25" customHeight="1" x14ac:dyDescent="0.25">
      <c r="A90" s="85"/>
      <c r="D90" s="99" t="s">
        <v>98</v>
      </c>
      <c r="E90" s="271">
        <f>Donnee_source!E81</f>
        <v>-6</v>
      </c>
      <c r="F90" s="271">
        <f>Donnee_source!F81</f>
        <v>0</v>
      </c>
      <c r="T90" s="125"/>
      <c r="AC90" s="125"/>
    </row>
    <row r="91" spans="1:29" ht="14.25" customHeight="1" x14ac:dyDescent="0.25">
      <c r="A91" s="85"/>
      <c r="D91" s="99" t="s">
        <v>99</v>
      </c>
      <c r="E91" s="271">
        <f>Donnee_source!E82</f>
        <v>0</v>
      </c>
      <c r="F91" s="271">
        <f>Donnee_source!F82</f>
        <v>0</v>
      </c>
      <c r="T91" s="125"/>
      <c r="AC91" s="125"/>
    </row>
    <row r="92" spans="1:29" ht="14.25" customHeight="1" x14ac:dyDescent="0.25">
      <c r="A92" s="85"/>
      <c r="D92" s="99" t="s">
        <v>100</v>
      </c>
      <c r="E92" s="271">
        <f>Donnee_source!E83</f>
        <v>0</v>
      </c>
      <c r="F92" s="271">
        <f>Donnee_source!F83</f>
        <v>0</v>
      </c>
      <c r="T92" s="125"/>
      <c r="AC92" s="125"/>
    </row>
    <row r="93" spans="1:29" ht="14.25" customHeight="1" x14ac:dyDescent="0.25">
      <c r="A93" s="85"/>
      <c r="D93" s="99" t="s">
        <v>101</v>
      </c>
      <c r="E93" s="271">
        <f>Donnee_source!E84</f>
        <v>0</v>
      </c>
      <c r="F93" s="271">
        <f>Donnee_source!F84</f>
        <v>0</v>
      </c>
      <c r="T93" s="125"/>
      <c r="AC93" s="125"/>
    </row>
    <row r="94" spans="1:29" ht="14.25" customHeight="1" x14ac:dyDescent="0.25">
      <c r="A94" s="85"/>
      <c r="D94" s="99" t="s">
        <v>102</v>
      </c>
      <c r="E94" s="271">
        <f>Donnee_source!E85</f>
        <v>0</v>
      </c>
      <c r="F94" s="271">
        <f>Donnee_source!F85</f>
        <v>4</v>
      </c>
      <c r="T94" s="125"/>
      <c r="AC94" s="125"/>
    </row>
    <row r="95" spans="1:29" ht="14.25" customHeight="1" x14ac:dyDescent="0.25">
      <c r="A95" s="85"/>
      <c r="D95" s="99" t="s">
        <v>103</v>
      </c>
      <c r="E95" s="271">
        <f>Donnee_source!E86</f>
        <v>0</v>
      </c>
      <c r="F95" s="271">
        <f>Donnee_source!F86</f>
        <v>0</v>
      </c>
      <c r="T95" s="125"/>
      <c r="AC95" s="125"/>
    </row>
    <row r="96" spans="1:29" ht="14.25" customHeight="1" thickBot="1" x14ac:dyDescent="0.3">
      <c r="A96" s="85"/>
      <c r="D96" s="99" t="s">
        <v>104</v>
      </c>
      <c r="E96" s="271">
        <f>Donnee_source!E87</f>
        <v>0</v>
      </c>
      <c r="F96" s="271">
        <f>Donnee_source!F87</f>
        <v>0</v>
      </c>
      <c r="T96" s="132"/>
      <c r="AC96" s="132"/>
    </row>
    <row r="97" spans="1:6" ht="14.25" customHeight="1" thickTop="1" x14ac:dyDescent="0.25">
      <c r="A97" s="85"/>
      <c r="D97" s="99" t="s">
        <v>105</v>
      </c>
      <c r="E97" s="271">
        <f>Donnee_source!E88</f>
        <v>-15</v>
      </c>
      <c r="F97" s="271">
        <f>Donnee_source!F88</f>
        <v>2</v>
      </c>
    </row>
    <row r="98" spans="1:6" ht="14.25" customHeight="1" x14ac:dyDescent="0.25">
      <c r="A98" s="85"/>
      <c r="D98" s="99" t="s">
        <v>107</v>
      </c>
      <c r="E98" s="271">
        <f>Donnee_source!E89</f>
        <v>0</v>
      </c>
      <c r="F98" s="271">
        <f>Donnee_source!F89</f>
        <v>0</v>
      </c>
    </row>
    <row r="99" spans="1:6" ht="14.25" customHeight="1" x14ac:dyDescent="0.25">
      <c r="A99" s="85"/>
      <c r="D99" s="99" t="s">
        <v>108</v>
      </c>
      <c r="E99" s="271">
        <f>Donnee_source!E90</f>
        <v>0</v>
      </c>
      <c r="F99" s="271">
        <f>Donnee_source!F90</f>
        <v>0</v>
      </c>
    </row>
    <row r="100" spans="1:6" ht="14.25" customHeight="1" x14ac:dyDescent="0.25">
      <c r="A100" s="85"/>
      <c r="D100" s="99" t="s">
        <v>109</v>
      </c>
      <c r="E100" s="271">
        <f>Donnee_source!E91</f>
        <v>0</v>
      </c>
      <c r="F100" s="271">
        <f>Donnee_source!F91</f>
        <v>0</v>
      </c>
    </row>
    <row r="101" spans="1:6" ht="14.25" customHeight="1" x14ac:dyDescent="0.25">
      <c r="A101" s="85"/>
      <c r="D101" s="99" t="s">
        <v>110</v>
      </c>
      <c r="E101" s="271">
        <f>Donnee_source!E92</f>
        <v>0</v>
      </c>
      <c r="F101" s="271">
        <f>Donnee_source!F92</f>
        <v>0</v>
      </c>
    </row>
    <row r="102" spans="1:6" ht="14.25" customHeight="1" x14ac:dyDescent="0.25">
      <c r="A102" s="85"/>
      <c r="D102" s="99" t="s">
        <v>111</v>
      </c>
      <c r="E102" s="271">
        <f>Donnee_source!E93</f>
        <v>0</v>
      </c>
      <c r="F102" s="271">
        <f>Donnee_source!F93</f>
        <v>8</v>
      </c>
    </row>
    <row r="103" spans="1:6" ht="14.25" customHeight="1" x14ac:dyDescent="0.25">
      <c r="A103" s="85"/>
      <c r="D103" s="99" t="s">
        <v>112</v>
      </c>
      <c r="E103" s="271">
        <f>Donnee_source!E94</f>
        <v>0</v>
      </c>
      <c r="F103" s="271">
        <f>Donnee_source!F94</f>
        <v>0</v>
      </c>
    </row>
    <row r="104" spans="1:6" ht="14.25" customHeight="1" x14ac:dyDescent="0.25">
      <c r="A104" s="85"/>
      <c r="D104" s="99" t="s">
        <v>113</v>
      </c>
      <c r="E104" s="271">
        <f>Donnee_source!E95</f>
        <v>14</v>
      </c>
      <c r="F104" s="271">
        <f>Donnee_source!F95</f>
        <v>7</v>
      </c>
    </row>
    <row r="105" spans="1:6" ht="14.25" customHeight="1" x14ac:dyDescent="0.25">
      <c r="A105" s="85"/>
      <c r="D105" s="99" t="s">
        <v>114</v>
      </c>
      <c r="E105" s="271">
        <f>Donnee_source!E96</f>
        <v>0</v>
      </c>
      <c r="F105" s="271">
        <f>Donnee_source!F96</f>
        <v>0</v>
      </c>
    </row>
    <row r="106" spans="1:6" ht="14.25" customHeight="1" x14ac:dyDescent="0.25">
      <c r="A106" s="85"/>
      <c r="D106" s="99" t="s">
        <v>115</v>
      </c>
      <c r="E106" s="271">
        <f>Donnee_source!E97</f>
        <v>0</v>
      </c>
      <c r="F106" s="271">
        <f>Donnee_source!F97</f>
        <v>0</v>
      </c>
    </row>
    <row r="107" spans="1:6" ht="14.25" customHeight="1" x14ac:dyDescent="0.25">
      <c r="A107" s="85"/>
      <c r="D107" s="99" t="s">
        <v>116</v>
      </c>
      <c r="E107" s="271">
        <f>Donnee_source!E98</f>
        <v>0</v>
      </c>
      <c r="F107" s="271">
        <f>Donnee_source!F98</f>
        <v>0</v>
      </c>
    </row>
    <row r="108" spans="1:6" ht="14.25" customHeight="1" x14ac:dyDescent="0.25">
      <c r="A108" s="84"/>
      <c r="D108" s="99" t="s">
        <v>117</v>
      </c>
      <c r="E108" s="271">
        <f>Donnee_source!E99</f>
        <v>-10</v>
      </c>
      <c r="F108" s="271">
        <f>Donnee_source!F99</f>
        <v>-3</v>
      </c>
    </row>
    <row r="109" spans="1:6" ht="14.25" customHeight="1" x14ac:dyDescent="0.25">
      <c r="A109" s="84"/>
      <c r="D109" s="99" t="s">
        <v>118</v>
      </c>
      <c r="E109" s="271">
        <f>Donnee_source!E100</f>
        <v>-5</v>
      </c>
      <c r="F109" s="271">
        <f>Donnee_source!F100</f>
        <v>-4</v>
      </c>
    </row>
    <row r="110" spans="1:6" ht="14.25" customHeight="1" x14ac:dyDescent="0.25">
      <c r="A110" s="84"/>
      <c r="D110" s="99" t="s">
        <v>120</v>
      </c>
      <c r="E110" s="271">
        <f>Donnee_source!E101</f>
        <v>10</v>
      </c>
      <c r="F110" s="271">
        <f>Donnee_source!F101</f>
        <v>6</v>
      </c>
    </row>
    <row r="111" spans="1:6" ht="14.25" customHeight="1" x14ac:dyDescent="0.25">
      <c r="A111" s="84"/>
      <c r="D111" s="99" t="s">
        <v>121</v>
      </c>
      <c r="E111" s="271">
        <f>Donnee_source!E102</f>
        <v>-11</v>
      </c>
      <c r="F111" s="271">
        <f>Donnee_source!F102</f>
        <v>4</v>
      </c>
    </row>
    <row r="112" spans="1:6" ht="14.25" customHeight="1" x14ac:dyDescent="0.25">
      <c r="A112" s="85"/>
      <c r="D112" s="99" t="s">
        <v>122</v>
      </c>
      <c r="E112" s="271">
        <f>Donnee_source!E103</f>
        <v>0</v>
      </c>
      <c r="F112" s="271">
        <f>Donnee_source!F103</f>
        <v>0</v>
      </c>
    </row>
    <row r="113" spans="1:6" ht="14.25" customHeight="1" x14ac:dyDescent="0.25">
      <c r="A113" s="85"/>
      <c r="D113" s="99" t="s">
        <v>124</v>
      </c>
      <c r="E113" s="271">
        <f>Donnee_source!E104</f>
        <v>-8</v>
      </c>
      <c r="F113" s="271">
        <f>Donnee_source!F104</f>
        <v>0</v>
      </c>
    </row>
    <row r="114" spans="1:6" ht="14.25" customHeight="1" x14ac:dyDescent="0.25">
      <c r="A114" s="85"/>
      <c r="D114" s="99" t="s">
        <v>126</v>
      </c>
      <c r="E114" s="271">
        <f>Donnee_source!E105</f>
        <v>0</v>
      </c>
      <c r="F114" s="271">
        <f>Donnee_source!F105</f>
        <v>0</v>
      </c>
    </row>
    <row r="115" spans="1:6" ht="14.25" customHeight="1" x14ac:dyDescent="0.25">
      <c r="A115" s="85"/>
      <c r="D115" s="99" t="s">
        <v>127</v>
      </c>
      <c r="E115" s="271">
        <f>Donnee_source!E106</f>
        <v>0</v>
      </c>
      <c r="F115" s="271">
        <f>Donnee_source!F106</f>
        <v>6</v>
      </c>
    </row>
    <row r="116" spans="1:6" ht="14.25" customHeight="1" x14ac:dyDescent="0.25">
      <c r="A116" s="85"/>
      <c r="D116" s="99" t="s">
        <v>128</v>
      </c>
      <c r="E116" s="271">
        <f>Donnee_source!E107</f>
        <v>0</v>
      </c>
      <c r="F116" s="271">
        <f>Donnee_source!F107</f>
        <v>0</v>
      </c>
    </row>
    <row r="117" spans="1:6" ht="14.25" customHeight="1" x14ac:dyDescent="0.25">
      <c r="A117" s="85"/>
      <c r="D117" s="98" t="s">
        <v>130</v>
      </c>
      <c r="E117" s="271">
        <f>Donnee_source!E108</f>
        <v>-20</v>
      </c>
      <c r="F117" s="271">
        <f>Donnee_source!F108</f>
        <v>0</v>
      </c>
    </row>
    <row r="118" spans="1:6" ht="14.25" customHeight="1" x14ac:dyDescent="0.25">
      <c r="A118" s="85"/>
      <c r="D118" s="98" t="s">
        <v>130</v>
      </c>
      <c r="E118" s="271">
        <f>Donnee_source!E109</f>
        <v>0</v>
      </c>
      <c r="F118" s="271">
        <f>Donnee_source!F109</f>
        <v>0</v>
      </c>
    </row>
    <row r="119" spans="1:6" ht="14.25" customHeight="1" x14ac:dyDescent="0.25">
      <c r="A119" s="85"/>
      <c r="D119" s="98" t="s">
        <v>130</v>
      </c>
      <c r="E119" s="271">
        <f>Donnee_source!E110</f>
        <v>13</v>
      </c>
      <c r="F119" s="271">
        <f>Donnee_source!F110</f>
        <v>0</v>
      </c>
    </row>
    <row r="120" spans="1:6" ht="14.25" customHeight="1" x14ac:dyDescent="0.25">
      <c r="A120" s="85"/>
      <c r="D120" s="98" t="s">
        <v>130</v>
      </c>
      <c r="E120" s="271">
        <f>Donnee_source!E111</f>
        <v>0</v>
      </c>
      <c r="F120" s="271">
        <f>Donnee_source!F111</f>
        <v>5</v>
      </c>
    </row>
    <row r="121" spans="1:6" ht="14.25" customHeight="1" x14ac:dyDescent="0.25">
      <c r="A121" s="85"/>
      <c r="D121" s="99" t="s">
        <v>130</v>
      </c>
      <c r="E121" s="271">
        <f>Donnee_source!E112</f>
        <v>-9</v>
      </c>
      <c r="F121" s="271">
        <f>Donnee_source!F112</f>
        <v>0</v>
      </c>
    </row>
    <row r="122" spans="1:6" ht="14.25" customHeight="1" x14ac:dyDescent="0.25">
      <c r="A122" s="85"/>
      <c r="D122" s="99" t="s">
        <v>130</v>
      </c>
      <c r="E122" s="271">
        <f>Donnee_source!E113</f>
        <v>0</v>
      </c>
      <c r="F122" s="271">
        <f>Donnee_source!F113</f>
        <v>4</v>
      </c>
    </row>
    <row r="123" spans="1:6" ht="14.25" customHeight="1" x14ac:dyDescent="0.25">
      <c r="A123" s="85"/>
      <c r="D123" s="99" t="s">
        <v>130</v>
      </c>
      <c r="E123" s="271">
        <f>Donnee_source!E114</f>
        <v>0</v>
      </c>
      <c r="F123" s="271">
        <f>Donnee_source!F114</f>
        <v>0</v>
      </c>
    </row>
    <row r="124" spans="1:6" ht="14.25" customHeight="1" x14ac:dyDescent="0.25">
      <c r="A124" s="85"/>
      <c r="D124" s="99" t="s">
        <v>130</v>
      </c>
      <c r="E124" s="271">
        <f>Donnee_source!E115</f>
        <v>2</v>
      </c>
      <c r="F124" s="271">
        <f>Donnee_source!F115</f>
        <v>4</v>
      </c>
    </row>
    <row r="125" spans="1:6" ht="14.25" customHeight="1" x14ac:dyDescent="0.25">
      <c r="A125" s="85"/>
      <c r="D125" s="99" t="s">
        <v>130</v>
      </c>
      <c r="E125" s="271">
        <f>Donnee_source!E116</f>
        <v>-8</v>
      </c>
      <c r="F125" s="271">
        <f>Donnee_source!F116</f>
        <v>0</v>
      </c>
    </row>
    <row r="126" spans="1:6" ht="14.25" customHeight="1" x14ac:dyDescent="0.25">
      <c r="A126" s="85"/>
      <c r="D126" s="99" t="s">
        <v>130</v>
      </c>
      <c r="E126" s="271">
        <f>Donnee_source!E117</f>
        <v>0</v>
      </c>
      <c r="F126" s="271">
        <f>Donnee_source!F117</f>
        <v>5</v>
      </c>
    </row>
    <row r="127" spans="1:6" ht="14.25" customHeight="1" x14ac:dyDescent="0.25">
      <c r="A127" s="85"/>
      <c r="D127" s="99" t="s">
        <v>130</v>
      </c>
      <c r="E127" s="271">
        <f>Donnee_source!E118</f>
        <v>8</v>
      </c>
      <c r="F127" s="271">
        <f>Donnee_source!F118</f>
        <v>-9</v>
      </c>
    </row>
    <row r="128" spans="1:6" ht="14.25" customHeight="1" x14ac:dyDescent="0.25">
      <c r="A128" s="85"/>
      <c r="D128" s="99" t="s">
        <v>131</v>
      </c>
      <c r="E128" s="271">
        <f>Donnee_source!E119</f>
        <v>0</v>
      </c>
      <c r="F128" s="271">
        <f>Donnee_source!F119</f>
        <v>7</v>
      </c>
    </row>
    <row r="129" spans="1:6" ht="14.25" customHeight="1" x14ac:dyDescent="0.25">
      <c r="A129" s="85"/>
      <c r="D129" s="99" t="s">
        <v>131</v>
      </c>
      <c r="E129" s="271">
        <f>Donnee_source!E120</f>
        <v>0</v>
      </c>
      <c r="F129" s="271">
        <f>Donnee_source!F120</f>
        <v>0</v>
      </c>
    </row>
    <row r="130" spans="1:6" ht="14.25" customHeight="1" x14ac:dyDescent="0.25">
      <c r="A130" s="85"/>
      <c r="D130" s="99" t="s">
        <v>131</v>
      </c>
      <c r="E130" s="271">
        <f>Donnee_source!E121</f>
        <v>0</v>
      </c>
      <c r="F130" s="271">
        <f>Donnee_source!F121</f>
        <v>6</v>
      </c>
    </row>
    <row r="131" spans="1:6" ht="94.5" x14ac:dyDescent="0.25">
      <c r="A131" s="85"/>
      <c r="D131" s="99" t="s">
        <v>131</v>
      </c>
      <c r="E131" s="271">
        <f>Donnee_source!E122</f>
        <v>-8</v>
      </c>
      <c r="F131" s="271">
        <f>Donnee_source!F122</f>
        <v>0</v>
      </c>
    </row>
    <row r="132" spans="1:6" ht="94.5" x14ac:dyDescent="0.25">
      <c r="A132" s="85"/>
      <c r="D132" s="99" t="s">
        <v>132</v>
      </c>
      <c r="E132" s="271">
        <f>Donnee_source!E123</f>
        <v>6</v>
      </c>
      <c r="F132" s="271">
        <f>Donnee_source!F123</f>
        <v>-7</v>
      </c>
    </row>
    <row r="133" spans="1:6" ht="94.5" x14ac:dyDescent="0.25">
      <c r="A133" s="85"/>
      <c r="D133" s="99" t="s">
        <v>132</v>
      </c>
      <c r="E133" s="271">
        <f>Donnee_source!E124</f>
        <v>-4</v>
      </c>
      <c r="F133" s="271">
        <f>Donnee_source!F124</f>
        <v>-8</v>
      </c>
    </row>
    <row r="134" spans="1:6" ht="94.5" x14ac:dyDescent="0.25">
      <c r="A134" s="85"/>
      <c r="D134" s="99" t="s">
        <v>132</v>
      </c>
      <c r="E134" s="271">
        <f>Donnee_source!E125</f>
        <v>5</v>
      </c>
      <c r="F134" s="271">
        <f>Donnee_source!F125</f>
        <v>7</v>
      </c>
    </row>
    <row r="135" spans="1:6" ht="94.5" x14ac:dyDescent="0.25">
      <c r="A135" s="85"/>
      <c r="D135" s="99" t="s">
        <v>132</v>
      </c>
      <c r="E135" s="271">
        <f>Donnee_source!E126</f>
        <v>-3</v>
      </c>
      <c r="F135" s="271">
        <f>Donnee_source!F126</f>
        <v>-8</v>
      </c>
    </row>
    <row r="136" spans="1:6" ht="94.5" x14ac:dyDescent="0.25">
      <c r="A136" s="85"/>
      <c r="D136" s="99" t="s">
        <v>132</v>
      </c>
      <c r="E136" s="271">
        <f>Donnee_source!E127</f>
        <v>-5</v>
      </c>
      <c r="F136" s="271">
        <f>Donnee_source!F127</f>
        <v>-6</v>
      </c>
    </row>
    <row r="137" spans="1:6" ht="94.5" x14ac:dyDescent="0.25">
      <c r="A137" s="85"/>
      <c r="D137" s="99" t="s">
        <v>132</v>
      </c>
      <c r="E137" s="271">
        <f>Donnee_source!E128</f>
        <v>-9</v>
      </c>
      <c r="F137" s="271">
        <f>Donnee_source!F128</f>
        <v>-7</v>
      </c>
    </row>
    <row r="138" spans="1:6" ht="94.5" x14ac:dyDescent="0.25">
      <c r="A138" s="85"/>
      <c r="D138" s="99" t="s">
        <v>132</v>
      </c>
      <c r="E138" s="271">
        <f>Donnee_source!E129</f>
        <v>2</v>
      </c>
      <c r="F138" s="271">
        <f>Donnee_source!F129</f>
        <v>0</v>
      </c>
    </row>
    <row r="139" spans="1:6" ht="94.5" x14ac:dyDescent="0.25">
      <c r="A139" s="85"/>
      <c r="D139" s="99" t="s">
        <v>132</v>
      </c>
      <c r="E139" s="271">
        <f>Donnee_source!E130</f>
        <v>-6</v>
      </c>
      <c r="F139" s="271">
        <f>Donnee_source!F130</f>
        <v>0</v>
      </c>
    </row>
    <row r="140" spans="1:6" ht="94.5" x14ac:dyDescent="0.25">
      <c r="A140" s="85"/>
      <c r="D140" s="99" t="s">
        <v>134</v>
      </c>
      <c r="E140" s="271">
        <f>Donnee_source!E131</f>
        <v>-9</v>
      </c>
      <c r="F140" s="271">
        <f>Donnee_source!F131</f>
        <v>-12</v>
      </c>
    </row>
    <row r="141" spans="1:6" ht="94.5" x14ac:dyDescent="0.25">
      <c r="A141" s="85"/>
      <c r="D141" s="99" t="s">
        <v>134</v>
      </c>
      <c r="E141" s="271">
        <f>Donnee_source!E132</f>
        <v>6</v>
      </c>
      <c r="F141" s="271">
        <f>Donnee_source!F132</f>
        <v>4</v>
      </c>
    </row>
    <row r="142" spans="1:6" ht="94.5" x14ac:dyDescent="0.25">
      <c r="A142" s="85"/>
      <c r="D142" s="99" t="s">
        <v>134</v>
      </c>
      <c r="E142" s="271">
        <f>Donnee_source!E133</f>
        <v>0</v>
      </c>
      <c r="F142" s="271">
        <f>Donnee_source!F133</f>
        <v>-13</v>
      </c>
    </row>
    <row r="143" spans="1:6" ht="94.5" x14ac:dyDescent="0.25">
      <c r="A143" s="85"/>
      <c r="D143" s="99" t="s">
        <v>134</v>
      </c>
      <c r="E143" s="271">
        <f>Donnee_source!E134</f>
        <v>0</v>
      </c>
      <c r="F143" s="271">
        <f>Donnee_source!F134</f>
        <v>-8</v>
      </c>
    </row>
    <row r="144" spans="1:6" ht="94.5" x14ac:dyDescent="0.25">
      <c r="A144" s="85"/>
      <c r="D144" s="99" t="s">
        <v>134</v>
      </c>
      <c r="E144" s="271">
        <f>Donnee_source!E135</f>
        <v>5</v>
      </c>
      <c r="F144" s="271">
        <f>Donnee_source!F135</f>
        <v>10</v>
      </c>
    </row>
    <row r="145" spans="1:6" ht="94.5" x14ac:dyDescent="0.25">
      <c r="A145" s="85"/>
      <c r="D145" s="99" t="s">
        <v>134</v>
      </c>
      <c r="E145" s="271">
        <f>Donnee_source!E136</f>
        <v>9</v>
      </c>
      <c r="F145" s="271">
        <f>Donnee_source!F136</f>
        <v>-8</v>
      </c>
    </row>
    <row r="146" spans="1:6" ht="94.5" x14ac:dyDescent="0.25">
      <c r="A146" s="85"/>
      <c r="D146" s="99" t="s">
        <v>134</v>
      </c>
      <c r="E146" s="271">
        <f>Donnee_source!E137</f>
        <v>0</v>
      </c>
      <c r="F146" s="271">
        <f>Donnee_source!F137</f>
        <v>7</v>
      </c>
    </row>
    <row r="147" spans="1:6" ht="94.5" x14ac:dyDescent="0.25">
      <c r="A147" s="85"/>
      <c r="D147" s="99" t="s">
        <v>134</v>
      </c>
      <c r="E147" s="271">
        <f>Donnee_source!E138</f>
        <v>-8</v>
      </c>
      <c r="F147" s="271">
        <f>Donnee_source!F138</f>
        <v>-10</v>
      </c>
    </row>
    <row r="148" spans="1:6" ht="31.5" x14ac:dyDescent="0.25">
      <c r="A148" s="85"/>
      <c r="D148" s="99" t="s">
        <v>135</v>
      </c>
      <c r="E148" s="271">
        <f>Donnee_source!E139</f>
        <v>8</v>
      </c>
      <c r="F148" s="271">
        <f>Donnee_source!F139</f>
        <v>-13</v>
      </c>
    </row>
    <row r="149" spans="1:6" ht="31.5" x14ac:dyDescent="0.25">
      <c r="A149" s="85"/>
      <c r="D149" s="99" t="s">
        <v>135</v>
      </c>
      <c r="E149" s="271">
        <f>Donnee_source!E140</f>
        <v>-9</v>
      </c>
      <c r="F149" s="271">
        <f>Donnee_source!F140</f>
        <v>8</v>
      </c>
    </row>
    <row r="150" spans="1:6" ht="31.5" x14ac:dyDescent="0.25">
      <c r="A150" s="85"/>
      <c r="D150" s="99" t="s">
        <v>135</v>
      </c>
      <c r="E150" s="271">
        <f>Donnee_source!E141</f>
        <v>2</v>
      </c>
      <c r="F150" s="271">
        <f>Donnee_source!F141</f>
        <v>4</v>
      </c>
    </row>
    <row r="151" spans="1:6" ht="31.5" x14ac:dyDescent="0.25">
      <c r="A151" s="85"/>
      <c r="D151" s="99" t="s">
        <v>135</v>
      </c>
      <c r="E151" s="271">
        <f>Donnee_source!E142</f>
        <v>-6</v>
      </c>
      <c r="F151" s="271">
        <f>Donnee_source!F142</f>
        <v>9</v>
      </c>
    </row>
    <row r="152" spans="1:6" ht="31.5" x14ac:dyDescent="0.25">
      <c r="A152" s="85"/>
      <c r="D152" s="99" t="s">
        <v>135</v>
      </c>
      <c r="E152" s="271">
        <f>Donnee_source!E143</f>
        <v>13</v>
      </c>
      <c r="F152" s="271">
        <f>Donnee_source!F143</f>
        <v>7</v>
      </c>
    </row>
    <row r="153" spans="1:6" ht="31.5" x14ac:dyDescent="0.25">
      <c r="A153" s="85"/>
      <c r="D153" s="99" t="s">
        <v>135</v>
      </c>
      <c r="E153" s="271">
        <f>Donnee_source!E144</f>
        <v>-4</v>
      </c>
      <c r="F153" s="271">
        <f>Donnee_source!F144</f>
        <v>9</v>
      </c>
    </row>
    <row r="154" spans="1:6" ht="31.5" x14ac:dyDescent="0.25">
      <c r="A154" s="85"/>
      <c r="D154" s="99" t="s">
        <v>135</v>
      </c>
      <c r="E154" s="271">
        <f>Donnee_source!E145</f>
        <v>0</v>
      </c>
      <c r="F154" s="271">
        <f>Donnee_source!F145</f>
        <v>-8</v>
      </c>
    </row>
    <row r="155" spans="1:6" ht="31.5" x14ac:dyDescent="0.25">
      <c r="A155" s="85"/>
      <c r="D155" s="99" t="s">
        <v>135</v>
      </c>
      <c r="E155" s="271">
        <f>Donnee_source!E146</f>
        <v>6</v>
      </c>
      <c r="F155" s="271">
        <f>Donnee_source!F146</f>
        <v>-12</v>
      </c>
    </row>
    <row r="156" spans="1:6" ht="110.25" x14ac:dyDescent="0.25">
      <c r="A156" s="85"/>
      <c r="D156" s="99" t="s">
        <v>136</v>
      </c>
      <c r="E156" s="271">
        <f>Donnee_source!E147</f>
        <v>-14</v>
      </c>
      <c r="F156" s="271">
        <f>Donnee_source!F147</f>
        <v>12</v>
      </c>
    </row>
    <row r="157" spans="1:6" ht="110.25" x14ac:dyDescent="0.25">
      <c r="A157" s="85"/>
      <c r="D157" s="99" t="s">
        <v>136</v>
      </c>
      <c r="E157" s="271">
        <f>Donnee_source!E148</f>
        <v>-11</v>
      </c>
      <c r="F157" s="271">
        <f>Donnee_source!F148</f>
        <v>-4</v>
      </c>
    </row>
    <row r="158" spans="1:6" ht="110.25" x14ac:dyDescent="0.25">
      <c r="A158" s="85"/>
      <c r="D158" s="99" t="s">
        <v>136</v>
      </c>
      <c r="E158" s="271">
        <f>Donnee_source!E149</f>
        <v>-7</v>
      </c>
      <c r="F158" s="271">
        <f>Donnee_source!F149</f>
        <v>-13</v>
      </c>
    </row>
    <row r="159" spans="1:6" ht="110.25" x14ac:dyDescent="0.25">
      <c r="A159" s="85"/>
      <c r="D159" s="99" t="s">
        <v>136</v>
      </c>
      <c r="E159" s="271">
        <f>Donnee_source!E150</f>
        <v>-7</v>
      </c>
      <c r="F159" s="271">
        <f>Donnee_source!F150</f>
        <v>8</v>
      </c>
    </row>
    <row r="160" spans="1:6" ht="110.25" x14ac:dyDescent="0.25">
      <c r="A160" s="85"/>
      <c r="D160" s="99" t="s">
        <v>136</v>
      </c>
      <c r="E160" s="271">
        <f>Donnee_source!E151</f>
        <v>14</v>
      </c>
      <c r="F160" s="271">
        <f>Donnee_source!F151</f>
        <v>-13</v>
      </c>
    </row>
    <row r="161" spans="1:6" ht="110.25" x14ac:dyDescent="0.25">
      <c r="A161" s="85"/>
      <c r="D161" s="99" t="s">
        <v>136</v>
      </c>
      <c r="E161" s="271">
        <f>Donnee_source!E152</f>
        <v>16</v>
      </c>
      <c r="F161" s="271">
        <f>Donnee_source!F152</f>
        <v>0</v>
      </c>
    </row>
    <row r="162" spans="1:6" ht="110.25" x14ac:dyDescent="0.25">
      <c r="A162" s="85"/>
      <c r="D162" s="99" t="s">
        <v>136</v>
      </c>
      <c r="E162" s="271">
        <f>Donnee_source!E153</f>
        <v>-5</v>
      </c>
      <c r="F162" s="271">
        <f>Donnee_source!F153</f>
        <v>7</v>
      </c>
    </row>
    <row r="163" spans="1:6" ht="110.25" x14ac:dyDescent="0.25">
      <c r="A163" s="85"/>
      <c r="D163" s="99" t="s">
        <v>136</v>
      </c>
      <c r="E163" s="271">
        <f>Donnee_source!E154</f>
        <v>-11</v>
      </c>
      <c r="F163" s="271">
        <f>Donnee_source!F154</f>
        <v>8</v>
      </c>
    </row>
    <row r="164" spans="1:6" ht="110.25" x14ac:dyDescent="0.25">
      <c r="A164" s="85"/>
      <c r="D164" s="99" t="s">
        <v>137</v>
      </c>
      <c r="E164" s="271">
        <f>Donnee_source!E155</f>
        <v>12</v>
      </c>
      <c r="F164" s="271">
        <f>Donnee_source!F155</f>
        <v>20</v>
      </c>
    </row>
    <row r="165" spans="1:6" ht="110.25" x14ac:dyDescent="0.25">
      <c r="A165" s="85"/>
      <c r="D165" s="99" t="s">
        <v>137</v>
      </c>
      <c r="E165" s="271">
        <f>Donnee_source!E156</f>
        <v>-8</v>
      </c>
      <c r="F165" s="271">
        <f>Donnee_source!F156</f>
        <v>6</v>
      </c>
    </row>
    <row r="166" spans="1:6" ht="110.25" x14ac:dyDescent="0.25">
      <c r="A166" s="85"/>
      <c r="D166" s="99" t="s">
        <v>137</v>
      </c>
      <c r="E166" s="271">
        <f>Donnee_source!E157</f>
        <v>-13</v>
      </c>
      <c r="F166" s="271">
        <f>Donnee_source!F157</f>
        <v>-13</v>
      </c>
    </row>
    <row r="167" spans="1:6" ht="110.25" x14ac:dyDescent="0.25">
      <c r="A167" s="85"/>
      <c r="D167" s="99" t="s">
        <v>137</v>
      </c>
      <c r="E167" s="271">
        <f>Donnee_source!E158</f>
        <v>-9</v>
      </c>
      <c r="F167" s="271">
        <f>Donnee_source!F158</f>
        <v>15</v>
      </c>
    </row>
    <row r="168" spans="1:6" ht="157.5" x14ac:dyDescent="0.25">
      <c r="A168" s="85"/>
      <c r="D168" s="99" t="s">
        <v>138</v>
      </c>
      <c r="E168" s="271">
        <f>Donnee_source!E159</f>
        <v>4</v>
      </c>
      <c r="F168" s="271">
        <f>Donnee_source!F159</f>
        <v>4</v>
      </c>
    </row>
    <row r="169" spans="1:6" ht="157.5" x14ac:dyDescent="0.25">
      <c r="A169" s="85"/>
      <c r="D169" s="99" t="s">
        <v>138</v>
      </c>
      <c r="E169" s="271">
        <f>Donnee_source!E160</f>
        <v>11</v>
      </c>
      <c r="F169" s="271">
        <f>Donnee_source!F160</f>
        <v>8</v>
      </c>
    </row>
    <row r="170" spans="1:6" ht="157.5" x14ac:dyDescent="0.25">
      <c r="A170" s="85"/>
      <c r="D170" s="99" t="s">
        <v>138</v>
      </c>
      <c r="E170" s="271">
        <f>Donnee_source!E161</f>
        <v>-7</v>
      </c>
      <c r="F170" s="271">
        <f>Donnee_source!F161</f>
        <v>-8</v>
      </c>
    </row>
    <row r="171" spans="1:6" ht="157.5" x14ac:dyDescent="0.25">
      <c r="A171" s="85"/>
      <c r="D171" s="99" t="s">
        <v>138</v>
      </c>
      <c r="E171" s="271">
        <f>Donnee_source!E162</f>
        <v>-7</v>
      </c>
      <c r="F171" s="271">
        <f>Donnee_source!F162</f>
        <v>-16</v>
      </c>
    </row>
    <row r="172" spans="1:6" ht="157.5" x14ac:dyDescent="0.25">
      <c r="A172" s="85"/>
      <c r="D172" s="99" t="s">
        <v>138</v>
      </c>
      <c r="E172" s="271">
        <f>Donnee_source!E163</f>
        <v>-8</v>
      </c>
      <c r="F172" s="271">
        <f>Donnee_source!F163</f>
        <v>15</v>
      </c>
    </row>
    <row r="173" spans="1:6" ht="157.5" x14ac:dyDescent="0.25">
      <c r="A173" s="85"/>
      <c r="D173" s="99" t="s">
        <v>138</v>
      </c>
      <c r="E173" s="271">
        <f>Donnee_source!E164</f>
        <v>-10</v>
      </c>
      <c r="F173" s="271">
        <f>Donnee_source!F164</f>
        <v>-19</v>
      </c>
    </row>
    <row r="174" spans="1:6" ht="157.5" x14ac:dyDescent="0.25">
      <c r="A174" s="85"/>
      <c r="D174" s="99" t="s">
        <v>138</v>
      </c>
      <c r="E174" s="271">
        <f>Donnee_source!E165</f>
        <v>-13</v>
      </c>
      <c r="F174" s="271">
        <f>Donnee_source!F165</f>
        <v>-16</v>
      </c>
    </row>
    <row r="175" spans="1:6" ht="157.5" x14ac:dyDescent="0.25">
      <c r="A175" s="85"/>
      <c r="D175" s="99" t="s">
        <v>138</v>
      </c>
      <c r="E175" s="271">
        <f>Donnee_source!E166</f>
        <v>-9</v>
      </c>
      <c r="F175" s="271">
        <f>Donnee_source!F166</f>
        <v>-11</v>
      </c>
    </row>
    <row r="176" spans="1:6" ht="157.5" x14ac:dyDescent="0.25">
      <c r="A176" s="85"/>
      <c r="D176" s="99" t="s">
        <v>138</v>
      </c>
      <c r="E176" s="271">
        <f>Donnee_source!E167</f>
        <v>5</v>
      </c>
      <c r="F176" s="271">
        <f>Donnee_source!F167</f>
        <v>6</v>
      </c>
    </row>
    <row r="177" spans="1:6" ht="157.5" x14ac:dyDescent="0.25">
      <c r="A177" s="85"/>
      <c r="D177" s="99" t="s">
        <v>138</v>
      </c>
      <c r="E177" s="271">
        <f>Donnee_source!E168</f>
        <v>8</v>
      </c>
      <c r="F177" s="271">
        <f>Donnee_source!F168</f>
        <v>-5</v>
      </c>
    </row>
    <row r="178" spans="1:6" ht="157.5" x14ac:dyDescent="0.25">
      <c r="A178" s="85"/>
      <c r="D178" s="99" t="s">
        <v>138</v>
      </c>
      <c r="E178" s="271">
        <f>Donnee_source!E169</f>
        <v>10</v>
      </c>
      <c r="F178" s="271">
        <f>Donnee_source!F169</f>
        <v>8</v>
      </c>
    </row>
    <row r="179" spans="1:6" ht="157.5" x14ac:dyDescent="0.25">
      <c r="A179" s="85"/>
      <c r="D179" s="99" t="s">
        <v>138</v>
      </c>
      <c r="E179" s="271">
        <f>Donnee_source!E170</f>
        <v>8</v>
      </c>
      <c r="F179" s="271">
        <f>Donnee_source!F170</f>
        <v>0</v>
      </c>
    </row>
    <row r="180" spans="1:6" ht="157.5" x14ac:dyDescent="0.25">
      <c r="A180" s="85"/>
      <c r="D180" s="99" t="s">
        <v>139</v>
      </c>
      <c r="E180" s="271">
        <f>Donnee_source!E171</f>
        <v>-6</v>
      </c>
      <c r="F180" s="271">
        <f>Donnee_source!F171</f>
        <v>-3</v>
      </c>
    </row>
    <row r="181" spans="1:6" ht="157.5" x14ac:dyDescent="0.25">
      <c r="A181" s="85"/>
      <c r="D181" s="99" t="s">
        <v>139</v>
      </c>
      <c r="E181" s="271">
        <f>Donnee_source!E172</f>
        <v>10</v>
      </c>
      <c r="F181" s="271">
        <f>Donnee_source!F172</f>
        <v>8</v>
      </c>
    </row>
    <row r="182" spans="1:6" ht="157.5" x14ac:dyDescent="0.25">
      <c r="A182" s="85"/>
      <c r="D182" s="99" t="s">
        <v>139</v>
      </c>
      <c r="E182" s="271">
        <f>Donnee_source!E173</f>
        <v>-9</v>
      </c>
      <c r="F182" s="271">
        <f>Donnee_source!F173</f>
        <v>15</v>
      </c>
    </row>
    <row r="183" spans="1:6" ht="157.5" x14ac:dyDescent="0.25">
      <c r="A183" s="85"/>
      <c r="D183" s="99" t="s">
        <v>139</v>
      </c>
      <c r="E183" s="271">
        <f>Donnee_source!E174</f>
        <v>-10</v>
      </c>
      <c r="F183" s="271">
        <f>Donnee_source!F174</f>
        <v>-10</v>
      </c>
    </row>
    <row r="184" spans="1:6" ht="157.5" x14ac:dyDescent="0.25">
      <c r="A184" s="85"/>
      <c r="D184" s="99" t="s">
        <v>139</v>
      </c>
      <c r="E184" s="271">
        <f>Donnee_source!E175</f>
        <v>5</v>
      </c>
      <c r="F184" s="271">
        <f>Donnee_source!F175</f>
        <v>6</v>
      </c>
    </row>
    <row r="185" spans="1:6" ht="157.5" x14ac:dyDescent="0.25">
      <c r="A185" s="85"/>
      <c r="D185" s="99" t="s">
        <v>139</v>
      </c>
      <c r="E185" s="271">
        <f>Donnee_source!E176</f>
        <v>20</v>
      </c>
      <c r="F185" s="271">
        <f>Donnee_source!F176</f>
        <v>6</v>
      </c>
    </row>
    <row r="186" spans="1:6" ht="157.5" x14ac:dyDescent="0.25">
      <c r="A186" s="85"/>
      <c r="D186" s="99" t="s">
        <v>139</v>
      </c>
      <c r="E186" s="271">
        <f>Donnee_source!E177</f>
        <v>15</v>
      </c>
      <c r="F186" s="271">
        <f>Donnee_source!F177</f>
        <v>11</v>
      </c>
    </row>
    <row r="187" spans="1:6" ht="157.5" x14ac:dyDescent="0.25">
      <c r="A187" s="85"/>
      <c r="D187" s="99" t="s">
        <v>139</v>
      </c>
      <c r="E187" s="271">
        <f>Donnee_source!E178</f>
        <v>12</v>
      </c>
      <c r="F187" s="271">
        <f>Donnee_source!F178</f>
        <v>9</v>
      </c>
    </row>
    <row r="188" spans="1:6" ht="157.5" x14ac:dyDescent="0.25">
      <c r="A188" s="85"/>
      <c r="D188" s="99" t="s">
        <v>139</v>
      </c>
      <c r="E188" s="271">
        <f>Donnee_source!E179</f>
        <v>8</v>
      </c>
      <c r="F188" s="271">
        <f>Donnee_source!F179</f>
        <v>9</v>
      </c>
    </row>
    <row r="189" spans="1:6" ht="157.5" x14ac:dyDescent="0.25">
      <c r="A189" s="85"/>
      <c r="D189" s="99" t="s">
        <v>139</v>
      </c>
      <c r="E189" s="271">
        <f>Donnee_source!E180</f>
        <v>13</v>
      </c>
      <c r="F189" s="271">
        <f>Donnee_source!F180</f>
        <v>-6</v>
      </c>
    </row>
    <row r="190" spans="1:6" ht="157.5" x14ac:dyDescent="0.25">
      <c r="A190" s="85"/>
      <c r="D190" s="99" t="s">
        <v>139</v>
      </c>
      <c r="E190" s="271">
        <f>Donnee_source!E181</f>
        <v>-11</v>
      </c>
      <c r="F190" s="271">
        <f>Donnee_source!F181</f>
        <v>4</v>
      </c>
    </row>
    <row r="191" spans="1:6" ht="157.5" x14ac:dyDescent="0.25">
      <c r="A191" s="85"/>
      <c r="D191" s="99" t="s">
        <v>139</v>
      </c>
      <c r="E191" s="271">
        <f>Donnee_source!E182</f>
        <v>7</v>
      </c>
      <c r="F191" s="271">
        <f>Donnee_source!F182</f>
        <v>0</v>
      </c>
    </row>
    <row r="192" spans="1:6" ht="236.25" x14ac:dyDescent="0.25">
      <c r="A192" s="85"/>
      <c r="D192" s="99" t="s">
        <v>140</v>
      </c>
      <c r="E192" s="271">
        <f>Donnee_source!E183</f>
        <v>-12</v>
      </c>
      <c r="F192" s="271">
        <f>Donnee_source!F183</f>
        <v>-4</v>
      </c>
    </row>
    <row r="193" spans="1:6" ht="236.25" x14ac:dyDescent="0.25">
      <c r="A193" s="85"/>
      <c r="D193" s="99" t="s">
        <v>140</v>
      </c>
      <c r="E193" s="271">
        <f>Donnee_source!E184</f>
        <v>-7</v>
      </c>
      <c r="F193" s="271">
        <f>Donnee_source!F184</f>
        <v>-7</v>
      </c>
    </row>
    <row r="194" spans="1:6" ht="236.25" x14ac:dyDescent="0.25">
      <c r="A194" s="85"/>
      <c r="D194" s="99" t="s">
        <v>140</v>
      </c>
      <c r="E194" s="271">
        <f>Donnee_source!E185</f>
        <v>15</v>
      </c>
      <c r="F194" s="271">
        <f>Donnee_source!F185</f>
        <v>11</v>
      </c>
    </row>
    <row r="195" spans="1:6" ht="236.25" x14ac:dyDescent="0.25">
      <c r="A195" s="85"/>
      <c r="D195" s="99" t="s">
        <v>140</v>
      </c>
      <c r="E195" s="271">
        <f>Donnee_source!E186</f>
        <v>16</v>
      </c>
      <c r="F195" s="271">
        <f>Donnee_source!F186</f>
        <v>-11</v>
      </c>
    </row>
    <row r="196" spans="1:6" ht="236.25" x14ac:dyDescent="0.25">
      <c r="A196" s="85"/>
      <c r="D196" s="99" t="s">
        <v>140</v>
      </c>
      <c r="E196" s="271">
        <f>Donnee_source!E187</f>
        <v>9</v>
      </c>
      <c r="F196" s="271">
        <f>Donnee_source!F187</f>
        <v>6</v>
      </c>
    </row>
    <row r="197" spans="1:6" ht="236.25" x14ac:dyDescent="0.25">
      <c r="A197" s="85"/>
      <c r="D197" s="99" t="s">
        <v>140</v>
      </c>
      <c r="E197" s="271">
        <f>Donnee_source!E188</f>
        <v>-10</v>
      </c>
      <c r="F197" s="271">
        <f>Donnee_source!F188</f>
        <v>-10</v>
      </c>
    </row>
    <row r="198" spans="1:6" ht="236.25" x14ac:dyDescent="0.25">
      <c r="A198" s="85"/>
      <c r="D198" s="99" t="s">
        <v>140</v>
      </c>
      <c r="E198" s="271">
        <f>Donnee_source!E189</f>
        <v>7</v>
      </c>
      <c r="F198" s="271">
        <f>Donnee_source!F189</f>
        <v>-4</v>
      </c>
    </row>
    <row r="199" spans="1:6" ht="236.25" x14ac:dyDescent="0.25">
      <c r="A199" s="85"/>
      <c r="D199" s="99" t="s">
        <v>140</v>
      </c>
      <c r="E199" s="271">
        <f>Donnee_source!E190</f>
        <v>-5</v>
      </c>
      <c r="F199" s="271">
        <f>Donnee_source!F190</f>
        <v>0</v>
      </c>
    </row>
    <row r="200" spans="1:6" ht="236.25" x14ac:dyDescent="0.25">
      <c r="A200" s="85"/>
      <c r="D200" s="99" t="s">
        <v>140</v>
      </c>
      <c r="E200" s="271">
        <f>Donnee_source!E191</f>
        <v>-5</v>
      </c>
      <c r="F200" s="271">
        <f>Donnee_source!F191</f>
        <v>-3</v>
      </c>
    </row>
    <row r="201" spans="1:6" ht="236.25" x14ac:dyDescent="0.25">
      <c r="A201" s="85"/>
      <c r="D201" s="99" t="s">
        <v>140</v>
      </c>
      <c r="E201" s="271">
        <f>Donnee_source!E192</f>
        <v>1</v>
      </c>
      <c r="F201" s="271">
        <f>Donnee_source!F192</f>
        <v>0</v>
      </c>
    </row>
    <row r="202" spans="1:6" ht="236.25" x14ac:dyDescent="0.25">
      <c r="A202" s="85"/>
      <c r="D202" s="99" t="s">
        <v>140</v>
      </c>
      <c r="E202" s="271">
        <f>Donnee_source!E193</f>
        <v>3</v>
      </c>
      <c r="F202" s="271">
        <f>Donnee_source!F193</f>
        <v>4</v>
      </c>
    </row>
    <row r="203" spans="1:6" ht="236.25" x14ac:dyDescent="0.25">
      <c r="A203" s="85"/>
      <c r="D203" s="99" t="s">
        <v>140</v>
      </c>
      <c r="E203" s="271">
        <f>Donnee_source!E194</f>
        <v>7</v>
      </c>
      <c r="F203" s="271">
        <f>Donnee_source!F194</f>
        <v>-8</v>
      </c>
    </row>
    <row r="204" spans="1:6" ht="252" x14ac:dyDescent="0.25">
      <c r="A204" s="87"/>
      <c r="D204" s="99" t="s">
        <v>141</v>
      </c>
      <c r="E204" s="271">
        <f>Donnee_source!E195</f>
        <v>0</v>
      </c>
      <c r="F204" s="271">
        <f>Donnee_source!F195</f>
        <v>-6</v>
      </c>
    </row>
    <row r="205" spans="1:6" ht="252" x14ac:dyDescent="0.25">
      <c r="A205" s="87"/>
      <c r="D205" s="99" t="s">
        <v>141</v>
      </c>
      <c r="E205" s="271">
        <f>Donnee_source!E196</f>
        <v>-6</v>
      </c>
      <c r="F205" s="271">
        <f>Donnee_source!F196</f>
        <v>-5</v>
      </c>
    </row>
    <row r="206" spans="1:6" ht="252" x14ac:dyDescent="0.25">
      <c r="A206" s="87"/>
      <c r="D206" s="99" t="s">
        <v>142</v>
      </c>
      <c r="E206" s="271">
        <f>Donnee_source!E197</f>
        <v>-5</v>
      </c>
      <c r="F206" s="271">
        <f>Donnee_source!F197</f>
        <v>-3</v>
      </c>
    </row>
    <row r="207" spans="1:6" ht="252" x14ac:dyDescent="0.25">
      <c r="A207" s="85"/>
      <c r="D207" s="99" t="s">
        <v>142</v>
      </c>
      <c r="E207" s="271">
        <f>Donnee_source!E198</f>
        <v>4</v>
      </c>
      <c r="F207" s="271">
        <f>Donnee_source!F198</f>
        <v>2</v>
      </c>
    </row>
    <row r="208" spans="1:6" ht="252" x14ac:dyDescent="0.25">
      <c r="A208" s="85"/>
      <c r="D208" s="99" t="s">
        <v>142</v>
      </c>
      <c r="E208" s="271">
        <f>Donnee_source!E199</f>
        <v>0</v>
      </c>
      <c r="F208" s="271">
        <f>Donnee_source!F199</f>
        <v>-4</v>
      </c>
    </row>
    <row r="209" spans="1:6" ht="252" x14ac:dyDescent="0.25">
      <c r="A209" s="85"/>
      <c r="D209" s="99" t="s">
        <v>142</v>
      </c>
      <c r="E209" s="271">
        <f>Donnee_source!E200</f>
        <v>3</v>
      </c>
      <c r="F209" s="271">
        <f>Donnee_source!F200</f>
        <v>-3</v>
      </c>
    </row>
    <row r="210" spans="1:6" ht="252" x14ac:dyDescent="0.25">
      <c r="A210" s="85"/>
      <c r="D210" s="99" t="s">
        <v>142</v>
      </c>
      <c r="E210" s="271">
        <f>Donnee_source!E201</f>
        <v>2</v>
      </c>
      <c r="F210" s="271">
        <f>Donnee_source!F201</f>
        <v>-3</v>
      </c>
    </row>
    <row r="211" spans="1:6" ht="252" x14ac:dyDescent="0.25">
      <c r="A211" s="85"/>
      <c r="D211" s="99" t="s">
        <v>142</v>
      </c>
      <c r="E211" s="271">
        <f>Donnee_source!E202</f>
        <v>-5</v>
      </c>
      <c r="F211" s="271">
        <f>Donnee_source!F202</f>
        <v>0</v>
      </c>
    </row>
    <row r="212" spans="1:6" ht="252" x14ac:dyDescent="0.25">
      <c r="A212" s="85"/>
      <c r="D212" s="99" t="s">
        <v>142</v>
      </c>
      <c r="E212" s="271">
        <f>Donnee_source!E203</f>
        <v>9</v>
      </c>
      <c r="F212" s="271">
        <f>Donnee_source!F203</f>
        <v>0</v>
      </c>
    </row>
    <row r="213" spans="1:6" ht="252" x14ac:dyDescent="0.25">
      <c r="A213" s="87"/>
      <c r="D213" s="101" t="s">
        <v>142</v>
      </c>
      <c r="E213" s="271">
        <f>Donnee_source!E204</f>
        <v>-5</v>
      </c>
      <c r="F213" s="271">
        <f>Donnee_source!F204</f>
        <v>-6</v>
      </c>
    </row>
    <row r="214" spans="1:6" ht="252" x14ac:dyDescent="0.25">
      <c r="A214" s="87"/>
      <c r="D214" s="101" t="s">
        <v>142</v>
      </c>
      <c r="E214" s="271">
        <f>Donnee_source!E205</f>
        <v>-6</v>
      </c>
      <c r="F214" s="271">
        <f>Donnee_source!F205</f>
        <v>2</v>
      </c>
    </row>
    <row r="215" spans="1:6" ht="252" x14ac:dyDescent="0.25">
      <c r="A215" s="87"/>
      <c r="D215" s="101" t="s">
        <v>142</v>
      </c>
      <c r="E215" s="271">
        <f>Donnee_source!E206</f>
        <v>5</v>
      </c>
      <c r="F215" s="271">
        <f>Donnee_source!F206</f>
        <v>3</v>
      </c>
    </row>
    <row r="216" spans="1:6" ht="252" x14ac:dyDescent="0.25">
      <c r="A216" s="87"/>
      <c r="D216" s="99" t="s">
        <v>142</v>
      </c>
      <c r="E216" s="271">
        <f>Donnee_source!E207</f>
        <v>-4</v>
      </c>
      <c r="F216" s="271">
        <f>Donnee_source!F207</f>
        <v>-2</v>
      </c>
    </row>
    <row r="217" spans="1:6" ht="252" x14ac:dyDescent="0.25">
      <c r="D217" s="99" t="s">
        <v>142</v>
      </c>
      <c r="E217" s="271">
        <f>Donnee_source!E208</f>
        <v>4</v>
      </c>
      <c r="F217" s="271">
        <f>Donnee_source!F208</f>
        <v>0</v>
      </c>
    </row>
    <row r="218" spans="1:6" ht="252" x14ac:dyDescent="0.25">
      <c r="D218" s="99" t="s">
        <v>142</v>
      </c>
      <c r="E218" s="271">
        <f>Donnee_source!E209</f>
        <v>-4</v>
      </c>
      <c r="F218" s="271">
        <f>Donnee_source!F209</f>
        <v>0</v>
      </c>
    </row>
    <row r="219" spans="1:6" ht="252" x14ac:dyDescent="0.25">
      <c r="D219" s="99" t="s">
        <v>142</v>
      </c>
      <c r="E219" s="271">
        <f>Donnee_source!E210</f>
        <v>13</v>
      </c>
      <c r="F219" s="271">
        <f>Donnee_source!F210</f>
        <v>0</v>
      </c>
    </row>
    <row r="220" spans="1:6" ht="252" x14ac:dyDescent="0.25">
      <c r="D220" s="99" t="s">
        <v>142</v>
      </c>
      <c r="E220" s="271">
        <f>Donnee_source!E211</f>
        <v>-16</v>
      </c>
      <c r="F220" s="271">
        <f>Donnee_source!F211</f>
        <v>3</v>
      </c>
    </row>
    <row r="221" spans="1:6" ht="252" x14ac:dyDescent="0.25">
      <c r="D221" s="99" t="s">
        <v>142</v>
      </c>
      <c r="E221" s="271">
        <f>Donnee_source!E212</f>
        <v>7</v>
      </c>
      <c r="F221" s="271">
        <f>Donnee_source!F212</f>
        <v>-6</v>
      </c>
    </row>
    <row r="222" spans="1:6" ht="252" x14ac:dyDescent="0.25">
      <c r="D222" s="101" t="s">
        <v>142</v>
      </c>
      <c r="E222" s="271">
        <f>Donnee_source!E213</f>
        <v>-11</v>
      </c>
      <c r="F222" s="271">
        <f>Donnee_source!F213</f>
        <v>0</v>
      </c>
    </row>
    <row r="223" spans="1:6" ht="252" x14ac:dyDescent="0.25">
      <c r="D223" s="101" t="s">
        <v>142</v>
      </c>
      <c r="E223" s="271">
        <f>Donnee_source!E214</f>
        <v>-8</v>
      </c>
      <c r="F223" s="271">
        <f>Donnee_source!F214</f>
        <v>-8</v>
      </c>
    </row>
    <row r="224" spans="1:6" ht="252" x14ac:dyDescent="0.25">
      <c r="D224" s="101" t="s">
        <v>142</v>
      </c>
      <c r="E224" s="271">
        <f>Donnee_source!E215</f>
        <v>-10</v>
      </c>
      <c r="F224" s="271">
        <f>Donnee_source!F215</f>
        <v>-3</v>
      </c>
    </row>
    <row r="225" spans="4:6" ht="252" x14ac:dyDescent="0.25">
      <c r="D225" s="101" t="s">
        <v>142</v>
      </c>
      <c r="E225" s="271">
        <f>Donnee_source!E216</f>
        <v>13</v>
      </c>
      <c r="F225" s="271">
        <f>Donnee_source!F216</f>
        <v>-5</v>
      </c>
    </row>
  </sheetData>
  <mergeCells count="2">
    <mergeCell ref="A25:B25"/>
    <mergeCell ref="A31:B31"/>
  </mergeCells>
  <conditionalFormatting sqref="V16:V31 U11:W15 U16:U17 W16:W51">
    <cfRule type="expression" dxfId="2163" priority="935">
      <formula>IF(AND(I11&gt;=$B$5,I11&lt;=$B$3),TRUE,FALSE)</formula>
    </cfRule>
    <cfRule type="expression" dxfId="2162" priority="936" stopIfTrue="1">
      <formula>IF(I11&lt;$B$7,TRUE,FALSE)</formula>
    </cfRule>
  </conditionalFormatting>
  <conditionalFormatting sqref="V11:V17 V19:V31">
    <cfRule type="expression" dxfId="2161" priority="928">
      <formula>IF(AND(J11&gt;$B$5,J11&lt;$B$3),TRUE,FALSE)</formula>
    </cfRule>
    <cfRule type="expression" dxfId="2160" priority="929" stopIfTrue="1">
      <formula>IF(J11&lt;$B$7,TRUE,FALSE)</formula>
    </cfRule>
    <cfRule type="expression" dxfId="2159" priority="930" stopIfTrue="1">
      <formula>IF(J11&lt;$B$6,TRUE,FALSE)</formula>
    </cfRule>
    <cfRule type="expression" dxfId="2158" priority="931" stopIfTrue="1">
      <formula>IF(J11&lt;$B$5,TRUE,FALSE)</formula>
    </cfRule>
    <cfRule type="expression" dxfId="2157" priority="932" stopIfTrue="1">
      <formula>IF(J11&gt;$B$1,TRUE,FALSE)</formula>
    </cfRule>
    <cfRule type="expression" dxfId="2156" priority="933" stopIfTrue="1">
      <formula>IF(J11&gt;$B$2,TRUE,FALSE)</formula>
    </cfRule>
    <cfRule type="expression" dxfId="2155" priority="934" stopIfTrue="1">
      <formula>IF(J11&gt;$B$3,TRUE,FALSE)</formula>
    </cfRule>
  </conditionalFormatting>
  <conditionalFormatting sqref="V18">
    <cfRule type="expression" dxfId="2154" priority="921">
      <formula>IF(AND(J18&gt;=$B$5,J18&lt;=$B$3),TRUE,FALSE)</formula>
    </cfRule>
    <cfRule type="expression" dxfId="2153" priority="922" stopIfTrue="1">
      <formula>IF(J18&lt;$B$7,TRUE,FALSE)</formula>
    </cfRule>
    <cfRule type="expression" dxfId="2152" priority="923" stopIfTrue="1">
      <formula>IF(J18&lt;$B$6,TRUE,FALSE)</formula>
    </cfRule>
    <cfRule type="expression" dxfId="2151" priority="924" stopIfTrue="1">
      <formula>IF(J18&lt;$B$5,TRUE,FALSE)</formula>
    </cfRule>
    <cfRule type="expression" dxfId="2150" priority="925" stopIfTrue="1">
      <formula>IF(J18&gt;$B$1,TRUE,FALSE)</formula>
    </cfRule>
    <cfRule type="expression" dxfId="2149" priority="926" stopIfTrue="1">
      <formula>IF(J18&gt;$B$2,TRUE,FALSE)</formula>
    </cfRule>
    <cfRule type="expression" dxfId="2148" priority="927" stopIfTrue="1">
      <formula>IF(J18&gt;$B$3,TRUE,FALSE)</formula>
    </cfRule>
  </conditionalFormatting>
  <conditionalFormatting sqref="W11:W51">
    <cfRule type="expression" dxfId="2147" priority="914">
      <formula>IF(AND(K11&gt;=$B$5,K11&lt;=$B$3),TRUE,FALSE)</formula>
    </cfRule>
    <cfRule type="expression" dxfId="2146" priority="915" stopIfTrue="1">
      <formula>IF(K11&lt;$B$7,TRUE,FALSE)</formula>
    </cfRule>
    <cfRule type="expression" dxfId="2145" priority="916" stopIfTrue="1">
      <formula>IF(K11&lt;$B$6,TRUE,FALSE)</formula>
    </cfRule>
    <cfRule type="expression" dxfId="2144" priority="917" stopIfTrue="1">
      <formula>IF(K11&lt;$B$5,TRUE,FALSE)</formula>
    </cfRule>
    <cfRule type="expression" dxfId="2143" priority="918" stopIfTrue="1">
      <formula>IF(K11&gt;$B$1,TRUE,FALSE)</formula>
    </cfRule>
    <cfRule type="expression" dxfId="2142" priority="919" stopIfTrue="1">
      <formula>IF(K11&gt;$B$2,TRUE,FALSE)</formula>
    </cfRule>
    <cfRule type="expression" dxfId="2141" priority="920" stopIfTrue="1">
      <formula>IF(K11&gt;$B$3,TRUE,FALSE)</formula>
    </cfRule>
  </conditionalFormatting>
  <conditionalFormatting sqref="W12:W18 W34:W40 W20:W32 W42:W51">
    <cfRule type="expression" dxfId="2140" priority="907">
      <formula>IF(AND(K12&gt;$B$5,K12&lt;$B$3),TRUE,FALSE)</formula>
    </cfRule>
    <cfRule type="expression" dxfId="2139" priority="908" stopIfTrue="1">
      <formula>IF(K12&lt;$B$7,TRUE,FALSE)</formula>
    </cfRule>
    <cfRule type="expression" dxfId="2138" priority="909" stopIfTrue="1">
      <formula>IF(K12&lt;$B$6,TRUE,FALSE)</formula>
    </cfRule>
    <cfRule type="expression" dxfId="2137" priority="910" stopIfTrue="1">
      <formula>IF(K12&lt;$B$5,TRUE,FALSE)</formula>
    </cfRule>
    <cfRule type="expression" dxfId="2136" priority="911" stopIfTrue="1">
      <formula>IF(K12&gt;$B$1,TRUE,FALSE)</formula>
    </cfRule>
    <cfRule type="expression" dxfId="2135" priority="912" stopIfTrue="1">
      <formula>IF(K12&gt;$B$2,TRUE,FALSE)</formula>
    </cfRule>
    <cfRule type="expression" dxfId="2134" priority="913" stopIfTrue="1">
      <formula>IF(K12&gt;$B$3,TRUE,FALSE)</formula>
    </cfRule>
  </conditionalFormatting>
  <conditionalFormatting sqref="W19 W41">
    <cfRule type="expression" dxfId="2133" priority="900">
      <formula>IF(AND(K19&gt;=$B$5,K19&lt;=$B$3),TRUE,FALSE)</formula>
    </cfRule>
    <cfRule type="expression" dxfId="2132" priority="901" stopIfTrue="1">
      <formula>IF(K19&lt;$B$7,TRUE,FALSE)</formula>
    </cfRule>
    <cfRule type="expression" dxfId="2131" priority="902" stopIfTrue="1">
      <formula>IF(K19&lt;$B$6,TRUE,FALSE)</formula>
    </cfRule>
    <cfRule type="expression" dxfId="2130" priority="903" stopIfTrue="1">
      <formula>IF(K19&lt;$B$5,TRUE,FALSE)</formula>
    </cfRule>
    <cfRule type="expression" dxfId="2129" priority="904" stopIfTrue="1">
      <formula>IF(K19&gt;$B$1,TRUE,FALSE)</formula>
    </cfRule>
    <cfRule type="expression" dxfId="2128" priority="905" stopIfTrue="1">
      <formula>IF(K19&gt;$B$2,TRUE,FALSE)</formula>
    </cfRule>
    <cfRule type="expression" dxfId="2127" priority="906" stopIfTrue="1">
      <formula>IF(K19&gt;$B$3,TRUE,FALSE)</formula>
    </cfRule>
  </conditionalFormatting>
  <conditionalFormatting sqref="W32:W51 U11:W17 V18:W31">
    <cfRule type="expression" dxfId="2126" priority="893">
      <formula>IF(AND(I11&gt;$B$5,I11&lt;$B$3),TRUE,FALSE)</formula>
    </cfRule>
    <cfRule type="expression" dxfId="2125" priority="894" stopIfTrue="1">
      <formula>IF(I11&lt;$B$7,TRUE,FALSE)</formula>
    </cfRule>
    <cfRule type="expression" dxfId="2124" priority="895" stopIfTrue="1">
      <formula>IF(I11&lt;$B$6,TRUE,FALSE)</formula>
    </cfRule>
    <cfRule type="expression" dxfId="2123" priority="896" stopIfTrue="1">
      <formula>IF(I11&lt;$B$5,TRUE,FALSE)</formula>
    </cfRule>
    <cfRule type="expression" dxfId="2122" priority="897" stopIfTrue="1">
      <formula>IF(I11&gt;$B$1,TRUE,FALSE)</formula>
    </cfRule>
    <cfRule type="expression" dxfId="2121" priority="898" stopIfTrue="1">
      <formula>IF(I11&gt;$B$2,TRUE,FALSE)</formula>
    </cfRule>
    <cfRule type="expression" dxfId="2120" priority="899" stopIfTrue="1">
      <formula>IF(I11&gt;$B$3,TRUE,FALSE)</formula>
    </cfRule>
  </conditionalFormatting>
  <conditionalFormatting sqref="Z11:Z52">
    <cfRule type="expression" dxfId="2119" priority="493">
      <formula>IF(AND(N11&gt;=$B$5,N11&lt;=$B$3),TRUE,FALSE)</formula>
    </cfRule>
    <cfRule type="expression" dxfId="2118" priority="494" stopIfTrue="1">
      <formula>IF(N11&lt;$B$7,TRUE,FALSE)</formula>
    </cfRule>
  </conditionalFormatting>
  <conditionalFormatting sqref="Z11:Z52">
    <cfRule type="expression" dxfId="2117" priority="486">
      <formula>IF(AND(N11&gt;=$B$5,N11&lt;=$B$3),TRUE,FALSE)</formula>
    </cfRule>
    <cfRule type="expression" dxfId="2116" priority="487" stopIfTrue="1">
      <formula>IF(N11&lt;$B$7,TRUE,FALSE)</formula>
    </cfRule>
    <cfRule type="expression" dxfId="2115" priority="488" stopIfTrue="1">
      <formula>IF(N11&lt;$B$6,TRUE,FALSE)</formula>
    </cfRule>
    <cfRule type="expression" dxfId="2114" priority="489" stopIfTrue="1">
      <formula>IF(N11&lt;$B$5,TRUE,FALSE)</formula>
    </cfRule>
    <cfRule type="expression" dxfId="2113" priority="490" stopIfTrue="1">
      <formula>IF(N11&gt;$B$1,TRUE,FALSE)</formula>
    </cfRule>
    <cfRule type="expression" dxfId="2112" priority="491" stopIfTrue="1">
      <formula>IF(N11&gt;$B$2,TRUE,FALSE)</formula>
    </cfRule>
    <cfRule type="expression" dxfId="2111" priority="492" stopIfTrue="1">
      <formula>IF(N11&gt;$B$3,TRUE,FALSE)</formula>
    </cfRule>
  </conditionalFormatting>
  <conditionalFormatting sqref="Z12:Z18 Z34:Z40 Z20:Z32 Z42:Z52">
    <cfRule type="expression" dxfId="2110" priority="479">
      <formula>IF(AND(N12&gt;$B$5,N12&lt;$B$3),TRUE,FALSE)</formula>
    </cfRule>
    <cfRule type="expression" dxfId="2109" priority="480" stopIfTrue="1">
      <formula>IF(N12&lt;$B$7,TRUE,FALSE)</formula>
    </cfRule>
    <cfRule type="expression" dxfId="2108" priority="481" stopIfTrue="1">
      <formula>IF(N12&lt;$B$6,TRUE,FALSE)</formula>
    </cfRule>
    <cfRule type="expression" dxfId="2107" priority="482" stopIfTrue="1">
      <formula>IF(N12&lt;$B$5,TRUE,FALSE)</formula>
    </cfRule>
    <cfRule type="expression" dxfId="2106" priority="483" stopIfTrue="1">
      <formula>IF(N12&gt;$B$1,TRUE,FALSE)</formula>
    </cfRule>
    <cfRule type="expression" dxfId="2105" priority="484" stopIfTrue="1">
      <formula>IF(N12&gt;$B$2,TRUE,FALSE)</formula>
    </cfRule>
    <cfRule type="expression" dxfId="2104" priority="485" stopIfTrue="1">
      <formula>IF(N12&gt;$B$3,TRUE,FALSE)</formula>
    </cfRule>
  </conditionalFormatting>
  <conditionalFormatting sqref="Z19 Z41">
    <cfRule type="expression" dxfId="2103" priority="472">
      <formula>IF(AND(N19&gt;=$B$5,N19&lt;=$B$3),TRUE,FALSE)</formula>
    </cfRule>
    <cfRule type="expression" dxfId="2102" priority="473" stopIfTrue="1">
      <formula>IF(N19&lt;$B$7,TRUE,FALSE)</formula>
    </cfRule>
    <cfRule type="expression" dxfId="2101" priority="474" stopIfTrue="1">
      <formula>IF(N19&lt;$B$6,TRUE,FALSE)</formula>
    </cfRule>
    <cfRule type="expression" dxfId="2100" priority="475" stopIfTrue="1">
      <formula>IF(N19&lt;$B$5,TRUE,FALSE)</formula>
    </cfRule>
    <cfRule type="expression" dxfId="2099" priority="476" stopIfTrue="1">
      <formula>IF(N19&gt;$B$1,TRUE,FALSE)</formula>
    </cfRule>
    <cfRule type="expression" dxfId="2098" priority="477" stopIfTrue="1">
      <formula>IF(N19&gt;$B$2,TRUE,FALSE)</formula>
    </cfRule>
    <cfRule type="expression" dxfId="2097" priority="478" stopIfTrue="1">
      <formula>IF(N19&gt;$B$3,TRUE,FALSE)</formula>
    </cfRule>
  </conditionalFormatting>
  <conditionalFormatting sqref="Z11:Z52">
    <cfRule type="expression" dxfId="2096" priority="465">
      <formula>IF(AND(N11&gt;$B$5,N11&lt;$B$3),TRUE,FALSE)</formula>
    </cfRule>
    <cfRule type="expression" dxfId="2095" priority="466" stopIfTrue="1">
      <formula>IF(N11&lt;$B$7,TRUE,FALSE)</formula>
    </cfRule>
    <cfRule type="expression" dxfId="2094" priority="467" stopIfTrue="1">
      <formula>IF(N11&lt;$B$6,TRUE,FALSE)</formula>
    </cfRule>
    <cfRule type="expression" dxfId="2093" priority="468" stopIfTrue="1">
      <formula>IF(N11&lt;$B$5,TRUE,FALSE)</formula>
    </cfRule>
    <cfRule type="expression" dxfId="2092" priority="469" stopIfTrue="1">
      <formula>IF(N11&gt;$B$1,TRUE,FALSE)</formula>
    </cfRule>
    <cfRule type="expression" dxfId="2091" priority="470" stopIfTrue="1">
      <formula>IF(N11&gt;$B$2,TRUE,FALSE)</formula>
    </cfRule>
    <cfRule type="expression" dxfId="2090" priority="471" stopIfTrue="1">
      <formula>IF(N11&gt;$B$3,TRUE,FALSE)</formula>
    </cfRule>
  </conditionalFormatting>
  <conditionalFormatting sqref="T55:T96">
    <cfRule type="expression" dxfId="2089" priority="463">
      <formula>IF(AND(H55&gt;=$B$5,H55&lt;=$B$3),TRUE,FALSE)</formula>
    </cfRule>
    <cfRule type="expression" dxfId="2088" priority="464" stopIfTrue="1">
      <formula>IF(H55&lt;$B$7,TRUE,FALSE)</formula>
    </cfRule>
  </conditionalFormatting>
  <conditionalFormatting sqref="T55:T96">
    <cfRule type="expression" dxfId="2087" priority="456">
      <formula>IF(AND(H55&gt;=$B$5,H55&lt;=$B$3),TRUE,FALSE)</formula>
    </cfRule>
    <cfRule type="expression" dxfId="2086" priority="457" stopIfTrue="1">
      <formula>IF(H55&lt;$B$7,TRUE,FALSE)</formula>
    </cfRule>
    <cfRule type="expression" dxfId="2085" priority="458" stopIfTrue="1">
      <formula>IF(H55&lt;$B$6,TRUE,FALSE)</formula>
    </cfRule>
    <cfRule type="expression" dxfId="2084" priority="459" stopIfTrue="1">
      <formula>IF(H55&lt;$B$5,TRUE,FALSE)</formula>
    </cfRule>
    <cfRule type="expression" dxfId="2083" priority="460" stopIfTrue="1">
      <formula>IF(H55&gt;$B$1,TRUE,FALSE)</formula>
    </cfRule>
    <cfRule type="expression" dxfId="2082" priority="461" stopIfTrue="1">
      <formula>IF(H55&gt;$B$2,TRUE,FALSE)</formula>
    </cfRule>
    <cfRule type="expression" dxfId="2081" priority="462" stopIfTrue="1">
      <formula>IF(H55&gt;$B$3,TRUE,FALSE)</formula>
    </cfRule>
  </conditionalFormatting>
  <conditionalFormatting sqref="T56:T62 T78:T84 T64:T76 T86:T96">
    <cfRule type="expression" dxfId="2080" priority="449">
      <formula>IF(AND(H56&gt;$B$5,H56&lt;$B$3),TRUE,FALSE)</formula>
    </cfRule>
    <cfRule type="expression" dxfId="2079" priority="450" stopIfTrue="1">
      <formula>IF(H56&lt;$B$7,TRUE,FALSE)</formula>
    </cfRule>
    <cfRule type="expression" dxfId="2078" priority="451" stopIfTrue="1">
      <formula>IF(H56&lt;$B$6,TRUE,FALSE)</formula>
    </cfRule>
    <cfRule type="expression" dxfId="2077" priority="452" stopIfTrue="1">
      <formula>IF(H56&lt;$B$5,TRUE,FALSE)</formula>
    </cfRule>
    <cfRule type="expression" dxfId="2076" priority="453" stopIfTrue="1">
      <formula>IF(H56&gt;$B$1,TRUE,FALSE)</formula>
    </cfRule>
    <cfRule type="expression" dxfId="2075" priority="454" stopIfTrue="1">
      <formula>IF(H56&gt;$B$2,TRUE,FALSE)</formula>
    </cfRule>
    <cfRule type="expression" dxfId="2074" priority="455" stopIfTrue="1">
      <formula>IF(H56&gt;$B$3,TRUE,FALSE)</formula>
    </cfRule>
  </conditionalFormatting>
  <conditionalFormatting sqref="T63 T85">
    <cfRule type="expression" dxfId="2073" priority="442">
      <formula>IF(AND(H63&gt;=$B$5,H63&lt;=$B$3),TRUE,FALSE)</formula>
    </cfRule>
    <cfRule type="expression" dxfId="2072" priority="443" stopIfTrue="1">
      <formula>IF(H63&lt;$B$7,TRUE,FALSE)</formula>
    </cfRule>
    <cfRule type="expression" dxfId="2071" priority="444" stopIfTrue="1">
      <formula>IF(H63&lt;$B$6,TRUE,FALSE)</formula>
    </cfRule>
    <cfRule type="expression" dxfId="2070" priority="445" stopIfTrue="1">
      <formula>IF(H63&lt;$B$5,TRUE,FALSE)</formula>
    </cfRule>
    <cfRule type="expression" dxfId="2069" priority="446" stopIfTrue="1">
      <formula>IF(H63&gt;$B$1,TRUE,FALSE)</formula>
    </cfRule>
    <cfRule type="expression" dxfId="2068" priority="447" stopIfTrue="1">
      <formula>IF(H63&gt;$B$2,TRUE,FALSE)</formula>
    </cfRule>
    <cfRule type="expression" dxfId="2067" priority="448" stopIfTrue="1">
      <formula>IF(H63&gt;$B$3,TRUE,FALSE)</formula>
    </cfRule>
  </conditionalFormatting>
  <conditionalFormatting sqref="T55:T96">
    <cfRule type="expression" dxfId="2066" priority="435">
      <formula>IF(AND(H55&gt;$B$5,H55&lt;$B$3),TRUE,FALSE)</formula>
    </cfRule>
    <cfRule type="expression" dxfId="2065" priority="436" stopIfTrue="1">
      <formula>IF(H55&lt;$B$7,TRUE,FALSE)</formula>
    </cfRule>
    <cfRule type="expression" dxfId="2064" priority="437" stopIfTrue="1">
      <formula>IF(H55&lt;$B$6,TRUE,FALSE)</formula>
    </cfRule>
    <cfRule type="expression" dxfId="2063" priority="438" stopIfTrue="1">
      <formula>IF(H55&lt;$B$5,TRUE,FALSE)</formula>
    </cfRule>
    <cfRule type="expression" dxfId="2062" priority="439" stopIfTrue="1">
      <formula>IF(H55&gt;$B$1,TRUE,FALSE)</formula>
    </cfRule>
    <cfRule type="expression" dxfId="2061" priority="440" stopIfTrue="1">
      <formula>IF(H55&gt;$B$2,TRUE,FALSE)</formula>
    </cfRule>
    <cfRule type="expression" dxfId="2060" priority="441" stopIfTrue="1">
      <formula>IF(H55&gt;$B$3,TRUE,FALSE)</formula>
    </cfRule>
  </conditionalFormatting>
  <conditionalFormatting sqref="Y11:Y52">
    <cfRule type="expression" dxfId="2059" priority="420">
      <formula>IF(Y11=15,TRUE,FALSE)</formula>
    </cfRule>
    <cfRule type="expression" dxfId="2058" priority="421">
      <formula>IF(Y11=14,TRUE,FALSE)</formula>
    </cfRule>
    <cfRule type="expression" dxfId="2057" priority="422">
      <formula>IF(Y11=13,TRUE,FALSE)</formula>
    </cfRule>
    <cfRule type="expression" dxfId="2056" priority="423">
      <formula>IF(Y11=12,TRUE,FALSE)</formula>
    </cfRule>
    <cfRule type="expression" dxfId="2055" priority="424">
      <formula>IF(Y11=11,TRUE,FALSE)</formula>
    </cfRule>
    <cfRule type="expression" dxfId="2054" priority="425">
      <formula>IF(Y11=10,TRUE,FALSE)</formula>
    </cfRule>
    <cfRule type="expression" dxfId="2053" priority="426">
      <formula>IF(Y11=9,TRUE,FALSE)</formula>
    </cfRule>
    <cfRule type="expression" dxfId="2052" priority="427">
      <formula>IF(Y11=8,TRUE,FALSE)</formula>
    </cfRule>
    <cfRule type="expression" dxfId="2051" priority="428">
      <formula>IF(Y11=7,TRUE,FALSE)</formula>
    </cfRule>
    <cfRule type="expression" dxfId="2050" priority="429">
      <formula>IF(Y11=6,TRUE,FALSE)</formula>
    </cfRule>
    <cfRule type="expression" dxfId="2049" priority="430">
      <formula>IF(Y11=5,TRUE,FALSE)</formula>
    </cfRule>
    <cfRule type="expression" dxfId="2048" priority="431">
      <formula>IF(Y11=4,TRUE,FALSE)</formula>
    </cfRule>
    <cfRule type="expression" dxfId="2047" priority="432">
      <formula>IF(Y11=3,TRUE,FALSE)</formula>
    </cfRule>
    <cfRule type="expression" dxfId="2046" priority="433">
      <formula>IF(Y11=2,TRUE,FALSE)</formula>
    </cfRule>
    <cfRule type="expression" dxfId="2045" priority="434">
      <formula>IF(Y11=1,TRUE,FALSE)</formula>
    </cfRule>
  </conditionalFormatting>
  <conditionalFormatting sqref="Y10">
    <cfRule type="expression" dxfId="2044" priority="405">
      <formula>IF(Y10=15,TRUE,FALSE)</formula>
    </cfRule>
    <cfRule type="expression" dxfId="2043" priority="406">
      <formula>IF(Y10=14,TRUE,FALSE)</formula>
    </cfRule>
    <cfRule type="expression" dxfId="2042" priority="407">
      <formula>IF(Y10=13,TRUE,FALSE)</formula>
    </cfRule>
    <cfRule type="expression" dxfId="2041" priority="408">
      <formula>IF(Y10=12,TRUE,FALSE)</formula>
    </cfRule>
    <cfRule type="expression" dxfId="2040" priority="409">
      <formula>IF(Y10=11,TRUE,FALSE)</formula>
    </cfRule>
    <cfRule type="expression" dxfId="2039" priority="410">
      <formula>IF(Y10=10,TRUE,FALSE)</formula>
    </cfRule>
    <cfRule type="expression" dxfId="2038" priority="411">
      <formula>IF(Y10=9,TRUE,FALSE)</formula>
    </cfRule>
    <cfRule type="expression" dxfId="2037" priority="412">
      <formula>IF(Y10=8,TRUE,FALSE)</formula>
    </cfRule>
    <cfRule type="expression" dxfId="2036" priority="413">
      <formula>IF(Y10=7,TRUE,FALSE)</formula>
    </cfRule>
    <cfRule type="expression" dxfId="2035" priority="414">
      <formula>IF(Y10=6,TRUE,FALSE)</formula>
    </cfRule>
    <cfRule type="expression" dxfId="2034" priority="415">
      <formula>IF(Y10=5,TRUE,FALSE)</formula>
    </cfRule>
    <cfRule type="expression" dxfId="2033" priority="416">
      <formula>IF(Y10=4,TRUE,FALSE)</formula>
    </cfRule>
    <cfRule type="expression" dxfId="2032" priority="417">
      <formula>IF(Y10=3,TRUE,FALSE)</formula>
    </cfRule>
    <cfRule type="expression" dxfId="2031" priority="418">
      <formula>IF(Y10=2,TRUE,FALSE)</formula>
    </cfRule>
    <cfRule type="expression" dxfId="2030" priority="419">
      <formula>IF(Y10=1,TRUE,FALSE)</formula>
    </cfRule>
  </conditionalFormatting>
  <conditionalFormatting sqref="X11:X52">
    <cfRule type="expression" dxfId="2029" priority="390">
      <formula>IF(X11=15,TRUE,FALSE)</formula>
    </cfRule>
    <cfRule type="expression" dxfId="2028" priority="391">
      <formula>IF(X11=14,TRUE,FALSE)</formula>
    </cfRule>
    <cfRule type="expression" dxfId="2027" priority="392">
      <formula>IF(X11=13,TRUE,FALSE)</formula>
    </cfRule>
    <cfRule type="expression" dxfId="2026" priority="393">
      <formula>IF(X11=12,TRUE,FALSE)</formula>
    </cfRule>
    <cfRule type="expression" dxfId="2025" priority="394">
      <formula>IF(X11=11,TRUE,FALSE)</formula>
    </cfRule>
    <cfRule type="expression" dxfId="2024" priority="395">
      <formula>IF(X11=10,TRUE,FALSE)</formula>
    </cfRule>
    <cfRule type="expression" dxfId="2023" priority="396">
      <formula>IF(X11=9,TRUE,FALSE)</formula>
    </cfRule>
    <cfRule type="expression" dxfId="2022" priority="397">
      <formula>IF(X11=8,TRUE,FALSE)</formula>
    </cfRule>
    <cfRule type="expression" dxfId="2021" priority="398">
      <formula>IF(X11=7,TRUE,FALSE)</formula>
    </cfRule>
    <cfRule type="expression" dxfId="2020" priority="399">
      <formula>IF(X11=6,TRUE,FALSE)</formula>
    </cfRule>
    <cfRule type="expression" dxfId="2019" priority="400">
      <formula>IF(X11=5,TRUE,FALSE)</formula>
    </cfRule>
    <cfRule type="expression" dxfId="2018" priority="401">
      <formula>IF(X11=4,TRUE,FALSE)</formula>
    </cfRule>
    <cfRule type="expression" dxfId="2017" priority="402">
      <formula>IF(X11=3,TRUE,FALSE)</formula>
    </cfRule>
    <cfRule type="expression" dxfId="2016" priority="403">
      <formula>IF(X11=2,TRUE,FALSE)</formula>
    </cfRule>
    <cfRule type="expression" dxfId="2015" priority="404">
      <formula>IF(X11=1,TRUE,FALSE)</formula>
    </cfRule>
  </conditionalFormatting>
  <conditionalFormatting sqref="X10">
    <cfRule type="expression" dxfId="2014" priority="375">
      <formula>IF(X10=15,TRUE,FALSE)</formula>
    </cfRule>
    <cfRule type="expression" dxfId="2013" priority="376">
      <formula>IF(X10=14,TRUE,FALSE)</formula>
    </cfRule>
    <cfRule type="expression" dxfId="2012" priority="377">
      <formula>IF(X10=13,TRUE,FALSE)</formula>
    </cfRule>
    <cfRule type="expression" dxfId="2011" priority="378">
      <formula>IF(X10=12,TRUE,FALSE)</formula>
    </cfRule>
    <cfRule type="expression" dxfId="2010" priority="379">
      <formula>IF(X10=11,TRUE,FALSE)</formula>
    </cfRule>
    <cfRule type="expression" dxfId="2009" priority="380">
      <formula>IF(X10=10,TRUE,FALSE)</formula>
    </cfRule>
    <cfRule type="expression" dxfId="2008" priority="381">
      <formula>IF(X10=9,TRUE,FALSE)</formula>
    </cfRule>
    <cfRule type="expression" dxfId="2007" priority="382">
      <formula>IF(X10=8,TRUE,FALSE)</formula>
    </cfRule>
    <cfRule type="expression" dxfId="2006" priority="383">
      <formula>IF(X10=7,TRUE,FALSE)</formula>
    </cfRule>
    <cfRule type="expression" dxfId="2005" priority="384">
      <formula>IF(X10=6,TRUE,FALSE)</formula>
    </cfRule>
    <cfRule type="expression" dxfId="2004" priority="385">
      <formula>IF(X10=5,TRUE,FALSE)</formula>
    </cfRule>
    <cfRule type="expression" dxfId="2003" priority="386">
      <formula>IF(X10=4,TRUE,FALSE)</formula>
    </cfRule>
    <cfRule type="expression" dxfId="2002" priority="387">
      <formula>IF(X10=3,TRUE,FALSE)</formula>
    </cfRule>
    <cfRule type="expression" dxfId="2001" priority="388">
      <formula>IF(X10=2,TRUE,FALSE)</formula>
    </cfRule>
    <cfRule type="expression" dxfId="2000" priority="389">
      <formula>IF(X10=1,TRUE,FALSE)</formula>
    </cfRule>
  </conditionalFormatting>
  <conditionalFormatting sqref="V44:V48">
    <cfRule type="expression" dxfId="1999" priority="359">
      <formula>IF(AND(J44&gt;=$B$5,J44&lt;=$B$3),TRUE,FALSE)</formula>
    </cfRule>
    <cfRule type="expression" dxfId="1998" priority="360" stopIfTrue="1">
      <formula>IF(J44&lt;$B$7,TRUE,FALSE)</formula>
    </cfRule>
  </conditionalFormatting>
  <conditionalFormatting sqref="V44:V48">
    <cfRule type="expression" dxfId="1997" priority="352">
      <formula>IF(AND(J44&gt;$B$5,J44&lt;$B$3),TRUE,FALSE)</formula>
    </cfRule>
    <cfRule type="expression" dxfId="1996" priority="353" stopIfTrue="1">
      <formula>IF(J44&lt;$B$7,TRUE,FALSE)</formula>
    </cfRule>
    <cfRule type="expression" dxfId="1995" priority="354" stopIfTrue="1">
      <formula>IF(J44&lt;$B$6,TRUE,FALSE)</formula>
    </cfRule>
    <cfRule type="expression" dxfId="1994" priority="355" stopIfTrue="1">
      <formula>IF(J44&lt;$B$5,TRUE,FALSE)</formula>
    </cfRule>
    <cfRule type="expression" dxfId="1993" priority="356" stopIfTrue="1">
      <formula>IF(J44&gt;$B$1,TRUE,FALSE)</formula>
    </cfRule>
    <cfRule type="expression" dxfId="1992" priority="357" stopIfTrue="1">
      <formula>IF(J44&gt;$B$2,TRUE,FALSE)</formula>
    </cfRule>
    <cfRule type="expression" dxfId="1991" priority="358" stopIfTrue="1">
      <formula>IF(J44&gt;$B$3,TRUE,FALSE)</formula>
    </cfRule>
  </conditionalFormatting>
  <conditionalFormatting sqref="T13:T15">
    <cfRule type="expression" dxfId="1990" priority="350">
      <formula>IF(AND(H13&gt;=$B$5,H13&lt;=$B$3),TRUE,FALSE)</formula>
    </cfRule>
    <cfRule type="expression" dxfId="1989" priority="351" stopIfTrue="1">
      <formula>IF(H13&lt;$B$7,TRUE,FALSE)</formula>
    </cfRule>
  </conditionalFormatting>
  <conditionalFormatting sqref="T13:T15">
    <cfRule type="expression" dxfId="1988" priority="343">
      <formula>IF(AND(H13&gt;$B$5,H13&lt;$B$3),TRUE,FALSE)</formula>
    </cfRule>
    <cfRule type="expression" dxfId="1987" priority="344" stopIfTrue="1">
      <formula>IF(H13&lt;$B$7,TRUE,FALSE)</formula>
    </cfRule>
    <cfRule type="expression" dxfId="1986" priority="345" stopIfTrue="1">
      <formula>IF(H13&lt;$B$6,TRUE,FALSE)</formula>
    </cfRule>
    <cfRule type="expression" dxfId="1985" priority="346" stopIfTrue="1">
      <formula>IF(H13&lt;$B$5,TRUE,FALSE)</formula>
    </cfRule>
    <cfRule type="expression" dxfId="1984" priority="347" stopIfTrue="1">
      <formula>IF(H13&gt;$B$1,TRUE,FALSE)</formula>
    </cfRule>
    <cfRule type="expression" dxfId="1983" priority="348" stopIfTrue="1">
      <formula>IF(H13&gt;$B$2,TRUE,FALSE)</formula>
    </cfRule>
    <cfRule type="expression" dxfId="1982" priority="349" stopIfTrue="1">
      <formula>IF(H13&gt;$B$3,TRUE,FALSE)</formula>
    </cfRule>
  </conditionalFormatting>
  <conditionalFormatting sqref="T17:T18">
    <cfRule type="expression" dxfId="1981" priority="341">
      <formula>IF(AND(H17&gt;=$B$5,H17&lt;=$B$3),TRUE,FALSE)</formula>
    </cfRule>
    <cfRule type="expression" dxfId="1980" priority="342" stopIfTrue="1">
      <formula>IF(H17&lt;$B$7,TRUE,FALSE)</formula>
    </cfRule>
  </conditionalFormatting>
  <conditionalFormatting sqref="T17:T18">
    <cfRule type="expression" dxfId="1979" priority="334">
      <formula>IF(AND(H17&gt;$B$5,H17&lt;$B$3),TRUE,FALSE)</formula>
    </cfRule>
    <cfRule type="expression" dxfId="1978" priority="335" stopIfTrue="1">
      <formula>IF(H17&lt;$B$7,TRUE,FALSE)</formula>
    </cfRule>
    <cfRule type="expression" dxfId="1977" priority="336" stopIfTrue="1">
      <formula>IF(H17&lt;$B$6,TRUE,FALSE)</formula>
    </cfRule>
    <cfRule type="expression" dxfId="1976" priority="337" stopIfTrue="1">
      <formula>IF(H17&lt;$B$5,TRUE,FALSE)</formula>
    </cfRule>
    <cfRule type="expression" dxfId="1975" priority="338" stopIfTrue="1">
      <formula>IF(H17&gt;$B$1,TRUE,FALSE)</formula>
    </cfRule>
    <cfRule type="expression" dxfId="1974" priority="339" stopIfTrue="1">
      <formula>IF(H17&gt;$B$2,TRUE,FALSE)</formula>
    </cfRule>
    <cfRule type="expression" dxfId="1973" priority="340" stopIfTrue="1">
      <formula>IF(H17&gt;$B$3,TRUE,FALSE)</formula>
    </cfRule>
  </conditionalFormatting>
  <conditionalFormatting sqref="U18">
    <cfRule type="expression" dxfId="1972" priority="332">
      <formula>IF(AND(I18&gt;=$B$5,I18&lt;=$B$3),TRUE,FALSE)</formula>
    </cfRule>
    <cfRule type="expression" dxfId="1971" priority="333" stopIfTrue="1">
      <formula>IF(I18&lt;$B$7,TRUE,FALSE)</formula>
    </cfRule>
  </conditionalFormatting>
  <conditionalFormatting sqref="U18">
    <cfRule type="expression" dxfId="1970" priority="325">
      <formula>IF(AND(I18&gt;$B$5,I18&lt;$B$3),TRUE,FALSE)</formula>
    </cfRule>
    <cfRule type="expression" dxfId="1969" priority="326" stopIfTrue="1">
      <formula>IF(I18&lt;$B$7,TRUE,FALSE)</formula>
    </cfRule>
    <cfRule type="expression" dxfId="1968" priority="327" stopIfTrue="1">
      <formula>IF(I18&lt;$B$6,TRUE,FALSE)</formula>
    </cfRule>
    <cfRule type="expression" dxfId="1967" priority="328" stopIfTrue="1">
      <formula>IF(I18&lt;$B$5,TRUE,FALSE)</formula>
    </cfRule>
    <cfRule type="expression" dxfId="1966" priority="329" stopIfTrue="1">
      <formula>IF(I18&gt;$B$1,TRUE,FALSE)</formula>
    </cfRule>
    <cfRule type="expression" dxfId="1965" priority="330" stopIfTrue="1">
      <formula>IF(I18&gt;$B$2,TRUE,FALSE)</formula>
    </cfRule>
    <cfRule type="expression" dxfId="1964" priority="331" stopIfTrue="1">
      <formula>IF(I18&gt;$B$3,TRUE,FALSE)</formula>
    </cfRule>
  </conditionalFormatting>
  <conditionalFormatting sqref="U20">
    <cfRule type="expression" dxfId="1963" priority="323">
      <formula>IF(AND(I20&gt;=$B$5,I20&lt;=$B$3),TRUE,FALSE)</formula>
    </cfRule>
    <cfRule type="expression" dxfId="1962" priority="324" stopIfTrue="1">
      <formula>IF(I20&lt;$B$7,TRUE,FALSE)</formula>
    </cfRule>
  </conditionalFormatting>
  <conditionalFormatting sqref="U20">
    <cfRule type="expression" dxfId="1961" priority="316">
      <formula>IF(AND(I20&gt;$B$5,I20&lt;$B$3),TRUE,FALSE)</formula>
    </cfRule>
    <cfRule type="expression" dxfId="1960" priority="317" stopIfTrue="1">
      <formula>IF(I20&lt;$B$7,TRUE,FALSE)</formula>
    </cfRule>
    <cfRule type="expression" dxfId="1959" priority="318" stopIfTrue="1">
      <formula>IF(I20&lt;$B$6,TRUE,FALSE)</formula>
    </cfRule>
    <cfRule type="expression" dxfId="1958" priority="319" stopIfTrue="1">
      <formula>IF(I20&lt;$B$5,TRUE,FALSE)</formula>
    </cfRule>
    <cfRule type="expression" dxfId="1957" priority="320" stopIfTrue="1">
      <formula>IF(I20&gt;$B$1,TRUE,FALSE)</formula>
    </cfRule>
    <cfRule type="expression" dxfId="1956" priority="321" stopIfTrue="1">
      <formula>IF(I20&gt;$B$2,TRUE,FALSE)</formula>
    </cfRule>
    <cfRule type="expression" dxfId="1955" priority="322" stopIfTrue="1">
      <formula>IF(I20&gt;$B$3,TRUE,FALSE)</formula>
    </cfRule>
  </conditionalFormatting>
  <conditionalFormatting sqref="U27:U30">
    <cfRule type="expression" dxfId="1954" priority="314">
      <formula>IF(AND(I27&gt;=$B$5,I27&lt;=$B$3),TRUE,FALSE)</formula>
    </cfRule>
    <cfRule type="expression" dxfId="1953" priority="315" stopIfTrue="1">
      <formula>IF(I27&lt;$B$7,TRUE,FALSE)</formula>
    </cfRule>
  </conditionalFormatting>
  <conditionalFormatting sqref="U27:U30">
    <cfRule type="expression" dxfId="1952" priority="307">
      <formula>IF(AND(I27&gt;$B$5,I27&lt;$B$3),TRUE,FALSE)</formula>
    </cfRule>
    <cfRule type="expression" dxfId="1951" priority="308" stopIfTrue="1">
      <formula>IF(I27&lt;$B$7,TRUE,FALSE)</formula>
    </cfRule>
    <cfRule type="expression" dxfId="1950" priority="309" stopIfTrue="1">
      <formula>IF(I27&lt;$B$6,TRUE,FALSE)</formula>
    </cfRule>
    <cfRule type="expression" dxfId="1949" priority="310" stopIfTrue="1">
      <formula>IF(I27&lt;$B$5,TRUE,FALSE)</formula>
    </cfRule>
    <cfRule type="expression" dxfId="1948" priority="311" stopIfTrue="1">
      <formula>IF(I27&gt;$B$1,TRUE,FALSE)</formula>
    </cfRule>
    <cfRule type="expression" dxfId="1947" priority="312" stopIfTrue="1">
      <formula>IF(I27&gt;$B$2,TRUE,FALSE)</formula>
    </cfRule>
    <cfRule type="expression" dxfId="1946" priority="313" stopIfTrue="1">
      <formula>IF(I27&gt;$B$3,TRUE,FALSE)</formula>
    </cfRule>
  </conditionalFormatting>
  <conditionalFormatting sqref="U33:V35">
    <cfRule type="expression" dxfId="1945" priority="305">
      <formula>IF(AND(I33&gt;=$B$5,I33&lt;=$B$3),TRUE,FALSE)</formula>
    </cfRule>
    <cfRule type="expression" dxfId="1944" priority="306" stopIfTrue="1">
      <formula>IF(I33&lt;$B$7,TRUE,FALSE)</formula>
    </cfRule>
  </conditionalFormatting>
  <conditionalFormatting sqref="U33:V35">
    <cfRule type="expression" dxfId="1943" priority="298">
      <formula>IF(AND(I33&gt;$B$5,I33&lt;$B$3),TRUE,FALSE)</formula>
    </cfRule>
    <cfRule type="expression" dxfId="1942" priority="299" stopIfTrue="1">
      <formula>IF(I33&lt;$B$7,TRUE,FALSE)</formula>
    </cfRule>
    <cfRule type="expression" dxfId="1941" priority="300" stopIfTrue="1">
      <formula>IF(I33&lt;$B$6,TRUE,FALSE)</formula>
    </cfRule>
    <cfRule type="expression" dxfId="1940" priority="301" stopIfTrue="1">
      <formula>IF(I33&lt;$B$5,TRUE,FALSE)</formula>
    </cfRule>
    <cfRule type="expression" dxfId="1939" priority="302" stopIfTrue="1">
      <formula>IF(I33&gt;$B$1,TRUE,FALSE)</formula>
    </cfRule>
    <cfRule type="expression" dxfId="1938" priority="303" stopIfTrue="1">
      <formula>IF(I33&gt;$B$2,TRUE,FALSE)</formula>
    </cfRule>
    <cfRule type="expression" dxfId="1937" priority="304" stopIfTrue="1">
      <formula>IF(I33&gt;$B$3,TRUE,FALSE)</formula>
    </cfRule>
  </conditionalFormatting>
  <conditionalFormatting sqref="V38:V41">
    <cfRule type="expression" dxfId="1936" priority="296">
      <formula>IF(AND(J38&gt;=$B$5,J38&lt;=$B$3),TRUE,FALSE)</formula>
    </cfRule>
    <cfRule type="expression" dxfId="1935" priority="297" stopIfTrue="1">
      <formula>IF(J38&lt;$B$7,TRUE,FALSE)</formula>
    </cfRule>
  </conditionalFormatting>
  <conditionalFormatting sqref="V38:V41">
    <cfRule type="expression" dxfId="1934" priority="289">
      <formula>IF(AND(J38&gt;$B$5,J38&lt;$B$3),TRUE,FALSE)</formula>
    </cfRule>
    <cfRule type="expression" dxfId="1933" priority="290" stopIfTrue="1">
      <formula>IF(J38&lt;$B$7,TRUE,FALSE)</formula>
    </cfRule>
    <cfRule type="expression" dxfId="1932" priority="291" stopIfTrue="1">
      <formula>IF(J38&lt;$B$6,TRUE,FALSE)</formula>
    </cfRule>
    <cfRule type="expression" dxfId="1931" priority="292" stopIfTrue="1">
      <formula>IF(J38&lt;$B$5,TRUE,FALSE)</formula>
    </cfRule>
    <cfRule type="expression" dxfId="1930" priority="293" stopIfTrue="1">
      <formula>IF(J38&gt;$B$1,TRUE,FALSE)</formula>
    </cfRule>
    <cfRule type="expression" dxfId="1929" priority="294" stopIfTrue="1">
      <formula>IF(J38&gt;$B$2,TRUE,FALSE)</formula>
    </cfRule>
    <cfRule type="expression" dxfId="1928" priority="295" stopIfTrue="1">
      <formula>IF(J38&gt;$B$3,TRUE,FALSE)</formula>
    </cfRule>
  </conditionalFormatting>
  <conditionalFormatting sqref="U39">
    <cfRule type="expression" dxfId="1927" priority="287">
      <formula>IF(AND(I39&gt;=$B$5,I39&lt;=$B$3),TRUE,FALSE)</formula>
    </cfRule>
    <cfRule type="expression" dxfId="1926" priority="288" stopIfTrue="1">
      <formula>IF(I39&lt;$B$7,TRUE,FALSE)</formula>
    </cfRule>
  </conditionalFormatting>
  <conditionalFormatting sqref="U39">
    <cfRule type="expression" dxfId="1925" priority="280">
      <formula>IF(AND(I39&gt;$B$5,I39&lt;$B$3),TRUE,FALSE)</formula>
    </cfRule>
    <cfRule type="expression" dxfId="1924" priority="281" stopIfTrue="1">
      <formula>IF(I39&lt;$B$7,TRUE,FALSE)</formula>
    </cfRule>
    <cfRule type="expression" dxfId="1923" priority="282" stopIfTrue="1">
      <formula>IF(I39&lt;$B$6,TRUE,FALSE)</formula>
    </cfRule>
    <cfRule type="expression" dxfId="1922" priority="283" stopIfTrue="1">
      <formula>IF(I39&lt;$B$5,TRUE,FALSE)</formula>
    </cfRule>
    <cfRule type="expression" dxfId="1921" priority="284" stopIfTrue="1">
      <formula>IF(I39&gt;$B$1,TRUE,FALSE)</formula>
    </cfRule>
    <cfRule type="expression" dxfId="1920" priority="285" stopIfTrue="1">
      <formula>IF(I39&gt;$B$2,TRUE,FALSE)</formula>
    </cfRule>
    <cfRule type="expression" dxfId="1919" priority="286" stopIfTrue="1">
      <formula>IF(I39&gt;$B$3,TRUE,FALSE)</formula>
    </cfRule>
  </conditionalFormatting>
  <conditionalFormatting sqref="U46:U47">
    <cfRule type="expression" dxfId="1918" priority="278">
      <formula>IF(AND(I46&gt;=$B$5,I46&lt;=$B$3),TRUE,FALSE)</formula>
    </cfRule>
    <cfRule type="expression" dxfId="1917" priority="279" stopIfTrue="1">
      <formula>IF(I46&lt;$B$7,TRUE,FALSE)</formula>
    </cfRule>
  </conditionalFormatting>
  <conditionalFormatting sqref="U46:U47">
    <cfRule type="expression" dxfId="1916" priority="271">
      <formula>IF(AND(I46&gt;$B$5,I46&lt;$B$3),TRUE,FALSE)</formula>
    </cfRule>
    <cfRule type="expression" dxfId="1915" priority="272" stopIfTrue="1">
      <formula>IF(I46&lt;$B$7,TRUE,FALSE)</formula>
    </cfRule>
    <cfRule type="expression" dxfId="1914" priority="273" stopIfTrue="1">
      <formula>IF(I46&lt;$B$6,TRUE,FALSE)</formula>
    </cfRule>
    <cfRule type="expression" dxfId="1913" priority="274" stopIfTrue="1">
      <formula>IF(I46&lt;$B$5,TRUE,FALSE)</formula>
    </cfRule>
    <cfRule type="expression" dxfId="1912" priority="275" stopIfTrue="1">
      <formula>IF(I46&gt;$B$1,TRUE,FALSE)</formula>
    </cfRule>
    <cfRule type="expression" dxfId="1911" priority="276" stopIfTrue="1">
      <formula>IF(I46&gt;$B$2,TRUE,FALSE)</formula>
    </cfRule>
    <cfRule type="expression" dxfId="1910" priority="277" stopIfTrue="1">
      <formula>IF(I46&gt;$B$3,TRUE,FALSE)</formula>
    </cfRule>
  </conditionalFormatting>
  <conditionalFormatting sqref="V50:V51">
    <cfRule type="expression" dxfId="1909" priority="269">
      <formula>IF(AND(J50&gt;=$B$5,J50&lt;=$B$3),TRUE,FALSE)</formula>
    </cfRule>
    <cfRule type="expression" dxfId="1908" priority="270" stopIfTrue="1">
      <formula>IF(J50&lt;$B$7,TRUE,FALSE)</formula>
    </cfRule>
  </conditionalFormatting>
  <conditionalFormatting sqref="V50:V51">
    <cfRule type="expression" dxfId="1907" priority="262">
      <formula>IF(AND(J50&gt;$B$5,J50&lt;$B$3),TRUE,FALSE)</formula>
    </cfRule>
    <cfRule type="expression" dxfId="1906" priority="263" stopIfTrue="1">
      <formula>IF(J50&lt;$B$7,TRUE,FALSE)</formula>
    </cfRule>
    <cfRule type="expression" dxfId="1905" priority="264" stopIfTrue="1">
      <formula>IF(J50&lt;$B$6,TRUE,FALSE)</formula>
    </cfRule>
    <cfRule type="expression" dxfId="1904" priority="265" stopIfTrue="1">
      <formula>IF(J50&lt;$B$5,TRUE,FALSE)</formula>
    </cfRule>
    <cfRule type="expression" dxfId="1903" priority="266" stopIfTrue="1">
      <formula>IF(J50&gt;$B$1,TRUE,FALSE)</formula>
    </cfRule>
    <cfRule type="expression" dxfId="1902" priority="267" stopIfTrue="1">
      <formula>IF(J50&gt;$B$2,TRUE,FALSE)</formula>
    </cfRule>
    <cfRule type="expression" dxfId="1901" priority="268" stopIfTrue="1">
      <formula>IF(J50&gt;$B$3,TRUE,FALSE)</formula>
    </cfRule>
  </conditionalFormatting>
  <conditionalFormatting sqref="U51">
    <cfRule type="expression" dxfId="1900" priority="251">
      <formula>IF(AND(I51&gt;=$B$5,I51&lt;=$B$3),TRUE,FALSE)</formula>
    </cfRule>
    <cfRule type="expression" dxfId="1899" priority="252" stopIfTrue="1">
      <formula>IF(I51&lt;$B$7,TRUE,FALSE)</formula>
    </cfRule>
  </conditionalFormatting>
  <conditionalFormatting sqref="U51">
    <cfRule type="expression" dxfId="1898" priority="244">
      <formula>IF(AND(I51&gt;$B$5,I51&lt;$B$3),TRUE,FALSE)</formula>
    </cfRule>
    <cfRule type="expression" dxfId="1897" priority="245" stopIfTrue="1">
      <formula>IF(I51&lt;$B$7,TRUE,FALSE)</formula>
    </cfRule>
    <cfRule type="expression" dxfId="1896" priority="246" stopIfTrue="1">
      <formula>IF(I51&lt;$B$6,TRUE,FALSE)</formula>
    </cfRule>
    <cfRule type="expression" dxfId="1895" priority="247" stopIfTrue="1">
      <formula>IF(I51&lt;$B$5,TRUE,FALSE)</formula>
    </cfRule>
    <cfRule type="expression" dxfId="1894" priority="248" stopIfTrue="1">
      <formula>IF(I51&gt;$B$1,TRUE,FALSE)</formula>
    </cfRule>
    <cfRule type="expression" dxfId="1893" priority="249" stopIfTrue="1">
      <formula>IF(I51&gt;$B$2,TRUE,FALSE)</formula>
    </cfRule>
    <cfRule type="expression" dxfId="1892" priority="250" stopIfTrue="1">
      <formula>IF(I51&gt;$B$3,TRUE,FALSE)</formula>
    </cfRule>
  </conditionalFormatting>
  <conditionalFormatting sqref="T52:W52">
    <cfRule type="expression" dxfId="1891" priority="242">
      <formula>IF(AND(H52&gt;=$B$5,H52&lt;=$B$3),TRUE,FALSE)</formula>
    </cfRule>
    <cfRule type="expression" dxfId="1890" priority="243" stopIfTrue="1">
      <formula>IF(H52&lt;$B$7,TRUE,FALSE)</formula>
    </cfRule>
  </conditionalFormatting>
  <conditionalFormatting sqref="T52:W52">
    <cfRule type="expression" dxfId="1889" priority="235">
      <formula>IF(AND(H52&gt;$B$5,H52&lt;$B$3),TRUE,FALSE)</formula>
    </cfRule>
    <cfRule type="expression" dxfId="1888" priority="236" stopIfTrue="1">
      <formula>IF(H52&lt;$B$7,TRUE,FALSE)</formula>
    </cfRule>
    <cfRule type="expression" dxfId="1887" priority="237" stopIfTrue="1">
      <formula>IF(H52&lt;$B$6,TRUE,FALSE)</formula>
    </cfRule>
    <cfRule type="expression" dxfId="1886" priority="238" stopIfTrue="1">
      <formula>IF(H52&lt;$B$5,TRUE,FALSE)</formula>
    </cfRule>
    <cfRule type="expression" dxfId="1885" priority="239" stopIfTrue="1">
      <formula>IF(H52&gt;$B$1,TRUE,FALSE)</formula>
    </cfRule>
    <cfRule type="expression" dxfId="1884" priority="240" stopIfTrue="1">
      <formula>IF(H52&gt;$B$2,TRUE,FALSE)</formula>
    </cfRule>
    <cfRule type="expression" dxfId="1883" priority="241" stopIfTrue="1">
      <formula>IF(H52&gt;$B$3,TRUE,FALSE)</formula>
    </cfRule>
  </conditionalFormatting>
  <conditionalFormatting sqref="AA10:AA31">
    <cfRule type="expression" dxfId="1882" priority="233">
      <formula>IF(AND(O10&gt;=$B$5,O10&lt;=$B$3),TRUE,FALSE)</formula>
    </cfRule>
    <cfRule type="expression" dxfId="1881" priority="234" stopIfTrue="1">
      <formula>IF(O10&lt;$B$7,TRUE,FALSE)</formula>
    </cfRule>
  </conditionalFormatting>
  <conditionalFormatting sqref="AA11:AA17 AA19:AA31">
    <cfRule type="expression" dxfId="1880" priority="226">
      <formula>IF(AND(O11&gt;$B$5,O11&lt;$B$3),TRUE,FALSE)</formula>
    </cfRule>
    <cfRule type="expression" dxfId="1879" priority="227" stopIfTrue="1">
      <formula>IF(O11&lt;$B$7,TRUE,FALSE)</formula>
    </cfRule>
    <cfRule type="expression" dxfId="1878" priority="228" stopIfTrue="1">
      <formula>IF(O11&lt;$B$6,TRUE,FALSE)</formula>
    </cfRule>
    <cfRule type="expression" dxfId="1877" priority="229" stopIfTrue="1">
      <formula>IF(O11&lt;$B$5,TRUE,FALSE)</formula>
    </cfRule>
    <cfRule type="expression" dxfId="1876" priority="230" stopIfTrue="1">
      <formula>IF(O11&gt;$B$1,TRUE,FALSE)</formula>
    </cfRule>
    <cfRule type="expression" dxfId="1875" priority="231" stopIfTrue="1">
      <formula>IF(O11&gt;$B$2,TRUE,FALSE)</formula>
    </cfRule>
    <cfRule type="expression" dxfId="1874" priority="232" stopIfTrue="1">
      <formula>IF(O11&gt;$B$3,TRUE,FALSE)</formula>
    </cfRule>
  </conditionalFormatting>
  <conditionalFormatting sqref="AA18">
    <cfRule type="expression" dxfId="1873" priority="219">
      <formula>IF(AND(O18&gt;=$B$5,O18&lt;=$B$3),TRUE,FALSE)</formula>
    </cfRule>
    <cfRule type="expression" dxfId="1872" priority="220" stopIfTrue="1">
      <formula>IF(O18&lt;$B$7,TRUE,FALSE)</formula>
    </cfRule>
    <cfRule type="expression" dxfId="1871" priority="221" stopIfTrue="1">
      <formula>IF(O18&lt;$B$6,TRUE,FALSE)</formula>
    </cfRule>
    <cfRule type="expression" dxfId="1870" priority="222" stopIfTrue="1">
      <formula>IF(O18&lt;$B$5,TRUE,FALSE)</formula>
    </cfRule>
    <cfRule type="expression" dxfId="1869" priority="223" stopIfTrue="1">
      <formula>IF(O18&gt;$B$1,TRUE,FALSE)</formula>
    </cfRule>
    <cfRule type="expression" dxfId="1868" priority="224" stopIfTrue="1">
      <formula>IF(O18&gt;$B$2,TRUE,FALSE)</formula>
    </cfRule>
    <cfRule type="expression" dxfId="1867" priority="225" stopIfTrue="1">
      <formula>IF(O18&gt;$B$3,TRUE,FALSE)</formula>
    </cfRule>
  </conditionalFormatting>
  <conditionalFormatting sqref="AA11:AA31">
    <cfRule type="expression" dxfId="1866" priority="212">
      <formula>IF(AND(O11&gt;$B$5,O11&lt;$B$3),TRUE,FALSE)</formula>
    </cfRule>
    <cfRule type="expression" dxfId="1865" priority="213" stopIfTrue="1">
      <formula>IF(O11&lt;$B$7,TRUE,FALSE)</formula>
    </cfRule>
    <cfRule type="expression" dxfId="1864" priority="214" stopIfTrue="1">
      <formula>IF(O11&lt;$B$6,TRUE,FALSE)</formula>
    </cfRule>
    <cfRule type="expression" dxfId="1863" priority="215" stopIfTrue="1">
      <formula>IF(O11&lt;$B$5,TRUE,FALSE)</formula>
    </cfRule>
    <cfRule type="expression" dxfId="1862" priority="216" stopIfTrue="1">
      <formula>IF(O11&gt;$B$1,TRUE,FALSE)</formula>
    </cfRule>
    <cfRule type="expression" dxfId="1861" priority="217" stopIfTrue="1">
      <formula>IF(O11&gt;$B$2,TRUE,FALSE)</formula>
    </cfRule>
    <cfRule type="expression" dxfId="1860" priority="218" stopIfTrue="1">
      <formula>IF(O11&gt;$B$3,TRUE,FALSE)</formula>
    </cfRule>
  </conditionalFormatting>
  <conditionalFormatting sqref="AA10">
    <cfRule type="expression" dxfId="1859" priority="205">
      <formula>IF(AND(O10&gt;$B$5,O10&lt;$B$3),TRUE,FALSE)</formula>
    </cfRule>
    <cfRule type="expression" dxfId="1858" priority="206" stopIfTrue="1">
      <formula>IF(O10&lt;$B$7,TRUE,FALSE)</formula>
    </cfRule>
    <cfRule type="expression" dxfId="1857" priority="207" stopIfTrue="1">
      <formula>IF(O10&lt;$B$6,TRUE,FALSE)</formula>
    </cfRule>
    <cfRule type="expression" dxfId="1856" priority="208" stopIfTrue="1">
      <formula>IF(O10&lt;$B$5,TRUE,FALSE)</formula>
    </cfRule>
    <cfRule type="expression" dxfId="1855" priority="209" stopIfTrue="1">
      <formula>IF(O10&gt;$B$1,TRUE,FALSE)</formula>
    </cfRule>
    <cfRule type="expression" dxfId="1854" priority="210" stopIfTrue="1">
      <formula>IF(O10&gt;$B$2,TRUE,FALSE)</formula>
    </cfRule>
    <cfRule type="expression" dxfId="1853" priority="211" stopIfTrue="1">
      <formula>IF(O10&gt;$B$3,TRUE,FALSE)</formula>
    </cfRule>
  </conditionalFormatting>
  <conditionalFormatting sqref="AA10">
    <cfRule type="expression" dxfId="1852" priority="199" stopIfTrue="1">
      <formula>IF(O10&lt;$B$7,TRUE,FALSE)</formula>
    </cfRule>
    <cfRule type="expression" dxfId="1851" priority="200" stopIfTrue="1">
      <formula>IF(O10&lt;$B$6,TRUE,FALSE)</formula>
    </cfRule>
    <cfRule type="expression" dxfId="1850" priority="201" stopIfTrue="1">
      <formula>IF(O10&lt;$B$5,TRUE,FALSE)</formula>
    </cfRule>
    <cfRule type="expression" dxfId="1849" priority="202" stopIfTrue="1">
      <formula>IF(O10&gt;$B$1,TRUE,FALSE)</formula>
    </cfRule>
    <cfRule type="expression" dxfId="1848" priority="203" stopIfTrue="1">
      <formula>IF(O10&gt;$B$2,TRUE,FALSE)</formula>
    </cfRule>
    <cfRule type="expression" dxfId="1847" priority="204" stopIfTrue="1">
      <formula>IF(O10&gt;$B$3,TRUE,FALSE)</formula>
    </cfRule>
  </conditionalFormatting>
  <conditionalFormatting sqref="AA44:AA48">
    <cfRule type="expression" dxfId="1846" priority="197">
      <formula>IF(AND(O44&gt;=$B$5,O44&lt;=$B$3),TRUE,FALSE)</formula>
    </cfRule>
    <cfRule type="expression" dxfId="1845" priority="198" stopIfTrue="1">
      <formula>IF(O44&lt;$B$7,TRUE,FALSE)</formula>
    </cfRule>
  </conditionalFormatting>
  <conditionalFormatting sqref="AA44:AA48">
    <cfRule type="expression" dxfId="1844" priority="190">
      <formula>IF(AND(O44&gt;$B$5,O44&lt;$B$3),TRUE,FALSE)</formula>
    </cfRule>
    <cfRule type="expression" dxfId="1843" priority="191" stopIfTrue="1">
      <formula>IF(O44&lt;$B$7,TRUE,FALSE)</formula>
    </cfRule>
    <cfRule type="expression" dxfId="1842" priority="192" stopIfTrue="1">
      <formula>IF(O44&lt;$B$6,TRUE,FALSE)</formula>
    </cfRule>
    <cfRule type="expression" dxfId="1841" priority="193" stopIfTrue="1">
      <formula>IF(O44&lt;$B$5,TRUE,FALSE)</formula>
    </cfRule>
    <cfRule type="expression" dxfId="1840" priority="194" stopIfTrue="1">
      <formula>IF(O44&gt;$B$1,TRUE,FALSE)</formula>
    </cfRule>
    <cfRule type="expression" dxfId="1839" priority="195" stopIfTrue="1">
      <formula>IF(O44&gt;$B$2,TRUE,FALSE)</formula>
    </cfRule>
    <cfRule type="expression" dxfId="1838" priority="196" stopIfTrue="1">
      <formula>IF(O44&gt;$B$3,TRUE,FALSE)</formula>
    </cfRule>
  </conditionalFormatting>
  <conditionalFormatting sqref="AA33:AA35">
    <cfRule type="expression" dxfId="1837" priority="188">
      <formula>IF(AND(O33&gt;=$B$5,O33&lt;=$B$3),TRUE,FALSE)</formula>
    </cfRule>
    <cfRule type="expression" dxfId="1836" priority="189" stopIfTrue="1">
      <formula>IF(O33&lt;$B$7,TRUE,FALSE)</formula>
    </cfRule>
  </conditionalFormatting>
  <conditionalFormatting sqref="AA33:AA35">
    <cfRule type="expression" dxfId="1835" priority="181">
      <formula>IF(AND(O33&gt;$B$5,O33&lt;$B$3),TRUE,FALSE)</formula>
    </cfRule>
    <cfRule type="expression" dxfId="1834" priority="182" stopIfTrue="1">
      <formula>IF(O33&lt;$B$7,TRUE,FALSE)</formula>
    </cfRule>
    <cfRule type="expression" dxfId="1833" priority="183" stopIfTrue="1">
      <formula>IF(O33&lt;$B$6,TRUE,FALSE)</formula>
    </cfRule>
    <cfRule type="expression" dxfId="1832" priority="184" stopIfTrue="1">
      <formula>IF(O33&lt;$B$5,TRUE,FALSE)</formula>
    </cfRule>
    <cfRule type="expression" dxfId="1831" priority="185" stopIfTrue="1">
      <formula>IF(O33&gt;$B$1,TRUE,FALSE)</formula>
    </cfRule>
    <cfRule type="expression" dxfId="1830" priority="186" stopIfTrue="1">
      <formula>IF(O33&gt;$B$2,TRUE,FALSE)</formula>
    </cfRule>
    <cfRule type="expression" dxfId="1829" priority="187" stopIfTrue="1">
      <formula>IF(O33&gt;$B$3,TRUE,FALSE)</formula>
    </cfRule>
  </conditionalFormatting>
  <conditionalFormatting sqref="AA38:AA41">
    <cfRule type="expression" dxfId="1828" priority="179">
      <formula>IF(AND(O38&gt;=$B$5,O38&lt;=$B$3),TRUE,FALSE)</formula>
    </cfRule>
    <cfRule type="expression" dxfId="1827" priority="180" stopIfTrue="1">
      <formula>IF(O38&lt;$B$7,TRUE,FALSE)</formula>
    </cfRule>
  </conditionalFormatting>
  <conditionalFormatting sqref="AA38:AA41">
    <cfRule type="expression" dxfId="1826" priority="172">
      <formula>IF(AND(O38&gt;$B$5,O38&lt;$B$3),TRUE,FALSE)</formula>
    </cfRule>
    <cfRule type="expression" dxfId="1825" priority="173" stopIfTrue="1">
      <formula>IF(O38&lt;$B$7,TRUE,FALSE)</formula>
    </cfRule>
    <cfRule type="expression" dxfId="1824" priority="174" stopIfTrue="1">
      <formula>IF(O38&lt;$B$6,TRUE,FALSE)</formula>
    </cfRule>
    <cfRule type="expression" dxfId="1823" priority="175" stopIfTrue="1">
      <formula>IF(O38&lt;$B$5,TRUE,FALSE)</formula>
    </cfRule>
    <cfRule type="expression" dxfId="1822" priority="176" stopIfTrue="1">
      <formula>IF(O38&gt;$B$1,TRUE,FALSE)</formula>
    </cfRule>
    <cfRule type="expression" dxfId="1821" priority="177" stopIfTrue="1">
      <formula>IF(O38&gt;$B$2,TRUE,FALSE)</formula>
    </cfRule>
    <cfRule type="expression" dxfId="1820" priority="178" stopIfTrue="1">
      <formula>IF(O38&gt;$B$3,TRUE,FALSE)</formula>
    </cfRule>
  </conditionalFormatting>
  <conditionalFormatting sqref="AA50:AA51">
    <cfRule type="expression" dxfId="1819" priority="170">
      <formula>IF(AND(O50&gt;=$B$5,O50&lt;=$B$3),TRUE,FALSE)</formula>
    </cfRule>
    <cfRule type="expression" dxfId="1818" priority="171" stopIfTrue="1">
      <formula>IF(O50&lt;$B$7,TRUE,FALSE)</formula>
    </cfRule>
  </conditionalFormatting>
  <conditionalFormatting sqref="AA50:AA51">
    <cfRule type="expression" dxfId="1817" priority="163">
      <formula>IF(AND(O50&gt;$B$5,O50&lt;$B$3),TRUE,FALSE)</formula>
    </cfRule>
    <cfRule type="expression" dxfId="1816" priority="164" stopIfTrue="1">
      <formula>IF(O50&lt;$B$7,TRUE,FALSE)</formula>
    </cfRule>
    <cfRule type="expression" dxfId="1815" priority="165" stopIfTrue="1">
      <formula>IF(O50&lt;$B$6,TRUE,FALSE)</formula>
    </cfRule>
    <cfRule type="expression" dxfId="1814" priority="166" stopIfTrue="1">
      <formula>IF(O50&lt;$B$5,TRUE,FALSE)</formula>
    </cfRule>
    <cfRule type="expression" dxfId="1813" priority="167" stopIfTrue="1">
      <formula>IF(O50&gt;$B$1,TRUE,FALSE)</formula>
    </cfRule>
    <cfRule type="expression" dxfId="1812" priority="168" stopIfTrue="1">
      <formula>IF(O50&gt;$B$2,TRUE,FALSE)</formula>
    </cfRule>
    <cfRule type="expression" dxfId="1811" priority="169" stopIfTrue="1">
      <formula>IF(O50&gt;$B$3,TRUE,FALSE)</formula>
    </cfRule>
  </conditionalFormatting>
  <conditionalFormatting sqref="AA52">
    <cfRule type="expression" dxfId="1810" priority="161">
      <formula>IF(AND(O52&gt;=$B$5,O52&lt;=$B$3),TRUE,FALSE)</formula>
    </cfRule>
    <cfRule type="expression" dxfId="1809" priority="162" stopIfTrue="1">
      <formula>IF(O52&lt;$B$7,TRUE,FALSE)</formula>
    </cfRule>
  </conditionalFormatting>
  <conditionalFormatting sqref="AA52">
    <cfRule type="expression" dxfId="1808" priority="154">
      <formula>IF(AND(O52&gt;$B$5,O52&lt;$B$3),TRUE,FALSE)</formula>
    </cfRule>
    <cfRule type="expression" dxfId="1807" priority="155" stopIfTrue="1">
      <formula>IF(O52&lt;$B$7,TRUE,FALSE)</formula>
    </cfRule>
    <cfRule type="expression" dxfId="1806" priority="156" stopIfTrue="1">
      <formula>IF(O52&lt;$B$6,TRUE,FALSE)</formula>
    </cfRule>
    <cfRule type="expression" dxfId="1805" priority="157" stopIfTrue="1">
      <formula>IF(O52&lt;$B$5,TRUE,FALSE)</formula>
    </cfRule>
    <cfRule type="expression" dxfId="1804" priority="158" stopIfTrue="1">
      <formula>IF(O52&gt;$B$1,TRUE,FALSE)</formula>
    </cfRule>
    <cfRule type="expression" dxfId="1803" priority="159" stopIfTrue="1">
      <formula>IF(O52&gt;$B$2,TRUE,FALSE)</formula>
    </cfRule>
    <cfRule type="expression" dxfId="1802" priority="160" stopIfTrue="1">
      <formula>IF(O52&gt;$B$3,TRUE,FALSE)</formula>
    </cfRule>
  </conditionalFormatting>
  <conditionalFormatting sqref="AB11:AB17">
    <cfRule type="expression" dxfId="1801" priority="152">
      <formula>IF(AND(P11&gt;=$B$5,P11&lt;=$B$3),TRUE,FALSE)</formula>
    </cfRule>
    <cfRule type="expression" dxfId="1800" priority="153" stopIfTrue="1">
      <formula>IF(P11&lt;$B$7,TRUE,FALSE)</formula>
    </cfRule>
  </conditionalFormatting>
  <conditionalFormatting sqref="AB11:AB17">
    <cfRule type="expression" dxfId="1799" priority="145">
      <formula>IF(AND(P11&gt;$B$5,P11&lt;$B$3),TRUE,FALSE)</formula>
    </cfRule>
    <cfRule type="expression" dxfId="1798" priority="146" stopIfTrue="1">
      <formula>IF(P11&lt;$B$7,TRUE,FALSE)</formula>
    </cfRule>
    <cfRule type="expression" dxfId="1797" priority="147" stopIfTrue="1">
      <formula>IF(P11&lt;$B$6,TRUE,FALSE)</formula>
    </cfRule>
    <cfRule type="expression" dxfId="1796" priority="148" stopIfTrue="1">
      <formula>IF(P11&lt;$B$5,TRUE,FALSE)</formula>
    </cfRule>
    <cfRule type="expression" dxfId="1795" priority="149" stopIfTrue="1">
      <formula>IF(P11&gt;$B$1,TRUE,FALSE)</formula>
    </cfRule>
    <cfRule type="expression" dxfId="1794" priority="150" stopIfTrue="1">
      <formula>IF(P11&gt;$B$2,TRUE,FALSE)</formula>
    </cfRule>
    <cfRule type="expression" dxfId="1793" priority="151" stopIfTrue="1">
      <formula>IF(P11&gt;$B$3,TRUE,FALSE)</formula>
    </cfRule>
  </conditionalFormatting>
  <conditionalFormatting sqref="AB18">
    <cfRule type="expression" dxfId="1792" priority="143">
      <formula>IF(AND(P18&gt;=$B$5,P18&lt;=$B$3),TRUE,FALSE)</formula>
    </cfRule>
    <cfRule type="expression" dxfId="1791" priority="144" stopIfTrue="1">
      <formula>IF(P18&lt;$B$7,TRUE,FALSE)</formula>
    </cfRule>
  </conditionalFormatting>
  <conditionalFormatting sqref="AB18">
    <cfRule type="expression" dxfId="1790" priority="136">
      <formula>IF(AND(P18&gt;$B$5,P18&lt;$B$3),TRUE,FALSE)</formula>
    </cfRule>
    <cfRule type="expression" dxfId="1789" priority="137" stopIfTrue="1">
      <formula>IF(P18&lt;$B$7,TRUE,FALSE)</formula>
    </cfRule>
    <cfRule type="expression" dxfId="1788" priority="138" stopIfTrue="1">
      <formula>IF(P18&lt;$B$6,TRUE,FALSE)</formula>
    </cfRule>
    <cfRule type="expression" dxfId="1787" priority="139" stopIfTrue="1">
      <formula>IF(P18&lt;$B$5,TRUE,FALSE)</formula>
    </cfRule>
    <cfRule type="expression" dxfId="1786" priority="140" stopIfTrue="1">
      <formula>IF(P18&gt;$B$1,TRUE,FALSE)</formula>
    </cfRule>
    <cfRule type="expression" dxfId="1785" priority="141" stopIfTrue="1">
      <formula>IF(P18&gt;$B$2,TRUE,FALSE)</formula>
    </cfRule>
    <cfRule type="expression" dxfId="1784" priority="142" stopIfTrue="1">
      <formula>IF(P18&gt;$B$3,TRUE,FALSE)</formula>
    </cfRule>
  </conditionalFormatting>
  <conditionalFormatting sqref="AB20">
    <cfRule type="expression" dxfId="1783" priority="134">
      <formula>IF(AND(P20&gt;=$B$5,P20&lt;=$B$3),TRUE,FALSE)</formula>
    </cfRule>
    <cfRule type="expression" dxfId="1782" priority="135" stopIfTrue="1">
      <formula>IF(P20&lt;$B$7,TRUE,FALSE)</formula>
    </cfRule>
  </conditionalFormatting>
  <conditionalFormatting sqref="AB20">
    <cfRule type="expression" dxfId="1781" priority="127">
      <formula>IF(AND(P20&gt;$B$5,P20&lt;$B$3),TRUE,FALSE)</formula>
    </cfRule>
    <cfRule type="expression" dxfId="1780" priority="128" stopIfTrue="1">
      <formula>IF(P20&lt;$B$7,TRUE,FALSE)</formula>
    </cfRule>
    <cfRule type="expression" dxfId="1779" priority="129" stopIfTrue="1">
      <formula>IF(P20&lt;$B$6,TRUE,FALSE)</formula>
    </cfRule>
    <cfRule type="expression" dxfId="1778" priority="130" stopIfTrue="1">
      <formula>IF(P20&lt;$B$5,TRUE,FALSE)</formula>
    </cfRule>
    <cfRule type="expression" dxfId="1777" priority="131" stopIfTrue="1">
      <formula>IF(P20&gt;$B$1,TRUE,FALSE)</formula>
    </cfRule>
    <cfRule type="expression" dxfId="1776" priority="132" stopIfTrue="1">
      <formula>IF(P20&gt;$B$2,TRUE,FALSE)</formula>
    </cfRule>
    <cfRule type="expression" dxfId="1775" priority="133" stopIfTrue="1">
      <formula>IF(P20&gt;$B$3,TRUE,FALSE)</formula>
    </cfRule>
  </conditionalFormatting>
  <conditionalFormatting sqref="AB27:AB30">
    <cfRule type="expression" dxfId="1774" priority="125">
      <formula>IF(AND(P27&gt;=$B$5,P27&lt;=$B$3),TRUE,FALSE)</formula>
    </cfRule>
    <cfRule type="expression" dxfId="1773" priority="126" stopIfTrue="1">
      <formula>IF(P27&lt;$B$7,TRUE,FALSE)</formula>
    </cfRule>
  </conditionalFormatting>
  <conditionalFormatting sqref="AB27:AB30">
    <cfRule type="expression" dxfId="1772" priority="118">
      <formula>IF(AND(P27&gt;$B$5,P27&lt;$B$3),TRUE,FALSE)</formula>
    </cfRule>
    <cfRule type="expression" dxfId="1771" priority="119" stopIfTrue="1">
      <formula>IF(P27&lt;$B$7,TRUE,FALSE)</formula>
    </cfRule>
    <cfRule type="expression" dxfId="1770" priority="120" stopIfTrue="1">
      <formula>IF(P27&lt;$B$6,TRUE,FALSE)</formula>
    </cfRule>
    <cfRule type="expression" dxfId="1769" priority="121" stopIfTrue="1">
      <formula>IF(P27&lt;$B$5,TRUE,FALSE)</formula>
    </cfRule>
    <cfRule type="expression" dxfId="1768" priority="122" stopIfTrue="1">
      <formula>IF(P27&gt;$B$1,TRUE,FALSE)</formula>
    </cfRule>
    <cfRule type="expression" dxfId="1767" priority="123" stopIfTrue="1">
      <formula>IF(P27&gt;$B$2,TRUE,FALSE)</formula>
    </cfRule>
    <cfRule type="expression" dxfId="1766" priority="124" stopIfTrue="1">
      <formula>IF(P27&gt;$B$3,TRUE,FALSE)</formula>
    </cfRule>
  </conditionalFormatting>
  <conditionalFormatting sqref="AB33:AB35">
    <cfRule type="expression" dxfId="1765" priority="116">
      <formula>IF(AND(P33&gt;=$B$5,P33&lt;=$B$3),TRUE,FALSE)</formula>
    </cfRule>
    <cfRule type="expression" dxfId="1764" priority="117" stopIfTrue="1">
      <formula>IF(P33&lt;$B$7,TRUE,FALSE)</formula>
    </cfRule>
  </conditionalFormatting>
  <conditionalFormatting sqref="AB33:AB35">
    <cfRule type="expression" dxfId="1763" priority="109">
      <formula>IF(AND(P33&gt;$B$5,P33&lt;$B$3),TRUE,FALSE)</formula>
    </cfRule>
    <cfRule type="expression" dxfId="1762" priority="110" stopIfTrue="1">
      <formula>IF(P33&lt;$B$7,TRUE,FALSE)</formula>
    </cfRule>
    <cfRule type="expression" dxfId="1761" priority="111" stopIfTrue="1">
      <formula>IF(P33&lt;$B$6,TRUE,FALSE)</formula>
    </cfRule>
    <cfRule type="expression" dxfId="1760" priority="112" stopIfTrue="1">
      <formula>IF(P33&lt;$B$5,TRUE,FALSE)</formula>
    </cfRule>
    <cfRule type="expression" dxfId="1759" priority="113" stopIfTrue="1">
      <formula>IF(P33&gt;$B$1,TRUE,FALSE)</formula>
    </cfRule>
    <cfRule type="expression" dxfId="1758" priority="114" stopIfTrue="1">
      <formula>IF(P33&gt;$B$2,TRUE,FALSE)</formula>
    </cfRule>
    <cfRule type="expression" dxfId="1757" priority="115" stopIfTrue="1">
      <formula>IF(P33&gt;$B$3,TRUE,FALSE)</formula>
    </cfRule>
  </conditionalFormatting>
  <conditionalFormatting sqref="AB39">
    <cfRule type="expression" dxfId="1756" priority="107">
      <formula>IF(AND(P39&gt;=$B$5,P39&lt;=$B$3),TRUE,FALSE)</formula>
    </cfRule>
    <cfRule type="expression" dxfId="1755" priority="108" stopIfTrue="1">
      <formula>IF(P39&lt;$B$7,TRUE,FALSE)</formula>
    </cfRule>
  </conditionalFormatting>
  <conditionalFormatting sqref="AB39">
    <cfRule type="expression" dxfId="1754" priority="100">
      <formula>IF(AND(P39&gt;$B$5,P39&lt;$B$3),TRUE,FALSE)</formula>
    </cfRule>
    <cfRule type="expression" dxfId="1753" priority="101" stopIfTrue="1">
      <formula>IF(P39&lt;$B$7,TRUE,FALSE)</formula>
    </cfRule>
    <cfRule type="expression" dxfId="1752" priority="102" stopIfTrue="1">
      <formula>IF(P39&lt;$B$6,TRUE,FALSE)</formula>
    </cfRule>
    <cfRule type="expression" dxfId="1751" priority="103" stopIfTrue="1">
      <formula>IF(P39&lt;$B$5,TRUE,FALSE)</formula>
    </cfRule>
    <cfRule type="expression" dxfId="1750" priority="104" stopIfTrue="1">
      <formula>IF(P39&gt;$B$1,TRUE,FALSE)</formula>
    </cfRule>
    <cfRule type="expression" dxfId="1749" priority="105" stopIfTrue="1">
      <formula>IF(P39&gt;$B$2,TRUE,FALSE)</formula>
    </cfRule>
    <cfRule type="expression" dxfId="1748" priority="106" stopIfTrue="1">
      <formula>IF(P39&gt;$B$3,TRUE,FALSE)</formula>
    </cfRule>
  </conditionalFormatting>
  <conditionalFormatting sqref="AB46:AB47">
    <cfRule type="expression" dxfId="1747" priority="98">
      <formula>IF(AND(P46&gt;=$B$5,P46&lt;=$B$3),TRUE,FALSE)</formula>
    </cfRule>
    <cfRule type="expression" dxfId="1746" priority="99" stopIfTrue="1">
      <formula>IF(P46&lt;$B$7,TRUE,FALSE)</formula>
    </cfRule>
  </conditionalFormatting>
  <conditionalFormatting sqref="AB46:AB47">
    <cfRule type="expression" dxfId="1745" priority="91">
      <formula>IF(AND(P46&gt;$B$5,P46&lt;$B$3),TRUE,FALSE)</formula>
    </cfRule>
    <cfRule type="expression" dxfId="1744" priority="92" stopIfTrue="1">
      <formula>IF(P46&lt;$B$7,TRUE,FALSE)</formula>
    </cfRule>
    <cfRule type="expression" dxfId="1743" priority="93" stopIfTrue="1">
      <formula>IF(P46&lt;$B$6,TRUE,FALSE)</formula>
    </cfRule>
    <cfRule type="expression" dxfId="1742" priority="94" stopIfTrue="1">
      <formula>IF(P46&lt;$B$5,TRUE,FALSE)</formula>
    </cfRule>
    <cfRule type="expression" dxfId="1741" priority="95" stopIfTrue="1">
      <formula>IF(P46&gt;$B$1,TRUE,FALSE)</formula>
    </cfRule>
    <cfRule type="expression" dxfId="1740" priority="96" stopIfTrue="1">
      <formula>IF(P46&gt;$B$2,TRUE,FALSE)</formula>
    </cfRule>
    <cfRule type="expression" dxfId="1739" priority="97" stopIfTrue="1">
      <formula>IF(P46&gt;$B$3,TRUE,FALSE)</formula>
    </cfRule>
  </conditionalFormatting>
  <conditionalFormatting sqref="AB51">
    <cfRule type="expression" dxfId="1738" priority="89">
      <formula>IF(AND(P51&gt;=$B$5,P51&lt;=$B$3),TRUE,FALSE)</formula>
    </cfRule>
    <cfRule type="expression" dxfId="1737" priority="90" stopIfTrue="1">
      <formula>IF(P51&lt;$B$7,TRUE,FALSE)</formula>
    </cfRule>
  </conditionalFormatting>
  <conditionalFormatting sqref="AB51">
    <cfRule type="expression" dxfId="1736" priority="82">
      <formula>IF(AND(P51&gt;$B$5,P51&lt;$B$3),TRUE,FALSE)</formula>
    </cfRule>
    <cfRule type="expression" dxfId="1735" priority="83" stopIfTrue="1">
      <formula>IF(P51&lt;$B$7,TRUE,FALSE)</formula>
    </cfRule>
    <cfRule type="expression" dxfId="1734" priority="84" stopIfTrue="1">
      <formula>IF(P51&lt;$B$6,TRUE,FALSE)</formula>
    </cfRule>
    <cfRule type="expression" dxfId="1733" priority="85" stopIfTrue="1">
      <formula>IF(P51&lt;$B$5,TRUE,FALSE)</formula>
    </cfRule>
    <cfRule type="expression" dxfId="1732" priority="86" stopIfTrue="1">
      <formula>IF(P51&gt;$B$1,TRUE,FALSE)</formula>
    </cfRule>
    <cfRule type="expression" dxfId="1731" priority="87" stopIfTrue="1">
      <formula>IF(P51&gt;$B$2,TRUE,FALSE)</formula>
    </cfRule>
    <cfRule type="expression" dxfId="1730" priority="88" stopIfTrue="1">
      <formula>IF(P51&gt;$B$3,TRUE,FALSE)</formula>
    </cfRule>
  </conditionalFormatting>
  <conditionalFormatting sqref="AB52">
    <cfRule type="expression" dxfId="1729" priority="80">
      <formula>IF(AND(P52&gt;=$B$5,P52&lt;=$B$3),TRUE,FALSE)</formula>
    </cfRule>
    <cfRule type="expression" dxfId="1728" priority="81" stopIfTrue="1">
      <formula>IF(P52&lt;$B$7,TRUE,FALSE)</formula>
    </cfRule>
  </conditionalFormatting>
  <conditionalFormatting sqref="AB52">
    <cfRule type="expression" dxfId="1727" priority="73">
      <formula>IF(AND(P52&gt;$B$5,P52&lt;$B$3),TRUE,FALSE)</formula>
    </cfRule>
    <cfRule type="expression" dxfId="1726" priority="74" stopIfTrue="1">
      <formula>IF(P52&lt;$B$7,TRUE,FALSE)</formula>
    </cfRule>
    <cfRule type="expression" dxfId="1725" priority="75" stopIfTrue="1">
      <formula>IF(P52&lt;$B$6,TRUE,FALSE)</formula>
    </cfRule>
    <cfRule type="expression" dxfId="1724" priority="76" stopIfTrue="1">
      <formula>IF(P52&lt;$B$5,TRUE,FALSE)</formula>
    </cfRule>
    <cfRule type="expression" dxfId="1723" priority="77" stopIfTrue="1">
      <formula>IF(P52&gt;$B$1,TRUE,FALSE)</formula>
    </cfRule>
    <cfRule type="expression" dxfId="1722" priority="78" stopIfTrue="1">
      <formula>IF(P52&gt;$B$2,TRUE,FALSE)</formula>
    </cfRule>
    <cfRule type="expression" dxfId="1721" priority="79" stopIfTrue="1">
      <formula>IF(P52&gt;$B$3,TRUE,FALSE)</formula>
    </cfRule>
  </conditionalFormatting>
  <conditionalFormatting sqref="AC55:AC96">
    <cfRule type="expression" dxfId="1720" priority="71">
      <formula>IF(AND(Q55&gt;=$B$5,Q55&lt;=$B$3),TRUE,FALSE)</formula>
    </cfRule>
    <cfRule type="expression" dxfId="1719" priority="72" stopIfTrue="1">
      <formula>IF(Q55&lt;$B$7,TRUE,FALSE)</formula>
    </cfRule>
  </conditionalFormatting>
  <conditionalFormatting sqref="AC55:AC96">
    <cfRule type="expression" dxfId="1718" priority="64">
      <formula>IF(AND(Q55&gt;=$B$5,Q55&lt;=$B$3),TRUE,FALSE)</formula>
    </cfRule>
    <cfRule type="expression" dxfId="1717" priority="65" stopIfTrue="1">
      <formula>IF(Q55&lt;$B$7,TRUE,FALSE)</formula>
    </cfRule>
    <cfRule type="expression" dxfId="1716" priority="66" stopIfTrue="1">
      <formula>IF(Q55&lt;$B$6,TRUE,FALSE)</formula>
    </cfRule>
    <cfRule type="expression" dxfId="1715" priority="67" stopIfTrue="1">
      <formula>IF(Q55&lt;$B$5,TRUE,FALSE)</formula>
    </cfRule>
    <cfRule type="expression" dxfId="1714" priority="68" stopIfTrue="1">
      <formula>IF(Q55&gt;$B$1,TRUE,FALSE)</formula>
    </cfRule>
    <cfRule type="expression" dxfId="1713" priority="69" stopIfTrue="1">
      <formula>IF(Q55&gt;$B$2,TRUE,FALSE)</formula>
    </cfRule>
    <cfRule type="expression" dxfId="1712" priority="70" stopIfTrue="1">
      <formula>IF(Q55&gt;$B$3,TRUE,FALSE)</formula>
    </cfRule>
  </conditionalFormatting>
  <conditionalFormatting sqref="AC56:AC62 AC78:AC84 AC64:AC76 AC86:AC96">
    <cfRule type="expression" dxfId="1711" priority="57">
      <formula>IF(AND(Q56&gt;$B$5,Q56&lt;$B$3),TRUE,FALSE)</formula>
    </cfRule>
    <cfRule type="expression" dxfId="1710" priority="58" stopIfTrue="1">
      <formula>IF(Q56&lt;$B$7,TRUE,FALSE)</formula>
    </cfRule>
    <cfRule type="expression" dxfId="1709" priority="59" stopIfTrue="1">
      <formula>IF(Q56&lt;$B$6,TRUE,FALSE)</formula>
    </cfRule>
    <cfRule type="expression" dxfId="1708" priority="60" stopIfTrue="1">
      <formula>IF(Q56&lt;$B$5,TRUE,FALSE)</formula>
    </cfRule>
    <cfRule type="expression" dxfId="1707" priority="61" stopIfTrue="1">
      <formula>IF(Q56&gt;$B$1,TRUE,FALSE)</formula>
    </cfRule>
    <cfRule type="expression" dxfId="1706" priority="62" stopIfTrue="1">
      <formula>IF(Q56&gt;$B$2,TRUE,FALSE)</formula>
    </cfRule>
    <cfRule type="expression" dxfId="1705" priority="63" stopIfTrue="1">
      <formula>IF(Q56&gt;$B$3,TRUE,FALSE)</formula>
    </cfRule>
  </conditionalFormatting>
  <conditionalFormatting sqref="AC63 AC85">
    <cfRule type="expression" dxfId="1704" priority="50">
      <formula>IF(AND(Q63&gt;=$B$5,Q63&lt;=$B$3),TRUE,FALSE)</formula>
    </cfRule>
    <cfRule type="expression" dxfId="1703" priority="51" stopIfTrue="1">
      <formula>IF(Q63&lt;$B$7,TRUE,FALSE)</formula>
    </cfRule>
    <cfRule type="expression" dxfId="1702" priority="52" stopIfTrue="1">
      <formula>IF(Q63&lt;$B$6,TRUE,FALSE)</formula>
    </cfRule>
    <cfRule type="expression" dxfId="1701" priority="53" stopIfTrue="1">
      <formula>IF(Q63&lt;$B$5,TRUE,FALSE)</formula>
    </cfRule>
    <cfRule type="expression" dxfId="1700" priority="54" stopIfTrue="1">
      <formula>IF(Q63&gt;$B$1,TRUE,FALSE)</formula>
    </cfRule>
    <cfRule type="expression" dxfId="1699" priority="55" stopIfTrue="1">
      <formula>IF(Q63&gt;$B$2,TRUE,FALSE)</formula>
    </cfRule>
    <cfRule type="expression" dxfId="1698" priority="56" stopIfTrue="1">
      <formula>IF(Q63&gt;$B$3,TRUE,FALSE)</formula>
    </cfRule>
  </conditionalFormatting>
  <conditionalFormatting sqref="AC55:AC96">
    <cfRule type="expression" dxfId="1697" priority="43">
      <formula>IF(AND(Q55&gt;$B$5,Q55&lt;$B$3),TRUE,FALSE)</formula>
    </cfRule>
    <cfRule type="expression" dxfId="1696" priority="44" stopIfTrue="1">
      <formula>IF(Q55&lt;$B$7,TRUE,FALSE)</formula>
    </cfRule>
    <cfRule type="expression" dxfId="1695" priority="45" stopIfTrue="1">
      <formula>IF(Q55&lt;$B$6,TRUE,FALSE)</formula>
    </cfRule>
    <cfRule type="expression" dxfId="1694" priority="46" stopIfTrue="1">
      <formula>IF(Q55&lt;$B$5,TRUE,FALSE)</formula>
    </cfRule>
    <cfRule type="expression" dxfId="1693" priority="47" stopIfTrue="1">
      <formula>IF(Q55&gt;$B$1,TRUE,FALSE)</formula>
    </cfRule>
    <cfRule type="expression" dxfId="1692" priority="48" stopIfTrue="1">
      <formula>IF(Q55&gt;$B$2,TRUE,FALSE)</formula>
    </cfRule>
    <cfRule type="expression" dxfId="1691" priority="49" stopIfTrue="1">
      <formula>IF(Q55&gt;$B$3,TRUE,FALSE)</formula>
    </cfRule>
  </conditionalFormatting>
  <conditionalFormatting sqref="AC13:AC15">
    <cfRule type="expression" dxfId="1690" priority="41">
      <formula>IF(AND(Q13&gt;=$B$5,Q13&lt;=$B$3),TRUE,FALSE)</formula>
    </cfRule>
    <cfRule type="expression" dxfId="1689" priority="42" stopIfTrue="1">
      <formula>IF(Q13&lt;$B$7,TRUE,FALSE)</formula>
    </cfRule>
  </conditionalFormatting>
  <conditionalFormatting sqref="AC13:AC15">
    <cfRule type="expression" dxfId="1688" priority="34">
      <formula>IF(AND(Q13&gt;$B$5,Q13&lt;$B$3),TRUE,FALSE)</formula>
    </cfRule>
    <cfRule type="expression" dxfId="1687" priority="35" stopIfTrue="1">
      <formula>IF(Q13&lt;$B$7,TRUE,FALSE)</formula>
    </cfRule>
    <cfRule type="expression" dxfId="1686" priority="36" stopIfTrue="1">
      <formula>IF(Q13&lt;$B$6,TRUE,FALSE)</formula>
    </cfRule>
    <cfRule type="expression" dxfId="1685" priority="37" stopIfTrue="1">
      <formula>IF(Q13&lt;$B$5,TRUE,FALSE)</formula>
    </cfRule>
    <cfRule type="expression" dxfId="1684" priority="38" stopIfTrue="1">
      <formula>IF(Q13&gt;$B$1,TRUE,FALSE)</formula>
    </cfRule>
    <cfRule type="expression" dxfId="1683" priority="39" stopIfTrue="1">
      <formula>IF(Q13&gt;$B$2,TRUE,FALSE)</formula>
    </cfRule>
    <cfRule type="expression" dxfId="1682" priority="40" stopIfTrue="1">
      <formula>IF(Q13&gt;$B$3,TRUE,FALSE)</formula>
    </cfRule>
  </conditionalFormatting>
  <conditionalFormatting sqref="AC17:AC18">
    <cfRule type="expression" dxfId="1681" priority="32">
      <formula>IF(AND(Q17&gt;=$B$5,Q17&lt;=$B$3),TRUE,FALSE)</formula>
    </cfRule>
    <cfRule type="expression" dxfId="1680" priority="33" stopIfTrue="1">
      <formula>IF(Q17&lt;$B$7,TRUE,FALSE)</formula>
    </cfRule>
  </conditionalFormatting>
  <conditionalFormatting sqref="AC17:AC18">
    <cfRule type="expression" dxfId="1679" priority="25">
      <formula>IF(AND(Q17&gt;$B$5,Q17&lt;$B$3),TRUE,FALSE)</formula>
    </cfRule>
    <cfRule type="expression" dxfId="1678" priority="26" stopIfTrue="1">
      <formula>IF(Q17&lt;$B$7,TRUE,FALSE)</formula>
    </cfRule>
    <cfRule type="expression" dxfId="1677" priority="27" stopIfTrue="1">
      <formula>IF(Q17&lt;$B$6,TRUE,FALSE)</formula>
    </cfRule>
    <cfRule type="expression" dxfId="1676" priority="28" stopIfTrue="1">
      <formula>IF(Q17&lt;$B$5,TRUE,FALSE)</formula>
    </cfRule>
    <cfRule type="expression" dxfId="1675" priority="29" stopIfTrue="1">
      <formula>IF(Q17&gt;$B$1,TRUE,FALSE)</formula>
    </cfRule>
    <cfRule type="expression" dxfId="1674" priority="30" stopIfTrue="1">
      <formula>IF(Q17&gt;$B$2,TRUE,FALSE)</formula>
    </cfRule>
    <cfRule type="expression" dxfId="1673" priority="31" stopIfTrue="1">
      <formula>IF(Q17&gt;$B$3,TRUE,FALSE)</formula>
    </cfRule>
  </conditionalFormatting>
  <conditionalFormatting sqref="AC52">
    <cfRule type="expression" dxfId="1672" priority="23">
      <formula>IF(AND(Q52&gt;=$B$5,Q52&lt;=$B$3),TRUE,FALSE)</formula>
    </cfRule>
    <cfRule type="expression" dxfId="1671" priority="24" stopIfTrue="1">
      <formula>IF(Q52&lt;$B$7,TRUE,FALSE)</formula>
    </cfRule>
  </conditionalFormatting>
  <conditionalFormatting sqref="AC52">
    <cfRule type="expression" dxfId="1670" priority="16">
      <formula>IF(AND(Q52&gt;$B$5,Q52&lt;$B$3),TRUE,FALSE)</formula>
    </cfRule>
    <cfRule type="expression" dxfId="1669" priority="17" stopIfTrue="1">
      <formula>IF(Q52&lt;$B$7,TRUE,FALSE)</formula>
    </cfRule>
    <cfRule type="expression" dxfId="1668" priority="18" stopIfTrue="1">
      <formula>IF(Q52&lt;$B$6,TRUE,FALSE)</formula>
    </cfRule>
    <cfRule type="expression" dxfId="1667" priority="19" stopIfTrue="1">
      <formula>IF(Q52&lt;$B$5,TRUE,FALSE)</formula>
    </cfRule>
    <cfRule type="expression" dxfId="1666" priority="20" stopIfTrue="1">
      <formula>IF(Q52&gt;$B$1,TRUE,FALSE)</formula>
    </cfRule>
    <cfRule type="expression" dxfId="1665" priority="21" stopIfTrue="1">
      <formula>IF(Q52&gt;$B$2,TRUE,FALSE)</formula>
    </cfRule>
    <cfRule type="expression" dxfId="1664" priority="22" stopIfTrue="1">
      <formula>IF(Q52&gt;$B$3,TRUE,FALSE)</formula>
    </cfRule>
  </conditionalFormatting>
  <conditionalFormatting sqref="V10">
    <cfRule type="expression" dxfId="1663" priority="14">
      <formula>IF(AND(J10&gt;=$B$5,J10&lt;=$B$3),TRUE,FALSE)</formula>
    </cfRule>
    <cfRule type="expression" dxfId="1662" priority="15" stopIfTrue="1">
      <formula>IF(J10&lt;$B$7,TRUE,FALSE)</formula>
    </cfRule>
  </conditionalFormatting>
  <conditionalFormatting sqref="V10">
    <cfRule type="expression" dxfId="1661" priority="7">
      <formula>IF(AND(J10&gt;$B$5,J10&lt;$B$3),TRUE,FALSE)</formula>
    </cfRule>
    <cfRule type="expression" dxfId="1660" priority="8" stopIfTrue="1">
      <formula>IF(J10&lt;$B$7,TRUE,FALSE)</formula>
    </cfRule>
    <cfRule type="expression" dxfId="1659" priority="9" stopIfTrue="1">
      <formula>IF(J10&lt;$B$6,TRUE,FALSE)</formula>
    </cfRule>
    <cfRule type="expression" dxfId="1658" priority="10" stopIfTrue="1">
      <formula>IF(J10&lt;$B$5,TRUE,FALSE)</formula>
    </cfRule>
    <cfRule type="expression" dxfId="1657" priority="11" stopIfTrue="1">
      <formula>IF(J10&gt;$B$1,TRUE,FALSE)</formula>
    </cfRule>
    <cfRule type="expression" dxfId="1656" priority="12" stopIfTrue="1">
      <formula>IF(J10&gt;$B$2,TRUE,FALSE)</formula>
    </cfRule>
    <cfRule type="expression" dxfId="1655" priority="13" stopIfTrue="1">
      <formula>IF(J10&gt;$B$3,TRUE,FALSE)</formula>
    </cfRule>
  </conditionalFormatting>
  <conditionalFormatting sqref="V10">
    <cfRule type="expression" dxfId="1654" priority="1" stopIfTrue="1">
      <formula>IF(J10&lt;$B$7,TRUE,FALSE)</formula>
    </cfRule>
    <cfRule type="expression" dxfId="1653" priority="2" stopIfTrue="1">
      <formula>IF(J10&lt;$B$6,TRUE,FALSE)</formula>
    </cfRule>
    <cfRule type="expression" dxfId="1652" priority="3" stopIfTrue="1">
      <formula>IF(J10&lt;$B$5,TRUE,FALSE)</formula>
    </cfRule>
    <cfRule type="expression" dxfId="1651" priority="4" stopIfTrue="1">
      <formula>IF(J10&gt;$B$1,TRUE,FALSE)</formula>
    </cfRule>
    <cfRule type="expression" dxfId="1650" priority="5" stopIfTrue="1">
      <formula>IF(J10&gt;$B$2,TRUE,FALSE)</formula>
    </cfRule>
    <cfRule type="expression" dxfId="1649" priority="6" stopIfTrue="1">
      <formula>IF(J10&gt;$B$3,TRUE,FALSE)</formula>
    </cfRule>
  </conditionalFormatting>
  <pageMargins left="0.7" right="0.7" top="0.75" bottom="0.75" header="0.3" footer="0.3"/>
  <pageSetup paperSize="9" orientation="portrait" horizontalDpi="4294967293" verticalDpi="4294967293"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U90"/>
  <sheetViews>
    <sheetView topLeftCell="H38" zoomScale="80" zoomScaleNormal="80" workbookViewId="0">
      <selection activeCell="U53" sqref="U53"/>
    </sheetView>
  </sheetViews>
  <sheetFormatPr baseColWidth="10" defaultRowHeight="15" x14ac:dyDescent="0.25"/>
  <cols>
    <col min="1" max="6" width="0" hidden="1" customWidth="1"/>
    <col min="7" max="7" width="11.42578125" hidden="1" customWidth="1"/>
    <col min="8" max="8" width="4.28515625" customWidth="1"/>
    <col min="9" max="9" width="28.28515625" customWidth="1"/>
    <col min="12" max="12" width="13.7109375" customWidth="1"/>
    <col min="14" max="19" width="11.42578125" hidden="1" customWidth="1"/>
    <col min="20" max="20" width="23.85546875" customWidth="1"/>
    <col min="21" max="21" width="225" style="172" customWidth="1"/>
  </cols>
  <sheetData>
    <row r="1" spans="4:21" x14ac:dyDescent="0.25">
      <c r="I1" s="55" t="str">
        <f>Resume!$F$10</f>
        <v>Gautier</v>
      </c>
      <c r="J1" s="80">
        <f>Resume!$F$11</f>
        <v>20170828</v>
      </c>
    </row>
    <row r="2" spans="4:21" ht="30" customHeight="1" x14ac:dyDescent="0.45">
      <c r="D2" s="136" t="s">
        <v>360</v>
      </c>
      <c r="I2" s="531" t="s">
        <v>1112</v>
      </c>
      <c r="J2" s="531"/>
      <c r="K2" s="531"/>
      <c r="L2" s="531"/>
      <c r="M2" s="531"/>
      <c r="N2" s="531"/>
      <c r="O2" s="531"/>
      <c r="P2" s="531"/>
      <c r="Q2" s="531"/>
      <c r="R2" s="531"/>
      <c r="S2" s="531"/>
      <c r="T2" s="531"/>
      <c r="U2" s="531"/>
    </row>
    <row r="3" spans="4:21" ht="1.5" customHeight="1" x14ac:dyDescent="0.25">
      <c r="D3" s="136">
        <v>47</v>
      </c>
    </row>
    <row r="4" spans="4:21" ht="14.25" hidden="1" customHeight="1" x14ac:dyDescent="0.25">
      <c r="D4" s="136">
        <v>51</v>
      </c>
    </row>
    <row r="5" spans="4:21" ht="17.25" customHeight="1" x14ac:dyDescent="0.25">
      <c r="D5" s="136">
        <v>42</v>
      </c>
    </row>
    <row r="6" spans="4:21" ht="21" x14ac:dyDescent="0.35">
      <c r="D6" s="136">
        <v>44</v>
      </c>
      <c r="I6" s="138" t="s">
        <v>382</v>
      </c>
      <c r="J6" s="139" t="s">
        <v>327</v>
      </c>
      <c r="K6" s="139"/>
      <c r="L6" s="140" t="s">
        <v>328</v>
      </c>
    </row>
    <row r="7" spans="4:21" ht="40.5" customHeight="1" x14ac:dyDescent="0.35">
      <c r="D7" s="136">
        <v>-0.98899082568807339</v>
      </c>
      <c r="I7" s="333" t="s">
        <v>383</v>
      </c>
      <c r="J7" s="159">
        <f>D3/100</f>
        <v>0.47</v>
      </c>
      <c r="K7" s="335"/>
      <c r="L7" s="159">
        <f>D43/100</f>
        <v>0.38</v>
      </c>
      <c r="M7" s="271"/>
      <c r="N7" s="271"/>
      <c r="O7" s="271"/>
      <c r="P7" s="271"/>
      <c r="Q7" s="271"/>
      <c r="R7" s="271"/>
      <c r="S7" s="271"/>
      <c r="T7" s="330" t="s">
        <v>426</v>
      </c>
      <c r="U7" s="330" t="s">
        <v>1115</v>
      </c>
    </row>
    <row r="8" spans="4:21" ht="40.5" customHeight="1" x14ac:dyDescent="0.35">
      <c r="D8" s="136">
        <v>0.90825688073394495</v>
      </c>
      <c r="I8" s="334" t="s">
        <v>384</v>
      </c>
      <c r="J8" s="156">
        <f t="shared" ref="J8:J10" si="0">D4/100</f>
        <v>0.51</v>
      </c>
      <c r="K8" s="336"/>
      <c r="L8" s="156">
        <f t="shared" ref="L8:L10" si="1">D44/100</f>
        <v>0.56999999999999995</v>
      </c>
      <c r="M8" s="271"/>
      <c r="N8" s="271"/>
      <c r="O8" s="271"/>
      <c r="P8" s="271"/>
      <c r="Q8" s="271"/>
      <c r="R8" s="271"/>
      <c r="S8" s="271"/>
      <c r="T8" s="331" t="s">
        <v>427</v>
      </c>
      <c r="U8" s="332" t="s">
        <v>1116</v>
      </c>
    </row>
    <row r="9" spans="4:21" ht="40.5" customHeight="1" x14ac:dyDescent="0.35">
      <c r="D9" s="136">
        <v>0.69908256880733943</v>
      </c>
      <c r="I9" s="333" t="s">
        <v>385</v>
      </c>
      <c r="J9" s="159">
        <f t="shared" si="0"/>
        <v>0.42</v>
      </c>
      <c r="K9" s="335"/>
      <c r="L9" s="159">
        <f t="shared" si="1"/>
        <v>0.38</v>
      </c>
      <c r="M9" s="271"/>
      <c r="N9" s="271"/>
      <c r="O9" s="271"/>
      <c r="P9" s="271"/>
      <c r="Q9" s="271"/>
      <c r="R9" s="271"/>
      <c r="S9" s="271"/>
      <c r="T9" s="330" t="s">
        <v>428</v>
      </c>
      <c r="U9" s="330" t="s">
        <v>1117</v>
      </c>
    </row>
    <row r="10" spans="4:21" ht="43.5" customHeight="1" x14ac:dyDescent="0.35">
      <c r="D10" s="136">
        <v>-0.73761467889908261</v>
      </c>
      <c r="I10" s="334" t="s">
        <v>386</v>
      </c>
      <c r="J10" s="156">
        <f t="shared" si="0"/>
        <v>0.44</v>
      </c>
      <c r="K10" s="336"/>
      <c r="L10" s="156">
        <f t="shared" si="1"/>
        <v>0.42</v>
      </c>
      <c r="M10" s="271"/>
      <c r="N10" s="271"/>
      <c r="O10" s="271"/>
      <c r="P10" s="271"/>
      <c r="Q10" s="271"/>
      <c r="R10" s="271"/>
      <c r="S10" s="271"/>
      <c r="T10" s="331" t="s">
        <v>429</v>
      </c>
      <c r="U10" s="332" t="s">
        <v>1118</v>
      </c>
    </row>
    <row r="11" spans="4:21" ht="1.5" customHeight="1" x14ac:dyDescent="0.35">
      <c r="D11" s="136">
        <v>109</v>
      </c>
      <c r="I11" s="147"/>
      <c r="J11" s="147"/>
      <c r="K11" s="147"/>
      <c r="L11" s="147"/>
      <c r="T11" s="173"/>
      <c r="U11" s="174"/>
    </row>
    <row r="12" spans="4:21" ht="1.5" customHeight="1" x14ac:dyDescent="0.35">
      <c r="D12" s="136" t="s">
        <v>344</v>
      </c>
      <c r="I12" s="147"/>
      <c r="J12" s="147"/>
      <c r="K12" s="147"/>
      <c r="L12" s="147"/>
      <c r="T12" s="173"/>
      <c r="U12" s="174"/>
    </row>
    <row r="13" spans="4:21" ht="1.5" customHeight="1" x14ac:dyDescent="0.35">
      <c r="D13" s="136">
        <v>19</v>
      </c>
      <c r="I13" s="147"/>
      <c r="J13" s="147"/>
      <c r="K13" s="147"/>
      <c r="L13" s="147"/>
      <c r="T13" s="173"/>
      <c r="U13" s="174"/>
    </row>
    <row r="14" spans="4:21" ht="1.5" customHeight="1" x14ac:dyDescent="0.35">
      <c r="D14" s="136">
        <v>24</v>
      </c>
      <c r="I14" s="147"/>
      <c r="J14" s="147"/>
      <c r="K14" s="147"/>
      <c r="L14" s="147"/>
      <c r="T14" s="173"/>
      <c r="U14" s="174"/>
    </row>
    <row r="15" spans="4:21" ht="1.5" customHeight="1" x14ac:dyDescent="0.35">
      <c r="D15" s="136">
        <v>5</v>
      </c>
      <c r="I15" s="147"/>
      <c r="J15" s="147"/>
      <c r="K15" s="147"/>
      <c r="L15" s="147"/>
      <c r="T15" s="173"/>
      <c r="U15" s="174"/>
    </row>
    <row r="16" spans="4:21" ht="21" x14ac:dyDescent="0.35">
      <c r="D16" s="136">
        <v>9</v>
      </c>
      <c r="I16" s="138" t="s">
        <v>388</v>
      </c>
      <c r="J16" s="139" t="s">
        <v>327</v>
      </c>
      <c r="K16" s="139"/>
      <c r="L16" s="140" t="s">
        <v>328</v>
      </c>
      <c r="T16" s="173"/>
      <c r="U16" s="174"/>
    </row>
    <row r="17" spans="4:21" ht="34.5" customHeight="1" x14ac:dyDescent="0.35">
      <c r="D17" s="136">
        <v>-0.35094339622641507</v>
      </c>
      <c r="I17" s="141" t="s">
        <v>383</v>
      </c>
      <c r="J17" s="142">
        <f>D13/100</f>
        <v>0.19</v>
      </c>
      <c r="K17" s="143"/>
      <c r="L17" s="142">
        <f>D53/100</f>
        <v>0.15</v>
      </c>
      <c r="T17" s="173"/>
      <c r="U17" s="174"/>
    </row>
    <row r="18" spans="4:21" ht="34.5" customHeight="1" x14ac:dyDescent="0.35">
      <c r="D18" s="136">
        <v>0.39056603773584908</v>
      </c>
      <c r="I18" s="144" t="s">
        <v>384</v>
      </c>
      <c r="J18" s="145">
        <f t="shared" ref="J18:J20" si="2">D14/100</f>
        <v>0.24</v>
      </c>
      <c r="K18" s="146"/>
      <c r="L18" s="145">
        <f t="shared" ref="L18:L20" si="3">D54/100</f>
        <v>0.28000000000000003</v>
      </c>
      <c r="T18" s="173"/>
      <c r="U18" s="174"/>
    </row>
    <row r="19" spans="4:21" ht="34.5" customHeight="1" x14ac:dyDescent="0.35">
      <c r="D19" s="136">
        <v>9.4339622641509441E-2</v>
      </c>
      <c r="I19" s="141" t="s">
        <v>385</v>
      </c>
      <c r="J19" s="142">
        <f t="shared" si="2"/>
        <v>0.05</v>
      </c>
      <c r="K19" s="143"/>
      <c r="L19" s="142">
        <f t="shared" si="3"/>
        <v>0.21</v>
      </c>
      <c r="T19" s="173"/>
      <c r="U19" s="174"/>
    </row>
    <row r="20" spans="4:21" ht="34.5" customHeight="1" x14ac:dyDescent="0.35">
      <c r="D20" s="136">
        <v>-0.16981132075471697</v>
      </c>
      <c r="I20" s="144" t="s">
        <v>386</v>
      </c>
      <c r="J20" s="145">
        <f t="shared" si="2"/>
        <v>0.09</v>
      </c>
      <c r="K20" s="145"/>
      <c r="L20" s="145">
        <f t="shared" si="3"/>
        <v>0.28000000000000003</v>
      </c>
      <c r="T20" s="173"/>
      <c r="U20" s="174"/>
    </row>
    <row r="21" spans="4:21" s="271" customFormat="1" ht="1.5" customHeight="1" x14ac:dyDescent="0.35">
      <c r="D21" s="271">
        <v>106</v>
      </c>
      <c r="I21" s="297"/>
      <c r="J21" s="297"/>
      <c r="K21" s="297"/>
      <c r="L21" s="297"/>
      <c r="T21" s="173"/>
      <c r="U21" s="174"/>
    </row>
    <row r="22" spans="4:21" s="271" customFormat="1" ht="1.5" customHeight="1" x14ac:dyDescent="0.35">
      <c r="D22" s="271" t="s">
        <v>359</v>
      </c>
      <c r="I22" s="297"/>
      <c r="J22" s="297"/>
      <c r="K22" s="297"/>
      <c r="L22" s="297"/>
      <c r="T22" s="173"/>
      <c r="U22" s="174"/>
    </row>
    <row r="23" spans="4:21" s="271" customFormat="1" ht="1.5" customHeight="1" x14ac:dyDescent="0.35">
      <c r="D23" s="271">
        <v>8</v>
      </c>
      <c r="I23" s="297"/>
      <c r="J23" s="297"/>
      <c r="K23" s="297"/>
      <c r="L23" s="297"/>
      <c r="T23" s="173"/>
      <c r="U23" s="174"/>
    </row>
    <row r="24" spans="4:21" s="271" customFormat="1" ht="1.5" customHeight="1" x14ac:dyDescent="0.35">
      <c r="D24" s="271">
        <v>23</v>
      </c>
      <c r="I24" s="297"/>
      <c r="J24" s="297"/>
      <c r="K24" s="297"/>
      <c r="L24" s="297"/>
      <c r="T24" s="173"/>
      <c r="U24" s="174"/>
    </row>
    <row r="25" spans="4:21" s="271" customFormat="1" ht="1.5" customHeight="1" x14ac:dyDescent="0.35">
      <c r="D25" s="271">
        <v>6</v>
      </c>
      <c r="I25" s="297"/>
      <c r="J25" s="297"/>
      <c r="K25" s="297"/>
      <c r="L25" s="297"/>
      <c r="T25" s="173"/>
      <c r="U25" s="174"/>
    </row>
    <row r="26" spans="4:21" ht="21" x14ac:dyDescent="0.35">
      <c r="D26" s="136">
        <v>0</v>
      </c>
      <c r="I26" s="138" t="s">
        <v>1113</v>
      </c>
      <c r="J26" s="139" t="s">
        <v>327</v>
      </c>
      <c r="K26" s="139"/>
      <c r="L26" s="140" t="s">
        <v>328</v>
      </c>
      <c r="T26" s="173"/>
      <c r="U26" s="174"/>
    </row>
    <row r="27" spans="4:21" ht="38.25" customHeight="1" x14ac:dyDescent="0.35">
      <c r="D27" s="136">
        <v>-9.3617021276595741E-2</v>
      </c>
      <c r="I27" s="141" t="s">
        <v>383</v>
      </c>
      <c r="J27" s="142">
        <f>D23/100</f>
        <v>0.08</v>
      </c>
      <c r="K27" s="143"/>
      <c r="L27" s="142">
        <f>D63/100</f>
        <v>0.02</v>
      </c>
      <c r="T27" s="173"/>
      <c r="U27" s="174"/>
    </row>
    <row r="28" spans="4:21" ht="38.25" customHeight="1" x14ac:dyDescent="0.35">
      <c r="D28" s="136">
        <v>0.34468085106382979</v>
      </c>
      <c r="I28" s="144" t="s">
        <v>384</v>
      </c>
      <c r="J28" s="145">
        <f t="shared" ref="J28:J30" si="4">D24/100</f>
        <v>0.23</v>
      </c>
      <c r="K28" s="146"/>
      <c r="L28" s="145">
        <f t="shared" ref="L28:L30" si="5">D64/100</f>
        <v>0.23</v>
      </c>
      <c r="T28" s="173"/>
      <c r="U28" s="174"/>
    </row>
    <row r="29" spans="4:21" ht="38.25" customHeight="1" x14ac:dyDescent="0.35">
      <c r="D29" s="136">
        <v>7.6595744680851063E-2</v>
      </c>
      <c r="I29" s="141" t="s">
        <v>385</v>
      </c>
      <c r="J29" s="142">
        <f t="shared" si="4"/>
        <v>0.06</v>
      </c>
      <c r="K29" s="143"/>
      <c r="L29" s="142">
        <f t="shared" si="5"/>
        <v>0.23</v>
      </c>
      <c r="T29" s="173"/>
      <c r="U29" s="174"/>
    </row>
    <row r="30" spans="4:21" ht="38.25" customHeight="1" x14ac:dyDescent="0.35">
      <c r="D30" s="136">
        <v>0</v>
      </c>
      <c r="I30" s="144" t="s">
        <v>386</v>
      </c>
      <c r="J30" s="145">
        <f t="shared" si="4"/>
        <v>0</v>
      </c>
      <c r="K30" s="145"/>
      <c r="L30" s="145">
        <f t="shared" si="5"/>
        <v>0</v>
      </c>
      <c r="T30" s="173"/>
      <c r="U30" s="174"/>
    </row>
    <row r="31" spans="4:21" ht="1.5" customHeight="1" x14ac:dyDescent="0.35">
      <c r="D31" s="136">
        <v>47</v>
      </c>
      <c r="I31" s="147"/>
      <c r="J31" s="147"/>
      <c r="K31" s="147"/>
      <c r="L31" s="147"/>
      <c r="T31" s="173"/>
      <c r="U31" s="174"/>
    </row>
    <row r="32" spans="4:21" ht="1.5" customHeight="1" x14ac:dyDescent="0.35">
      <c r="D32" s="136" t="s">
        <v>387</v>
      </c>
      <c r="I32" s="147"/>
      <c r="J32" s="147"/>
      <c r="K32" s="147"/>
      <c r="L32" s="147"/>
      <c r="T32" s="173"/>
      <c r="U32" s="174"/>
    </row>
    <row r="33" spans="4:21" ht="1.5" customHeight="1" x14ac:dyDescent="0.35">
      <c r="D33" s="136">
        <v>11</v>
      </c>
      <c r="I33" s="147"/>
      <c r="J33" s="147"/>
      <c r="K33" s="147"/>
      <c r="L33" s="147"/>
      <c r="T33" s="173"/>
      <c r="U33" s="174"/>
    </row>
    <row r="34" spans="4:21" ht="1.5" customHeight="1" x14ac:dyDescent="0.35">
      <c r="D34" s="136">
        <v>27</v>
      </c>
      <c r="I34" s="147"/>
      <c r="J34" s="147"/>
      <c r="K34" s="147"/>
      <c r="L34" s="147"/>
      <c r="T34" s="173"/>
      <c r="U34" s="174"/>
    </row>
    <row r="35" spans="4:21" ht="1.5" customHeight="1" x14ac:dyDescent="0.35">
      <c r="D35" s="136">
        <v>16</v>
      </c>
      <c r="I35" s="147"/>
      <c r="J35" s="147"/>
      <c r="K35" s="147"/>
      <c r="L35" s="147"/>
      <c r="T35" s="173"/>
      <c r="U35" s="174"/>
    </row>
    <row r="36" spans="4:21" ht="47.25" customHeight="1" x14ac:dyDescent="0.35">
      <c r="D36" s="136">
        <v>0</v>
      </c>
      <c r="I36" s="138" t="s">
        <v>1114</v>
      </c>
      <c r="J36" s="139" t="s">
        <v>327</v>
      </c>
      <c r="K36" s="139"/>
      <c r="L36" s="140" t="s">
        <v>328</v>
      </c>
      <c r="T36" s="173"/>
      <c r="U36" s="330" t="s">
        <v>1102</v>
      </c>
    </row>
    <row r="37" spans="4:21" ht="33.75" customHeight="1" x14ac:dyDescent="0.35">
      <c r="D37" s="136">
        <v>-4.4444444444444446E-2</v>
      </c>
      <c r="I37" s="141" t="s">
        <v>383</v>
      </c>
      <c r="J37" s="156">
        <f t="shared" ref="J37:J40" si="6">D33/100</f>
        <v>0.11</v>
      </c>
      <c r="K37" s="143"/>
      <c r="L37" s="142">
        <f>D73/100</f>
        <v>0</v>
      </c>
      <c r="T37" s="173"/>
      <c r="U37" s="174"/>
    </row>
    <row r="38" spans="4:21" ht="33.75" customHeight="1" x14ac:dyDescent="0.35">
      <c r="D38" s="136">
        <v>0.1</v>
      </c>
      <c r="I38" s="144" t="s">
        <v>384</v>
      </c>
      <c r="J38" s="145">
        <f t="shared" si="6"/>
        <v>0.27</v>
      </c>
      <c r="K38" s="146"/>
      <c r="L38" s="145">
        <f t="shared" ref="L38:L40" si="7">D74/100</f>
        <v>0.33</v>
      </c>
      <c r="T38" s="173"/>
      <c r="U38" s="174" t="s">
        <v>2723</v>
      </c>
    </row>
    <row r="39" spans="4:21" ht="33.75" customHeight="1" x14ac:dyDescent="0.35">
      <c r="D39" s="136">
        <v>0.2</v>
      </c>
      <c r="I39" s="141" t="s">
        <v>385</v>
      </c>
      <c r="J39" s="142">
        <f t="shared" si="6"/>
        <v>0.16</v>
      </c>
      <c r="K39" s="143"/>
      <c r="L39" s="142">
        <f t="shared" si="7"/>
        <v>0.38</v>
      </c>
      <c r="T39" s="173"/>
      <c r="U39" s="174"/>
    </row>
    <row r="40" spans="4:21" ht="33.75" customHeight="1" x14ac:dyDescent="0.35">
      <c r="D40" s="136">
        <v>0</v>
      </c>
      <c r="I40" s="144" t="s">
        <v>386</v>
      </c>
      <c r="J40" s="145">
        <f t="shared" si="6"/>
        <v>0</v>
      </c>
      <c r="K40" s="145"/>
      <c r="L40" s="145">
        <f t="shared" si="7"/>
        <v>0</v>
      </c>
      <c r="T40" s="173"/>
      <c r="U40" s="174"/>
    </row>
    <row r="41" spans="4:21" ht="3" customHeight="1" x14ac:dyDescent="0.35">
      <c r="D41" s="136">
        <v>18</v>
      </c>
      <c r="I41" s="147"/>
      <c r="J41" s="147"/>
      <c r="K41" s="147"/>
      <c r="L41" s="147"/>
      <c r="T41" s="173"/>
      <c r="U41" s="174"/>
    </row>
    <row r="42" spans="4:21" ht="3" customHeight="1" x14ac:dyDescent="0.35">
      <c r="D42" s="136" t="s">
        <v>360</v>
      </c>
      <c r="I42" s="147"/>
      <c r="J42" s="147"/>
      <c r="K42" s="147"/>
      <c r="L42" s="147"/>
      <c r="T42" s="173"/>
      <c r="U42" s="174"/>
    </row>
    <row r="43" spans="4:21" ht="3" customHeight="1" x14ac:dyDescent="0.35">
      <c r="D43" s="136">
        <v>38</v>
      </c>
      <c r="I43" s="147"/>
      <c r="J43" s="147"/>
      <c r="K43" s="147"/>
      <c r="L43" s="147"/>
      <c r="T43" s="173"/>
      <c r="U43" s="174"/>
    </row>
    <row r="44" spans="4:21" ht="3" customHeight="1" x14ac:dyDescent="0.35">
      <c r="D44" s="136">
        <v>57</v>
      </c>
      <c r="I44" s="147"/>
      <c r="J44" s="147"/>
      <c r="K44" s="147"/>
      <c r="L44" s="147"/>
      <c r="T44" s="173"/>
      <c r="U44" s="174"/>
    </row>
    <row r="45" spans="4:21" ht="3" customHeight="1" x14ac:dyDescent="0.35">
      <c r="D45" s="136">
        <v>38</v>
      </c>
      <c r="I45" s="147"/>
      <c r="J45" s="147"/>
      <c r="K45" s="147"/>
      <c r="L45" s="147"/>
      <c r="T45" s="173"/>
      <c r="U45" s="174"/>
    </row>
    <row r="46" spans="4:21" ht="21" x14ac:dyDescent="0.35">
      <c r="D46" s="136">
        <v>42</v>
      </c>
      <c r="I46" s="138" t="s">
        <v>398</v>
      </c>
      <c r="J46" s="139"/>
      <c r="K46" s="139"/>
      <c r="L46" s="140"/>
      <c r="T46" s="173"/>
      <c r="U46" s="174"/>
    </row>
    <row r="47" spans="4:21" ht="50.25" customHeight="1" x14ac:dyDescent="0.35">
      <c r="D47" s="136">
        <v>-0.62935779816513759</v>
      </c>
      <c r="I47" s="555" t="s">
        <v>389</v>
      </c>
      <c r="J47" s="557"/>
      <c r="K47" s="558">
        <f>D82</f>
        <v>0.56000000000000039</v>
      </c>
      <c r="L47" s="557"/>
      <c r="T47" s="555" t="s">
        <v>431</v>
      </c>
      <c r="U47" s="560" t="s">
        <v>1119</v>
      </c>
    </row>
    <row r="48" spans="4:21" ht="50.25" customHeight="1" x14ac:dyDescent="0.35">
      <c r="D48" s="136">
        <v>0.86055045871559632</v>
      </c>
      <c r="I48" s="556" t="s">
        <v>390</v>
      </c>
      <c r="J48" s="557"/>
      <c r="K48" s="558">
        <f t="shared" ref="K48" si="8">D83</f>
        <v>0.52500000000000002</v>
      </c>
      <c r="L48" s="557"/>
      <c r="T48" s="556" t="s">
        <v>1098</v>
      </c>
      <c r="U48" s="561" t="s">
        <v>1099</v>
      </c>
    </row>
    <row r="49" spans="4:21" ht="50.25" customHeight="1" x14ac:dyDescent="0.35">
      <c r="D49" s="136">
        <v>0.57247706422018352</v>
      </c>
      <c r="I49" s="556" t="s">
        <v>1110</v>
      </c>
      <c r="J49" s="557"/>
      <c r="K49" s="558">
        <f>MIN(MAX(0.5+2*J37+2*L37-J38-L38-J40-L40,0),1)</f>
        <v>0.11999999999999994</v>
      </c>
      <c r="L49" s="557"/>
      <c r="M49" s="271"/>
      <c r="N49" s="271"/>
      <c r="O49" s="271"/>
      <c r="P49" s="271"/>
      <c r="Q49" s="271"/>
      <c r="R49" s="271"/>
      <c r="S49" s="271"/>
      <c r="T49" s="556" t="s">
        <v>1110</v>
      </c>
      <c r="U49" s="561" t="s">
        <v>1111</v>
      </c>
    </row>
    <row r="50" spans="4:21" ht="50.25" customHeight="1" x14ac:dyDescent="0.35">
      <c r="D50" s="136">
        <v>-0.67339449541284402</v>
      </c>
      <c r="I50" s="556" t="s">
        <v>392</v>
      </c>
      <c r="J50" s="557"/>
      <c r="K50" s="558">
        <f>D85</f>
        <v>0.82709999999999995</v>
      </c>
      <c r="L50" s="557"/>
      <c r="T50" s="556" t="s">
        <v>430</v>
      </c>
      <c r="U50" s="561" t="s">
        <v>1101</v>
      </c>
    </row>
    <row r="51" spans="4:21" ht="50.25" customHeight="1" x14ac:dyDescent="0.35">
      <c r="D51" s="136">
        <v>109</v>
      </c>
      <c r="I51" s="559" t="s">
        <v>391</v>
      </c>
      <c r="J51" s="563"/>
      <c r="K51" s="564">
        <f>D84</f>
        <v>0.47388888888888919</v>
      </c>
      <c r="L51" s="563"/>
      <c r="T51" s="562" t="s">
        <v>1100</v>
      </c>
      <c r="U51" s="562" t="s">
        <v>1120</v>
      </c>
    </row>
    <row r="52" spans="4:21" ht="50.25" customHeight="1" x14ac:dyDescent="0.35">
      <c r="D52" s="136" t="s">
        <v>344</v>
      </c>
      <c r="I52" s="565" t="s">
        <v>394</v>
      </c>
      <c r="J52" s="566"/>
      <c r="K52" s="567">
        <f>D86</f>
        <v>0.29166666666666669</v>
      </c>
      <c r="L52" s="566"/>
      <c r="T52" s="565" t="s">
        <v>394</v>
      </c>
      <c r="U52" s="569" t="s">
        <v>2723</v>
      </c>
    </row>
    <row r="53" spans="4:21" ht="50.25" customHeight="1" x14ac:dyDescent="0.35">
      <c r="D53" s="136">
        <v>15</v>
      </c>
      <c r="I53" s="568" t="s">
        <v>2710</v>
      </c>
      <c r="J53" s="566"/>
      <c r="K53" s="567">
        <f>D87</f>
        <v>0.4</v>
      </c>
      <c r="L53" s="566"/>
      <c r="T53" s="568" t="s">
        <v>2710</v>
      </c>
      <c r="U53" s="570"/>
    </row>
    <row r="54" spans="4:21" ht="50.25" customHeight="1" x14ac:dyDescent="0.35">
      <c r="D54" s="136">
        <v>28</v>
      </c>
      <c r="I54" s="565" t="s">
        <v>395</v>
      </c>
      <c r="J54" s="566"/>
      <c r="K54" s="567">
        <f>D88</f>
        <v>0.375</v>
      </c>
      <c r="L54" s="566"/>
      <c r="T54" s="569" t="s">
        <v>1104</v>
      </c>
      <c r="U54" s="569" t="s">
        <v>1105</v>
      </c>
    </row>
    <row r="55" spans="4:21" ht="50.25" customHeight="1" x14ac:dyDescent="0.35">
      <c r="D55" s="136">
        <v>21</v>
      </c>
      <c r="I55" s="568" t="s">
        <v>396</v>
      </c>
      <c r="J55" s="566"/>
      <c r="K55" s="567">
        <f>D89</f>
        <v>0.328125</v>
      </c>
      <c r="L55" s="566"/>
      <c r="T55" s="571" t="s">
        <v>1106</v>
      </c>
      <c r="U55" s="570" t="s">
        <v>1107</v>
      </c>
    </row>
    <row r="56" spans="4:21" s="271" customFormat="1" ht="50.25" customHeight="1" x14ac:dyDescent="0.35">
      <c r="D56" s="271">
        <v>28</v>
      </c>
      <c r="I56" s="565" t="s">
        <v>397</v>
      </c>
      <c r="J56" s="566"/>
      <c r="K56" s="567">
        <f>D90</f>
        <v>0.875</v>
      </c>
      <c r="L56" s="566"/>
      <c r="M56"/>
      <c r="N56"/>
      <c r="O56"/>
      <c r="P56"/>
      <c r="Q56"/>
      <c r="R56"/>
      <c r="S56"/>
      <c r="T56" s="569" t="s">
        <v>1108</v>
      </c>
      <c r="U56" s="569" t="s">
        <v>1109</v>
      </c>
    </row>
    <row r="57" spans="4:21" ht="15" customHeight="1" x14ac:dyDescent="0.25">
      <c r="D57" s="136">
        <v>-0.12641509433962264</v>
      </c>
    </row>
    <row r="58" spans="4:21" ht="15" customHeight="1" x14ac:dyDescent="0.25">
      <c r="D58" s="136">
        <v>0.28679245283018867</v>
      </c>
      <c r="T58" s="328"/>
    </row>
    <row r="59" spans="4:21" ht="15" customHeight="1" x14ac:dyDescent="0.25">
      <c r="D59" s="136">
        <v>0.26792452830188679</v>
      </c>
      <c r="T59" s="329"/>
    </row>
    <row r="60" spans="4:21" ht="15" customHeight="1" x14ac:dyDescent="0.25">
      <c r="D60" s="136">
        <v>-5.4716981132075473E-2</v>
      </c>
      <c r="T60" s="329"/>
    </row>
    <row r="61" spans="4:21" ht="15" customHeight="1" x14ac:dyDescent="0.25">
      <c r="D61" s="136">
        <v>106</v>
      </c>
      <c r="T61" s="328"/>
    </row>
    <row r="62" spans="4:21" ht="15" customHeight="1" x14ac:dyDescent="0.25">
      <c r="D62" s="136" t="s">
        <v>359</v>
      </c>
      <c r="T62" s="329"/>
    </row>
    <row r="63" spans="4:21" ht="15" customHeight="1" x14ac:dyDescent="0.25">
      <c r="D63" s="136">
        <v>2</v>
      </c>
      <c r="T63" s="329"/>
    </row>
    <row r="64" spans="4:21" ht="15" customHeight="1" x14ac:dyDescent="0.25">
      <c r="D64" s="136">
        <v>23</v>
      </c>
      <c r="T64" s="328"/>
    </row>
    <row r="65" spans="4:20" ht="15" customHeight="1" x14ac:dyDescent="0.25">
      <c r="D65" s="136">
        <v>23</v>
      </c>
      <c r="T65" s="329"/>
    </row>
    <row r="66" spans="4:20" ht="15" customHeight="1" x14ac:dyDescent="0.25">
      <c r="D66" s="136">
        <v>0</v>
      </c>
      <c r="T66" s="329"/>
    </row>
    <row r="67" spans="4:20" ht="15" customHeight="1" x14ac:dyDescent="0.25">
      <c r="D67" s="136">
        <v>-2.553191489361702E-2</v>
      </c>
      <c r="T67" s="328"/>
    </row>
    <row r="68" spans="4:20" ht="15" customHeight="1" x14ac:dyDescent="0.25">
      <c r="D68" s="136">
        <v>0.30212765957446808</v>
      </c>
      <c r="T68" s="329"/>
    </row>
    <row r="69" spans="4:20" ht="15" customHeight="1" x14ac:dyDescent="0.25">
      <c r="D69" s="136">
        <v>0.32765957446808508</v>
      </c>
      <c r="T69" s="329"/>
    </row>
    <row r="70" spans="4:20" ht="15" customHeight="1" x14ac:dyDescent="0.25">
      <c r="D70" s="136">
        <v>0</v>
      </c>
      <c r="T70" s="329"/>
    </row>
    <row r="71" spans="4:20" ht="15" customHeight="1" x14ac:dyDescent="0.25">
      <c r="D71" s="136">
        <v>47</v>
      </c>
      <c r="T71" s="329"/>
    </row>
    <row r="72" spans="4:20" ht="15" customHeight="1" x14ac:dyDescent="0.25">
      <c r="D72" s="136" t="s">
        <v>387</v>
      </c>
      <c r="T72" s="329"/>
    </row>
    <row r="73" spans="4:20" ht="15" customHeight="1" x14ac:dyDescent="0.25">
      <c r="D73" s="136">
        <v>0</v>
      </c>
      <c r="T73" s="328"/>
    </row>
    <row r="74" spans="4:20" ht="15" customHeight="1" x14ac:dyDescent="0.25">
      <c r="D74" s="136">
        <v>33</v>
      </c>
      <c r="T74" s="329"/>
    </row>
    <row r="75" spans="4:20" ht="15" customHeight="1" x14ac:dyDescent="0.25">
      <c r="D75" s="136">
        <v>38</v>
      </c>
      <c r="T75" s="329"/>
    </row>
    <row r="76" spans="4:20" ht="15" customHeight="1" x14ac:dyDescent="0.25">
      <c r="D76" s="136">
        <v>0</v>
      </c>
      <c r="T76" s="328"/>
    </row>
    <row r="77" spans="4:20" ht="15" customHeight="1" x14ac:dyDescent="0.25">
      <c r="D77" s="136">
        <v>0</v>
      </c>
      <c r="T77" s="329"/>
    </row>
    <row r="78" spans="4:20" ht="15" customHeight="1" x14ac:dyDescent="0.25">
      <c r="D78" s="136">
        <v>0.27777777777777779</v>
      </c>
      <c r="T78" s="328"/>
    </row>
    <row r="79" spans="4:20" ht="15" customHeight="1" x14ac:dyDescent="0.25">
      <c r="D79" s="136">
        <v>0.51111111111111107</v>
      </c>
      <c r="T79" s="328"/>
    </row>
    <row r="80" spans="4:20" ht="15" customHeight="1" x14ac:dyDescent="0.25">
      <c r="D80" s="136">
        <v>0</v>
      </c>
      <c r="T80" s="329"/>
    </row>
    <row r="81" spans="2:20" ht="15" customHeight="1" x14ac:dyDescent="0.25">
      <c r="C81">
        <v>9</v>
      </c>
      <c r="D81" s="136">
        <v>18</v>
      </c>
      <c r="T81" s="321"/>
    </row>
    <row r="82" spans="2:20" ht="15.75" x14ac:dyDescent="0.25">
      <c r="B82" s="137" t="s">
        <v>389</v>
      </c>
      <c r="D82" s="136">
        <v>0.56000000000000039</v>
      </c>
      <c r="T82" s="328"/>
    </row>
    <row r="83" spans="2:20" ht="15.75" x14ac:dyDescent="0.25">
      <c r="B83" s="137" t="s">
        <v>390</v>
      </c>
      <c r="D83" s="136">
        <v>0.52500000000000002</v>
      </c>
      <c r="T83" s="329"/>
    </row>
    <row r="84" spans="2:20" ht="15.75" x14ac:dyDescent="0.25">
      <c r="B84" s="137" t="s">
        <v>391</v>
      </c>
      <c r="D84" s="136">
        <v>0.47388888888888919</v>
      </c>
      <c r="T84" s="329"/>
    </row>
    <row r="85" spans="2:20" ht="15.75" x14ac:dyDescent="0.25">
      <c r="B85" s="137" t="s">
        <v>392</v>
      </c>
      <c r="D85" s="136">
        <v>0.82709999999999995</v>
      </c>
      <c r="T85" s="328"/>
    </row>
    <row r="86" spans="2:20" ht="15.75" x14ac:dyDescent="0.25">
      <c r="B86" s="137" t="s">
        <v>393</v>
      </c>
      <c r="D86" s="136">
        <v>0.29166666666666669</v>
      </c>
      <c r="T86" s="329"/>
    </row>
    <row r="87" spans="2:20" ht="15.75" x14ac:dyDescent="0.25">
      <c r="B87" s="137" t="s">
        <v>394</v>
      </c>
      <c r="D87" s="136">
        <v>0.4</v>
      </c>
    </row>
    <row r="88" spans="2:20" ht="15.75" x14ac:dyDescent="0.25">
      <c r="B88" s="137" t="s">
        <v>395</v>
      </c>
      <c r="D88" s="136">
        <v>0.375</v>
      </c>
    </row>
    <row r="89" spans="2:20" ht="15.75" x14ac:dyDescent="0.25">
      <c r="B89" s="137" t="s">
        <v>396</v>
      </c>
      <c r="D89" s="136">
        <v>0.328125</v>
      </c>
    </row>
    <row r="90" spans="2:20" ht="15.75" x14ac:dyDescent="0.25">
      <c r="B90" s="137" t="s">
        <v>397</v>
      </c>
      <c r="D90" s="136">
        <v>0.875</v>
      </c>
    </row>
  </sheetData>
  <mergeCells count="1">
    <mergeCell ref="I2:U2"/>
  </mergeCells>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V30"/>
  <sheetViews>
    <sheetView topLeftCell="D1" zoomScale="110" zoomScaleNormal="110" workbookViewId="0">
      <selection activeCell="J4" sqref="J4"/>
    </sheetView>
  </sheetViews>
  <sheetFormatPr baseColWidth="10" defaultRowHeight="15" x14ac:dyDescent="0.25"/>
  <cols>
    <col min="4" max="4" width="7.5703125" customWidth="1"/>
    <col min="5" max="5" width="7" customWidth="1"/>
    <col min="6" max="6" width="19.7109375" customWidth="1"/>
    <col min="7" max="7" width="7.28515625" customWidth="1"/>
    <col min="8" max="8" width="59.42578125" customWidth="1"/>
    <col min="9" max="9" width="8.7109375" hidden="1" customWidth="1"/>
    <col min="10" max="10" width="8.5703125" customWidth="1"/>
    <col min="11" max="11" width="0.140625" hidden="1" customWidth="1"/>
    <col min="12" max="12" width="8.7109375" hidden="1" customWidth="1"/>
    <col min="13" max="13" width="8.7109375" customWidth="1"/>
    <col min="14" max="14" width="68.5703125" customWidth="1"/>
    <col min="15" max="20" width="0.42578125" customWidth="1"/>
    <col min="21" max="21" width="71.5703125" customWidth="1"/>
    <col min="22" max="22" width="74.28515625" customWidth="1"/>
  </cols>
  <sheetData>
    <row r="2" spans="2:22" x14ac:dyDescent="0.25">
      <c r="D2" t="s">
        <v>753</v>
      </c>
      <c r="E2">
        <v>4</v>
      </c>
    </row>
    <row r="3" spans="2:22" ht="18.75" x14ac:dyDescent="0.3">
      <c r="H3" s="488" t="s">
        <v>2725</v>
      </c>
      <c r="J3" s="467">
        <v>450</v>
      </c>
    </row>
    <row r="6" spans="2:22" ht="39" customHeight="1" x14ac:dyDescent="0.4">
      <c r="G6" s="533" t="s">
        <v>2731</v>
      </c>
      <c r="H6" s="533"/>
      <c r="I6" s="533"/>
      <c r="J6" s="533"/>
      <c r="K6" s="533"/>
      <c r="L6" s="533"/>
      <c r="M6" s="533"/>
      <c r="N6" s="533"/>
      <c r="O6" s="533"/>
      <c r="P6" s="533"/>
      <c r="Q6" s="533"/>
      <c r="R6" s="533"/>
      <c r="S6" s="533"/>
      <c r="T6" s="533"/>
      <c r="U6" s="533"/>
      <c r="V6" s="533"/>
    </row>
    <row r="7" spans="2:22" ht="19.5" thickBot="1" x14ac:dyDescent="0.35">
      <c r="G7" s="534" t="s">
        <v>320</v>
      </c>
      <c r="H7" s="534"/>
      <c r="M7" s="534" t="s">
        <v>319</v>
      </c>
      <c r="N7" s="534"/>
    </row>
    <row r="8" spans="2:22" ht="15.75" thickTop="1" x14ac:dyDescent="0.25">
      <c r="D8" s="480" t="s">
        <v>1025</v>
      </c>
      <c r="E8" s="481" t="s">
        <v>1</v>
      </c>
      <c r="F8" s="481" t="s">
        <v>781</v>
      </c>
      <c r="G8" s="481" t="s">
        <v>2733</v>
      </c>
      <c r="H8" s="481" t="s">
        <v>330</v>
      </c>
      <c r="I8" s="481"/>
      <c r="J8" s="481"/>
      <c r="K8" s="481"/>
      <c r="L8" s="481"/>
      <c r="M8" s="481" t="s">
        <v>2733</v>
      </c>
      <c r="N8" s="481" t="s">
        <v>330</v>
      </c>
      <c r="O8" s="481"/>
      <c r="P8" s="481"/>
      <c r="Q8" s="481"/>
      <c r="R8" s="481"/>
      <c r="S8" s="481"/>
      <c r="T8" s="481"/>
      <c r="U8" s="481" t="s">
        <v>2734</v>
      </c>
      <c r="V8" s="482" t="s">
        <v>2735</v>
      </c>
    </row>
    <row r="9" spans="2:22" x14ac:dyDescent="0.25">
      <c r="B9">
        <v>1</v>
      </c>
      <c r="C9">
        <f>100*$J$3+B9</f>
        <v>45001</v>
      </c>
      <c r="D9" s="483">
        <f>VLOOKUP(C9,Resonnance_liste!A:D,4,FALSE)</f>
        <v>450</v>
      </c>
      <c r="E9" s="466">
        <f>VLOOKUP(D9,annexe_01!$A:$P,10,FALSE)</f>
        <v>8</v>
      </c>
      <c r="F9" s="468" t="str">
        <f>VLOOKUP(D9,annexe_01!$A:$P,3,FALSE)</f>
        <v>rate</v>
      </c>
      <c r="G9" s="468">
        <f>VLOOKUP($D9,Resonnance_liste!$N:$R,3,FALSE)</f>
        <v>5</v>
      </c>
      <c r="H9" s="468" t="str">
        <f>IF(G9&gt;$E$2,$V9,IF(G9&lt;-$E$2,$U9,""))</f>
        <v>devoir terminer quelque chose / exigences élevées / ne pas faire confiance</v>
      </c>
      <c r="I9" s="468"/>
      <c r="J9" s="468"/>
      <c r="K9" s="468"/>
      <c r="L9" s="468"/>
      <c r="M9" s="468">
        <f>VLOOKUP($D9,Resonnance_liste!$N:$R,5,FALSE)</f>
        <v>7</v>
      </c>
      <c r="N9" s="468" t="str">
        <f>IF(M9&gt;$E$2,$V9,IF(M9&lt;-$E$2,$U9,""))</f>
        <v>devoir terminer quelque chose / exigences élevées / ne pas faire confiance</v>
      </c>
      <c r="O9" s="468"/>
      <c r="P9" s="468"/>
      <c r="Q9" s="468"/>
      <c r="R9" s="468"/>
      <c r="S9" s="468"/>
      <c r="T9" s="468"/>
      <c r="U9" s="468" t="str">
        <f>VLOOKUP($D9,annexe_01!$A:$P,6,FALSE)</f>
        <v xml:space="preserve">être à la hauteur / être sans attentes / apprécier le succès / confiance en soi </v>
      </c>
      <c r="V9" s="484" t="str">
        <f>VLOOKUP($D9,annexe_01!$A:$P,7,FALSE)</f>
        <v>devoir terminer quelque chose / exigences élevées / ne pas faire confiance</v>
      </c>
    </row>
    <row r="10" spans="2:22" x14ac:dyDescent="0.25">
      <c r="B10">
        <v>2</v>
      </c>
      <c r="C10" s="460">
        <f t="shared" ref="C10:C16" si="0">100*$J$3+B10</f>
        <v>45002</v>
      </c>
      <c r="D10" s="483">
        <f>VLOOKUP(C10,Resonnance_liste!A:D,4,FALSE)</f>
        <v>630</v>
      </c>
      <c r="E10" s="466">
        <f>VLOOKUP(D10,annexe_01!A:P,10,FALSE)</f>
        <v>10</v>
      </c>
      <c r="F10" s="468" t="str">
        <f>VLOOKUP(D10,annexe_01!$A:$P,3,FALSE)</f>
        <v>poumon</v>
      </c>
      <c r="G10" s="468">
        <f>VLOOKUP($D10,Resonnance_liste!$N:$R,3,FALSE)</f>
        <v>8</v>
      </c>
      <c r="H10" s="468" t="str">
        <f t="shared" ref="H10:H16" si="1">IF(G10&gt;$E$2,$V10,IF(G10&lt;-$E$2,$U10,""))</f>
        <v>être en tension / devoir faire sa place / tristesse / angoisse</v>
      </c>
      <c r="I10" s="468"/>
      <c r="J10" s="468"/>
      <c r="K10" s="468"/>
      <c r="L10" s="468"/>
      <c r="M10" s="468">
        <f>VLOOKUP($D10,Resonnance_liste!$N:$R,5,FALSE)</f>
        <v>8</v>
      </c>
      <c r="N10" s="468" t="str">
        <f t="shared" ref="N10:N16" si="2">IF(M10&gt;$E$2,$V10,IF(M10&lt;-$E$2,$U10,""))</f>
        <v>être en tension / devoir faire sa place / tristesse / angoisse</v>
      </c>
      <c r="O10" s="468"/>
      <c r="P10" s="468"/>
      <c r="Q10" s="468"/>
      <c r="R10" s="468"/>
      <c r="S10" s="468"/>
      <c r="T10" s="468"/>
      <c r="U10" s="468" t="str">
        <f>VLOOKUP($D10,annexe_01!$A:$P,6,FALSE)</f>
        <v xml:space="preserve">capacité à calmer les tensions et les conflits </v>
      </c>
      <c r="V10" s="484" t="str">
        <f>VLOOKUP($D10,annexe_01!$A:$P,7,FALSE)</f>
        <v>être en tension / devoir faire sa place / tristesse / angoisse</v>
      </c>
    </row>
    <row r="11" spans="2:22" x14ac:dyDescent="0.25">
      <c r="B11" s="460">
        <v>3</v>
      </c>
      <c r="C11" s="460">
        <f t="shared" si="0"/>
        <v>45003</v>
      </c>
      <c r="D11" s="483">
        <f>VLOOKUP(C11,Resonnance_liste!A:D,4,FALSE)</f>
        <v>780</v>
      </c>
      <c r="E11" s="466">
        <f>VLOOKUP(D11,annexe_01!A:P,10,FALSE)</f>
        <v>12</v>
      </c>
      <c r="F11" s="468" t="str">
        <f>VLOOKUP(D11,annexe_01!$A:$P,3,FALSE)</f>
        <v>menton</v>
      </c>
      <c r="G11" s="468">
        <f>VLOOKUP($D11,Resonnance_liste!$N:$R,3,FALSE)</f>
        <v>7</v>
      </c>
      <c r="H11" s="468" t="str">
        <f t="shared" si="1"/>
        <v>stress / peurs / insécurité / tenir tête / vouloir tout diriger</v>
      </c>
      <c r="I11" s="468"/>
      <c r="J11" s="468"/>
      <c r="K11" s="468"/>
      <c r="L11" s="468"/>
      <c r="M11" s="468">
        <f>VLOOKUP($D11,Resonnance_liste!$N:$R,5,FALSE)</f>
        <v>6</v>
      </c>
      <c r="N11" s="468" t="str">
        <f t="shared" si="2"/>
        <v>stress / peurs / insécurité / tenir tête / vouloir tout diriger</v>
      </c>
      <c r="O11" s="468"/>
      <c r="P11" s="468"/>
      <c r="Q11" s="468"/>
      <c r="R11" s="468"/>
      <c r="S11" s="468"/>
      <c r="T11" s="468"/>
      <c r="U11" s="468" t="str">
        <f>VLOOKUP($D11,annexe_01!$A:$P,6,FALSE)</f>
        <v xml:space="preserve">autorité naturelle / inspirer confiance </v>
      </c>
      <c r="V11" s="484" t="str">
        <f>VLOOKUP($D11,annexe_01!$A:$P,7,FALSE)</f>
        <v>stress / peurs / insécurité / tenir tête / vouloir tout diriger</v>
      </c>
    </row>
    <row r="12" spans="2:22" x14ac:dyDescent="0.25">
      <c r="B12" s="460">
        <v>4</v>
      </c>
      <c r="C12" s="460">
        <f t="shared" si="0"/>
        <v>45004</v>
      </c>
      <c r="D12" s="483">
        <f>VLOOKUP(C12,Resonnance_liste!A:D,4,FALSE)</f>
        <v>150</v>
      </c>
      <c r="E12" s="466">
        <f>VLOOKUP(D12,annexe_01!A:P,10,FALSE)</f>
        <v>3</v>
      </c>
      <c r="F12" s="468" t="str">
        <f>VLOOKUP(D12,annexe_01!$A:$P,3,FALSE)</f>
        <v>arrière du genou</v>
      </c>
      <c r="G12" s="468">
        <f>VLOOKUP($D12,Resonnance_liste!$N:$R,3,FALSE)</f>
        <v>6</v>
      </c>
      <c r="H12" s="468" t="str">
        <f t="shared" si="1"/>
        <v>conflit d'autorité avec les parents ou en tant que parent</v>
      </c>
      <c r="I12" s="468"/>
      <c r="J12" s="468"/>
      <c r="K12" s="468"/>
      <c r="L12" s="468"/>
      <c r="M12" s="468">
        <f>VLOOKUP($D12,Resonnance_liste!$N:$R,5,FALSE)</f>
        <v>7</v>
      </c>
      <c r="N12" s="468" t="str">
        <f t="shared" si="2"/>
        <v>conflit d'autorité avec les parents ou en tant que parent</v>
      </c>
      <c r="O12" s="468"/>
      <c r="P12" s="468"/>
      <c r="Q12" s="468"/>
      <c r="R12" s="468"/>
      <c r="S12" s="468"/>
      <c r="T12" s="468"/>
      <c r="U12" s="468" t="str">
        <f>VLOOKUP($D12,annexe_01!$A:$P,6,FALSE)</f>
        <v xml:space="preserve">laisser passer l'énergie / être fluide / en paix avec ses parents ou ses enfants </v>
      </c>
      <c r="V12" s="484" t="str">
        <f>VLOOKUP($D12,annexe_01!$A:$P,7,FALSE)</f>
        <v>conflit d'autorité avec les parents ou en tant que parent</v>
      </c>
    </row>
    <row r="13" spans="2:22" x14ac:dyDescent="0.25">
      <c r="B13" s="460">
        <v>5</v>
      </c>
      <c r="C13" s="460">
        <f t="shared" si="0"/>
        <v>45005</v>
      </c>
      <c r="D13" s="483">
        <f>VLOOKUP(C13,Resonnance_liste!A:D,4,FALSE)</f>
        <v>110</v>
      </c>
      <c r="E13" s="466">
        <f>VLOOKUP(D13,annexe_01!A:P,10,FALSE)</f>
        <v>2</v>
      </c>
      <c r="F13" s="468" t="str">
        <f>VLOOKUP(D13,annexe_01!$A:$P,3,FALSE)</f>
        <v>tibia/péroné</v>
      </c>
      <c r="G13" s="468">
        <f>VLOOKUP($D13,Resonnance_liste!$N:$R,3,FALSE)</f>
        <v>0</v>
      </c>
      <c r="H13" s="468" t="str">
        <f t="shared" si="1"/>
        <v/>
      </c>
      <c r="I13" s="468"/>
      <c r="J13" s="468"/>
      <c r="K13" s="468"/>
      <c r="L13" s="468"/>
      <c r="M13" s="468">
        <f>VLOOKUP($D13,Resonnance_liste!$N:$R,5,FALSE)</f>
        <v>0</v>
      </c>
      <c r="N13" s="468" t="str">
        <f t="shared" si="2"/>
        <v/>
      </c>
      <c r="O13" s="468"/>
      <c r="P13" s="468"/>
      <c r="Q13" s="468"/>
      <c r="R13" s="468"/>
      <c r="S13" s="468"/>
      <c r="T13" s="468"/>
      <c r="U13" s="468" t="str">
        <f>VLOOKUP($D13,annexe_01!$A:$P,6,FALSE)</f>
        <v>réalisation de soi / indépendance / grand potentiel de réalisation</v>
      </c>
      <c r="V13" s="484" t="str">
        <f>VLOOKUP($D13,annexe_01!$A:$P,7,FALSE)</f>
        <v>générer des tensions vis à vis des autres</v>
      </c>
    </row>
    <row r="14" spans="2:22" x14ac:dyDescent="0.25">
      <c r="B14" s="460">
        <v>6</v>
      </c>
      <c r="C14" s="460">
        <f t="shared" si="0"/>
        <v>45006</v>
      </c>
      <c r="D14" s="483">
        <f>VLOOKUP(C14,Resonnance_liste!A:D,4,FALSE)</f>
        <v>1270</v>
      </c>
      <c r="E14" s="466">
        <f>VLOOKUP(D14,annexe_01!A:P,10,FALSE)</f>
        <v>7</v>
      </c>
      <c r="F14" s="468" t="str">
        <f>VLOOKUP(D14,annexe_01!$A:$P,3,FALSE)</f>
        <v>bronze</v>
      </c>
      <c r="G14" s="468">
        <f>VLOOKUP($D14,Resonnance_liste!$N:$R,3,FALSE)</f>
        <v>-11</v>
      </c>
      <c r="H14" s="468" t="str">
        <f t="shared" si="1"/>
        <v>respectueux envers les autres et le monde / capacité à jouer toutes sortes de rôles</v>
      </c>
      <c r="I14" s="468"/>
      <c r="J14" s="468"/>
      <c r="K14" s="468"/>
      <c r="L14" s="468"/>
      <c r="M14" s="468">
        <f>VLOOKUP($D14,Resonnance_liste!$N:$R,5,FALSE)</f>
        <v>6</v>
      </c>
      <c r="N14" s="468" t="str">
        <f t="shared" si="2"/>
        <v>être confronté ou aimer se confronter à d’autres forces</v>
      </c>
      <c r="O14" s="468"/>
      <c r="P14" s="468"/>
      <c r="Q14" s="468"/>
      <c r="R14" s="468"/>
      <c r="S14" s="468"/>
      <c r="T14" s="468"/>
      <c r="U14" s="468" t="str">
        <f>VLOOKUP($D14,annexe_01!$A:$P,6,FALSE)</f>
        <v>respectueux envers les autres et le monde / capacité à jouer toutes sortes de rôles</v>
      </c>
      <c r="V14" s="484" t="str">
        <f>VLOOKUP($D14,annexe_01!$A:$P,7,FALSE)</f>
        <v>être confronté ou aimer se confronter à d’autres forces</v>
      </c>
    </row>
    <row r="15" spans="2:22" x14ac:dyDescent="0.25">
      <c r="B15" s="460">
        <v>7</v>
      </c>
      <c r="C15" s="460">
        <f t="shared" si="0"/>
        <v>45007</v>
      </c>
      <c r="D15" s="483">
        <f>VLOOKUP(C15,Resonnance_liste!A:D,4,FALSE)</f>
        <v>1960</v>
      </c>
      <c r="E15" s="466">
        <f>VLOOKUP(D15,annexe_01!A:P,10,FALSE)</f>
        <v>6</v>
      </c>
      <c r="F15" s="468" t="str">
        <f>VLOOKUP(D15,annexe_01!$A:$P,3,FALSE)</f>
        <v>Blanc scintillant</v>
      </c>
      <c r="G15" s="468">
        <f>VLOOKUP($D15,Resonnance_liste!$N:$R,3,FALSE)</f>
        <v>8</v>
      </c>
      <c r="H15" s="468" t="str">
        <f t="shared" si="1"/>
        <v>refus du karma des parents / générer des conflits d'autorité sur le plan spirituel</v>
      </c>
      <c r="I15" s="468"/>
      <c r="J15" s="468"/>
      <c r="K15" s="468"/>
      <c r="L15" s="468"/>
      <c r="M15" s="468">
        <f>VLOOKUP($D15,Resonnance_liste!$N:$R,5,FALSE)</f>
        <v>4</v>
      </c>
      <c r="N15" s="468" t="str">
        <f t="shared" si="2"/>
        <v/>
      </c>
      <c r="O15" s="468"/>
      <c r="P15" s="468"/>
      <c r="Q15" s="468"/>
      <c r="R15" s="468"/>
      <c r="S15" s="468"/>
      <c r="T15" s="468"/>
      <c r="U15" s="468" t="str">
        <f>VLOOKUP($D15,annexe_01!$A:$P,6,FALSE)</f>
        <v>en paix avec son karma / humilité</v>
      </c>
      <c r="V15" s="484" t="str">
        <f>VLOOKUP($D15,annexe_01!$A:$P,7,FALSE)</f>
        <v>refus du karma des parents / générer des conflits d'autorité sur le plan spirituel</v>
      </c>
    </row>
    <row r="16" spans="2:22" ht="15.75" thickBot="1" x14ac:dyDescent="0.3">
      <c r="B16" s="460">
        <v>8</v>
      </c>
      <c r="C16" s="460">
        <f t="shared" si="0"/>
        <v>45008</v>
      </c>
      <c r="D16" s="485" t="e">
        <f>VLOOKUP(C16,Resonnance_liste!A:D,4,FALSE)</f>
        <v>#N/A</v>
      </c>
      <c r="E16" s="466" t="e">
        <f>VLOOKUP(D16,annexe_01!A:P,10,FALSE)</f>
        <v>#N/A</v>
      </c>
      <c r="F16" s="486" t="e">
        <f>VLOOKUP(D16,annexe_01!$A:$P,3,FALSE)</f>
        <v>#N/A</v>
      </c>
      <c r="G16" s="486" t="e">
        <f>VLOOKUP($D16,Resonnance_liste!$N:$R,3,FALSE)</f>
        <v>#N/A</v>
      </c>
      <c r="H16" s="486" t="e">
        <f t="shared" si="1"/>
        <v>#N/A</v>
      </c>
      <c r="I16" s="486"/>
      <c r="J16" s="486"/>
      <c r="K16" s="486"/>
      <c r="L16" s="486"/>
      <c r="M16" s="486" t="e">
        <f>VLOOKUP($D16,Resonnance_liste!$N:$R,5,FALSE)</f>
        <v>#N/A</v>
      </c>
      <c r="N16" s="486" t="e">
        <f t="shared" si="2"/>
        <v>#N/A</v>
      </c>
      <c r="O16" s="486"/>
      <c r="P16" s="486"/>
      <c r="Q16" s="486"/>
      <c r="R16" s="486"/>
      <c r="S16" s="486"/>
      <c r="T16" s="486"/>
      <c r="U16" s="486" t="e">
        <f>VLOOKUP($D16,annexe_01!$A:$P,6,FALSE)</f>
        <v>#N/A</v>
      </c>
      <c r="V16" s="487" t="e">
        <f>VLOOKUP($D16,annexe_01!$A:$P,7,FALSE)</f>
        <v>#N/A</v>
      </c>
    </row>
    <row r="17" spans="2:22" ht="15.75" thickTop="1" x14ac:dyDescent="0.25"/>
    <row r="19" spans="2:22" ht="29.25" customHeight="1" x14ac:dyDescent="0.4">
      <c r="G19" s="532" t="s">
        <v>2732</v>
      </c>
      <c r="H19" s="532"/>
      <c r="I19" s="532"/>
      <c r="J19" s="532"/>
      <c r="K19" s="532"/>
      <c r="L19" s="532"/>
      <c r="M19" s="532"/>
      <c r="N19" s="532"/>
      <c r="O19" s="532"/>
      <c r="P19" s="532"/>
      <c r="Q19" s="532"/>
      <c r="R19" s="532"/>
      <c r="S19" s="532"/>
      <c r="T19" s="532"/>
      <c r="U19" s="532"/>
      <c r="V19" s="532"/>
    </row>
    <row r="20" spans="2:22" s="465" customFormat="1" ht="19.5" thickBot="1" x14ac:dyDescent="0.35">
      <c r="G20" s="479"/>
      <c r="H20" s="534" t="s">
        <v>320</v>
      </c>
      <c r="I20" s="534"/>
      <c r="N20" s="534" t="s">
        <v>319</v>
      </c>
      <c r="O20" s="534"/>
      <c r="P20" s="479"/>
      <c r="Q20" s="479"/>
      <c r="R20" s="479"/>
      <c r="S20" s="479"/>
      <c r="T20" s="479"/>
      <c r="U20" s="479"/>
      <c r="V20" s="479"/>
    </row>
    <row r="21" spans="2:22" ht="15.75" thickTop="1" x14ac:dyDescent="0.25">
      <c r="D21" s="480"/>
      <c r="E21" s="481"/>
      <c r="F21" s="481"/>
      <c r="G21" s="481" t="s">
        <v>2733</v>
      </c>
      <c r="H21" s="481" t="s">
        <v>330</v>
      </c>
      <c r="I21" s="481"/>
      <c r="J21" s="481"/>
      <c r="K21" s="481"/>
      <c r="L21" s="481"/>
      <c r="M21" s="481" t="s">
        <v>2733</v>
      </c>
      <c r="N21" s="481" t="s">
        <v>330</v>
      </c>
      <c r="O21" s="481"/>
      <c r="P21" s="481"/>
      <c r="Q21" s="481"/>
      <c r="R21" s="481"/>
      <c r="S21" s="481"/>
      <c r="T21" s="481"/>
      <c r="U21" s="481" t="s">
        <v>2736</v>
      </c>
      <c r="V21" s="482" t="s">
        <v>2737</v>
      </c>
    </row>
    <row r="22" spans="2:22" x14ac:dyDescent="0.25">
      <c r="B22" s="460">
        <v>1</v>
      </c>
      <c r="C22" s="460">
        <f>100*$J$3+B22</f>
        <v>45001</v>
      </c>
      <c r="D22" s="483">
        <f>VLOOKUP(C22,Resonnance_liste!A:D,4,FALSE)</f>
        <v>450</v>
      </c>
      <c r="E22" s="466">
        <f>VLOOKUP(D22,annexe_01!$A:$P,10,FALSE)</f>
        <v>8</v>
      </c>
      <c r="F22" s="468" t="str">
        <f>VLOOKUP(D22,annexe_01!$A:$P,3,FALSE)</f>
        <v>rate</v>
      </c>
      <c r="G22" s="468">
        <f>VLOOKUP($D22,Resonnance_liste!$N:$R,2,FALSE)</f>
        <v>0</v>
      </c>
      <c r="H22" s="468" t="str">
        <f>IF(G22&gt;$E$2,$V22,IF(G22&lt;-$E$2,$U22,""))</f>
        <v/>
      </c>
      <c r="I22" s="468"/>
      <c r="J22" s="468"/>
      <c r="K22" s="468"/>
      <c r="L22" s="468"/>
      <c r="M22" s="468">
        <f>VLOOKUP($D22,Resonnance_liste!$N:$R,4,FALSE)</f>
        <v>0</v>
      </c>
      <c r="N22" s="468" t="str">
        <f>IF(M22&gt;$E$2,$V22,IF(M22&lt;-$E$2,$U22,""))</f>
        <v/>
      </c>
      <c r="O22" s="468"/>
      <c r="P22" s="468"/>
      <c r="Q22" s="468"/>
      <c r="R22" s="468"/>
      <c r="S22" s="468"/>
      <c r="T22" s="468"/>
      <c r="U22" s="468" t="str">
        <f>VLOOKUP($D22,annexe_01!$A:$P,4,FALSE)</f>
        <v>besoin de terminer quelque chose / besoin d'exigences</v>
      </c>
      <c r="V22" s="484" t="str">
        <f>VLOOKUP($D22,annexe_01!$A:$P,5,FALSE)</f>
        <v>peur de l'échec ou peur du succès / peur de passer à côté de quelque chose</v>
      </c>
    </row>
    <row r="23" spans="2:22" x14ac:dyDescent="0.25">
      <c r="B23" s="460">
        <v>2</v>
      </c>
      <c r="C23" s="460">
        <f t="shared" ref="C23:C29" si="3">100*$J$3+B23</f>
        <v>45002</v>
      </c>
      <c r="D23" s="483">
        <f>VLOOKUP(C23,Resonnance_liste!A:D,4,FALSE)</f>
        <v>630</v>
      </c>
      <c r="E23" s="466">
        <f>VLOOKUP(D23,annexe_01!A:P,10,FALSE)</f>
        <v>10</v>
      </c>
      <c r="F23" s="468" t="str">
        <f>VLOOKUP(D23,annexe_01!$A:$P,3,FALSE)</f>
        <v>poumon</v>
      </c>
      <c r="G23" s="468">
        <f>VLOOKUP($D23,Resonnance_liste!$N:$R,2,FALSE)</f>
        <v>6</v>
      </c>
      <c r="H23" s="468" t="str">
        <f t="shared" ref="H23:H28" si="4">IF(G23&gt;$E$2,$V23,IF(G23&lt;-$E$2,$U23,""))</f>
        <v>être dans sa bulle / se faire bouffer / introversion</v>
      </c>
      <c r="I23" s="468"/>
      <c r="J23" s="468"/>
      <c r="K23" s="468"/>
      <c r="L23" s="468"/>
      <c r="M23" s="468">
        <f>VLOOKUP($D23,Resonnance_liste!$N:$R,4,FALSE)</f>
        <v>6</v>
      </c>
      <c r="N23" s="468" t="str">
        <f t="shared" ref="N23:N28" si="5">IF(M23&gt;$E$2,$V23,IF(M23&lt;-$E$2,$U23,""))</f>
        <v>être dans sa bulle / se faire bouffer / introversion</v>
      </c>
      <c r="O23" s="468"/>
      <c r="P23" s="468"/>
      <c r="Q23" s="468"/>
      <c r="R23" s="468"/>
      <c r="S23" s="468"/>
      <c r="T23" s="468"/>
      <c r="U23" s="468" t="str">
        <f>VLOOKUP($D23,annexe_01!$A:$P,4,FALSE)</f>
        <v xml:space="preserve">besoin de se sentir vivant / besoin d'être libre / besoin d'espace </v>
      </c>
      <c r="V23" s="484" t="str">
        <f>VLOOKUP($D23,annexe_01!$A:$P,5,FALSE)</f>
        <v>être dans sa bulle / se faire bouffer / introversion</v>
      </c>
    </row>
    <row r="24" spans="2:22" x14ac:dyDescent="0.25">
      <c r="B24" s="460">
        <v>3</v>
      </c>
      <c r="C24" s="460">
        <f t="shared" si="3"/>
        <v>45003</v>
      </c>
      <c r="D24" s="483">
        <f>VLOOKUP(C24,Resonnance_liste!A:D,4,FALSE)</f>
        <v>780</v>
      </c>
      <c r="E24" s="466">
        <f>VLOOKUP(D24,annexe_01!A:P,10,FALSE)</f>
        <v>12</v>
      </c>
      <c r="F24" s="468" t="str">
        <f>VLOOKUP(D24,annexe_01!$A:$P,3,FALSE)</f>
        <v>menton</v>
      </c>
      <c r="G24" s="468">
        <f>VLOOKUP($D24,Resonnance_liste!$N:$R,2,FALSE)</f>
        <v>0</v>
      </c>
      <c r="H24" s="468" t="str">
        <f t="shared" si="4"/>
        <v/>
      </c>
      <c r="I24" s="468"/>
      <c r="J24" s="468"/>
      <c r="K24" s="468"/>
      <c r="L24" s="468"/>
      <c r="M24" s="468">
        <f>VLOOKUP($D24,Resonnance_liste!$N:$R,4,FALSE)</f>
        <v>3</v>
      </c>
      <c r="N24" s="468" t="str">
        <f t="shared" si="5"/>
        <v/>
      </c>
      <c r="O24" s="468"/>
      <c r="P24" s="468"/>
      <c r="Q24" s="468"/>
      <c r="R24" s="468"/>
      <c r="S24" s="468"/>
      <c r="T24" s="468"/>
      <c r="U24" s="468" t="str">
        <f>VLOOKUP($D24,annexe_01!$A:$P,4,FALSE)</f>
        <v xml:space="preserve">besoin de commander / avoir une forte volonté </v>
      </c>
      <c r="V24" s="484" t="str">
        <f>VLOOKUP($D24,annexe_01!$A:$P,5,FALSE)</f>
        <v>manque de volonté / cesser de résister / apathie / suivre</v>
      </c>
    </row>
    <row r="25" spans="2:22" x14ac:dyDescent="0.25">
      <c r="B25" s="460">
        <v>4</v>
      </c>
      <c r="C25" s="460">
        <f t="shared" si="3"/>
        <v>45004</v>
      </c>
      <c r="D25" s="483">
        <f>VLOOKUP(C25,Resonnance_liste!A:D,4,FALSE)</f>
        <v>150</v>
      </c>
      <c r="E25" s="466">
        <f>VLOOKUP(D25,annexe_01!A:P,10,FALSE)</f>
        <v>3</v>
      </c>
      <c r="F25" s="468" t="str">
        <f>VLOOKUP(D25,annexe_01!$A:$P,3,FALSE)</f>
        <v>arrière du genou</v>
      </c>
      <c r="G25" s="468">
        <f>VLOOKUP($D25,Resonnance_liste!$N:$R,2,FALSE)</f>
        <v>1</v>
      </c>
      <c r="H25" s="468" t="str">
        <f t="shared" si="4"/>
        <v/>
      </c>
      <c r="I25" s="468"/>
      <c r="J25" s="468"/>
      <c r="K25" s="468"/>
      <c r="L25" s="468"/>
      <c r="M25" s="468">
        <f>VLOOKUP($D25,Resonnance_liste!$N:$R,4,FALSE)</f>
        <v>1</v>
      </c>
      <c r="N25" s="468" t="str">
        <f t="shared" si="5"/>
        <v/>
      </c>
      <c r="O25" s="468"/>
      <c r="P25" s="468"/>
      <c r="Q25" s="468"/>
      <c r="R25" s="468"/>
      <c r="S25" s="468"/>
      <c r="T25" s="468"/>
      <c r="U25" s="468" t="str">
        <f>VLOOKUP($D25,annexe_01!$A:$P,4,FALSE)</f>
        <v xml:space="preserve">besoin de régler le passé familial / d'enracinement </v>
      </c>
      <c r="V25" s="484" t="str">
        <f>VLOOKUP($D25,annexe_01!$A:$P,5,FALSE)</f>
        <v>refus de l'autorité parentale / ne pas vouloir de responsabilité en tant que parent</v>
      </c>
    </row>
    <row r="26" spans="2:22" x14ac:dyDescent="0.25">
      <c r="B26" s="460">
        <v>5</v>
      </c>
      <c r="C26" s="460">
        <f t="shared" si="3"/>
        <v>45005</v>
      </c>
      <c r="D26" s="483">
        <f>VLOOKUP(C26,Resonnance_liste!A:D,4,FALSE)</f>
        <v>110</v>
      </c>
      <c r="E26" s="466">
        <f>VLOOKUP(D26,annexe_01!A:P,10,FALSE)</f>
        <v>2</v>
      </c>
      <c r="F26" s="468" t="str">
        <f>VLOOKUP(D26,annexe_01!$A:$P,3,FALSE)</f>
        <v>tibia/péroné</v>
      </c>
      <c r="G26" s="468">
        <f>VLOOKUP($D26,Resonnance_liste!$N:$R,2,FALSE)</f>
        <v>0</v>
      </c>
      <c r="H26" s="468" t="str">
        <f t="shared" si="4"/>
        <v/>
      </c>
      <c r="I26" s="468"/>
      <c r="J26" s="468"/>
      <c r="K26" s="468"/>
      <c r="L26" s="468"/>
      <c r="M26" s="468">
        <f>VLOOKUP($D26,Resonnance_liste!$N:$R,4,FALSE)</f>
        <v>0</v>
      </c>
      <c r="N26" s="468" t="str">
        <f t="shared" si="5"/>
        <v/>
      </c>
      <c r="O26" s="468"/>
      <c r="P26" s="468"/>
      <c r="Q26" s="468"/>
      <c r="R26" s="468"/>
      <c r="S26" s="468"/>
      <c r="T26" s="468"/>
      <c r="U26" s="468" t="str">
        <f>VLOOKUP($D26,annexe_01!$A:$P,4,FALSE)</f>
        <v xml:space="preserve">besoin de soutien / besoin de se positionner </v>
      </c>
      <c r="V26" s="484" t="str">
        <f>VLOOKUP($D26,annexe_01!$A:$P,5,FALSE)</f>
        <v>sentiment de subir / se sentir dévalorisé ou impuissant</v>
      </c>
    </row>
    <row r="27" spans="2:22" x14ac:dyDescent="0.25">
      <c r="B27" s="460">
        <v>6</v>
      </c>
      <c r="C27" s="460">
        <f t="shared" si="3"/>
        <v>45006</v>
      </c>
      <c r="D27" s="483">
        <f>VLOOKUP(C27,Resonnance_liste!A:D,4,FALSE)</f>
        <v>1270</v>
      </c>
      <c r="E27" s="466">
        <f>VLOOKUP(D27,annexe_01!A:P,10,FALSE)</f>
        <v>7</v>
      </c>
      <c r="F27" s="468" t="str">
        <f>VLOOKUP(D27,annexe_01!$A:$P,3,FALSE)</f>
        <v>bronze</v>
      </c>
      <c r="G27" s="468">
        <f>VLOOKUP($D27,Resonnance_liste!$N:$R,2,FALSE)</f>
        <v>-7</v>
      </c>
      <c r="H27" s="468" t="str">
        <f t="shared" si="4"/>
        <v>besoin de se positionner / besoin de ne pas laisser faire / besoin d'occuper son corps</v>
      </c>
      <c r="I27" s="468"/>
      <c r="J27" s="468"/>
      <c r="K27" s="468"/>
      <c r="L27" s="468"/>
      <c r="M27" s="468">
        <f>VLOOKUP($D27,Resonnance_liste!$N:$R,4,FALSE)</f>
        <v>0</v>
      </c>
      <c r="N27" s="468" t="str">
        <f t="shared" si="5"/>
        <v/>
      </c>
      <c r="O27" s="468"/>
      <c r="P27" s="468"/>
      <c r="Q27" s="468"/>
      <c r="R27" s="468"/>
      <c r="S27" s="468"/>
      <c r="T27" s="468"/>
      <c r="U27" s="468" t="str">
        <f>VLOOKUP($D27,annexe_01!$A:$P,4,FALSE)</f>
        <v>besoin de se positionner / besoin de ne pas laisser faire / besoin d'occuper son corps</v>
      </c>
      <c r="V27" s="484" t="str">
        <f>VLOOKUP($D27,annexe_01!$A:$P,5,FALSE)</f>
        <v>laisser faire / de suivre les autres / être influençable / accepter les rapports de force</v>
      </c>
    </row>
    <row r="28" spans="2:22" x14ac:dyDescent="0.25">
      <c r="B28" s="460">
        <v>7</v>
      </c>
      <c r="C28" s="460">
        <f t="shared" si="3"/>
        <v>45007</v>
      </c>
      <c r="D28" s="483">
        <f>VLOOKUP(C28,Resonnance_liste!A:D,4,FALSE)</f>
        <v>1960</v>
      </c>
      <c r="E28" s="466">
        <f>VLOOKUP(D28,annexe_01!A:P,10,FALSE)</f>
        <v>6</v>
      </c>
      <c r="F28" s="468" t="str">
        <f>VLOOKUP(D28,annexe_01!$A:$P,3,FALSE)</f>
        <v>Blanc scintillant</v>
      </c>
      <c r="G28" s="468">
        <f>VLOOKUP($D28,Resonnance_liste!$N:$R,2,FALSE)</f>
        <v>3</v>
      </c>
      <c r="H28" s="468" t="str">
        <f t="shared" si="4"/>
        <v/>
      </c>
      <c r="I28" s="468"/>
      <c r="J28" s="468"/>
      <c r="K28" s="468"/>
      <c r="L28" s="468"/>
      <c r="M28" s="468">
        <f>VLOOKUP($D28,Resonnance_liste!$N:$R,4,FALSE)</f>
        <v>0</v>
      </c>
      <c r="N28" s="468" t="str">
        <f t="shared" si="5"/>
        <v/>
      </c>
      <c r="O28" s="468"/>
      <c r="P28" s="468"/>
      <c r="Q28" s="468"/>
      <c r="R28" s="468"/>
      <c r="S28" s="468"/>
      <c r="T28" s="468"/>
      <c r="U28" s="468" t="str">
        <f>VLOOKUP($D28,annexe_01!$A:$P,4,FALSE)</f>
        <v>besoin de changer son karma</v>
      </c>
      <c r="V28" s="484" t="str">
        <f>VLOOKUP($D28,annexe_01!$A:$P,5,FALSE)</f>
        <v>négativisme / subir le karma familial</v>
      </c>
    </row>
    <row r="29" spans="2:22" ht="15.75" thickBot="1" x14ac:dyDescent="0.3">
      <c r="B29" s="460">
        <v>8</v>
      </c>
      <c r="C29" s="460">
        <f t="shared" si="3"/>
        <v>45008</v>
      </c>
      <c r="D29" s="485" t="e">
        <f>VLOOKUP(C29,Resonnance_liste!A:D,4,FALSE)</f>
        <v>#N/A</v>
      </c>
      <c r="E29" s="466" t="e">
        <f>VLOOKUP(D29,annexe_01!A:P,10,FALSE)</f>
        <v>#N/A</v>
      </c>
      <c r="F29" s="486" t="e">
        <f>VLOOKUP(D29,annexe_01!$A:$P,3,FALSE)</f>
        <v>#N/A</v>
      </c>
      <c r="G29" s="486" t="e">
        <f>VLOOKUP($D29,Resonnance_liste!$N:$R,2,FALSE)</f>
        <v>#N/A</v>
      </c>
      <c r="H29" s="486"/>
      <c r="I29" s="486"/>
      <c r="J29" s="486"/>
      <c r="K29" s="486"/>
      <c r="L29" s="486"/>
      <c r="M29" s="486" t="e">
        <f>VLOOKUP($D29,Resonnance_liste!$N:$R,4,FALSE)</f>
        <v>#N/A</v>
      </c>
      <c r="N29" s="486"/>
      <c r="O29" s="486"/>
      <c r="P29" s="486"/>
      <c r="Q29" s="486"/>
      <c r="R29" s="486"/>
      <c r="S29" s="486"/>
      <c r="T29" s="486"/>
      <c r="U29" s="486" t="e">
        <f>VLOOKUP($D29,annexe_01!$A:$P,4,FALSE)</f>
        <v>#N/A</v>
      </c>
      <c r="V29" s="487" t="e">
        <f>VLOOKUP($D29,annexe_01!$A:$P,5,FALSE)</f>
        <v>#N/A</v>
      </c>
    </row>
    <row r="30" spans="2:22" ht="15.75" thickTop="1" x14ac:dyDescent="0.25"/>
  </sheetData>
  <mergeCells count="6">
    <mergeCell ref="G19:V19"/>
    <mergeCell ref="G6:V6"/>
    <mergeCell ref="G7:H7"/>
    <mergeCell ref="M7:N7"/>
    <mergeCell ref="H20:I20"/>
    <mergeCell ref="N20:O20"/>
  </mergeCells>
  <conditionalFormatting sqref="G9:G16">
    <cfRule type="expression" dxfId="1648" priority="45">
      <formula>IF(G9&lt;-$E$2,TRUE,FALSE)</formula>
    </cfRule>
    <cfRule type="expression" dxfId="1647" priority="46">
      <formula>IF(G9&gt;$E$2,TRUE,FALSE)</formula>
    </cfRule>
  </conditionalFormatting>
  <conditionalFormatting sqref="M9:M16">
    <cfRule type="expression" dxfId="1646" priority="43">
      <formula>IF(M9&lt;-$E$2,TRUE,FALSE)</formula>
    </cfRule>
    <cfRule type="expression" dxfId="1645" priority="44">
      <formula>IF(M9&gt;$E$2,TRUE,FALSE)</formula>
    </cfRule>
  </conditionalFormatting>
  <conditionalFormatting sqref="H9:H16">
    <cfRule type="expression" dxfId="1644" priority="41">
      <formula>IF(G9&lt;-$E$2,TRUE,FALSE)</formula>
    </cfRule>
    <cfRule type="expression" dxfId="1643" priority="42">
      <formula>IF(G9&gt;$E$2,TRUE,FALSE)</formula>
    </cfRule>
  </conditionalFormatting>
  <conditionalFormatting sqref="N9:N16">
    <cfRule type="expression" dxfId="1642" priority="39">
      <formula>IF(M9&lt;-$E$2,TRUE,FALSE)</formula>
    </cfRule>
    <cfRule type="expression" dxfId="1641" priority="40">
      <formula>IF(M9&gt;$E$2,TRUE,FALSE)</formula>
    </cfRule>
  </conditionalFormatting>
  <conditionalFormatting sqref="G22:G29">
    <cfRule type="expression" dxfId="1640" priority="37">
      <formula>IF(G22&lt;-$E$2,TRUE,FALSE)</formula>
    </cfRule>
    <cfRule type="expression" dxfId="1639" priority="38">
      <formula>IF(G22&gt;$E$2,TRUE,FALSE)</formula>
    </cfRule>
  </conditionalFormatting>
  <conditionalFormatting sqref="M22:M29">
    <cfRule type="expression" dxfId="1638" priority="35">
      <formula>IF(M22&lt;-$E$2,TRUE,FALSE)</formula>
    </cfRule>
    <cfRule type="expression" dxfId="1637" priority="36">
      <formula>IF(M22&gt;$E$2,TRUE,FALSE)</formula>
    </cfRule>
  </conditionalFormatting>
  <conditionalFormatting sqref="H22:H29">
    <cfRule type="expression" dxfId="1636" priority="33">
      <formula>IF(G22&lt;-$E$2,TRUE,FALSE)</formula>
    </cfRule>
    <cfRule type="expression" dxfId="1635" priority="34">
      <formula>IF(G22&gt;$E$2,TRUE,FALSE)</formula>
    </cfRule>
  </conditionalFormatting>
  <conditionalFormatting sqref="N22:N29">
    <cfRule type="expression" dxfId="1634" priority="31">
      <formula>IF(M22&lt;-$E$2,TRUE,FALSE)</formula>
    </cfRule>
    <cfRule type="expression" dxfId="1633" priority="32">
      <formula>IF(M22&gt;$E$2,TRUE,FALSE)</formula>
    </cfRule>
  </conditionalFormatting>
  <conditionalFormatting sqref="E9:E16">
    <cfRule type="expression" dxfId="1632" priority="16">
      <formula>IF(E9=15,TRUE,FALSE)</formula>
    </cfRule>
    <cfRule type="expression" dxfId="1631" priority="17">
      <formula>IF(E9=14,TRUE,FALSE)</formula>
    </cfRule>
    <cfRule type="expression" dxfId="1630" priority="18">
      <formula>IF(E9=13,TRUE,FALSE)</formula>
    </cfRule>
    <cfRule type="expression" dxfId="1629" priority="19">
      <formula>IF(E9=12,TRUE,FALSE)</formula>
    </cfRule>
    <cfRule type="expression" dxfId="1628" priority="20">
      <formula>IF(E9=11,TRUE,FALSE)</formula>
    </cfRule>
    <cfRule type="expression" dxfId="1627" priority="21">
      <formula>IF(E9=10,TRUE,FALSE)</formula>
    </cfRule>
    <cfRule type="expression" dxfId="1626" priority="22">
      <formula>IF(E9=9,TRUE,FALSE)</formula>
    </cfRule>
    <cfRule type="expression" dxfId="1625" priority="23">
      <formula>IF(E9=8,TRUE,FALSE)</formula>
    </cfRule>
    <cfRule type="expression" dxfId="1624" priority="24">
      <formula>IF(E9=7,TRUE,FALSE)</formula>
    </cfRule>
    <cfRule type="expression" dxfId="1623" priority="25">
      <formula>IF(E9=6,TRUE,FALSE)</formula>
    </cfRule>
    <cfRule type="expression" dxfId="1622" priority="26">
      <formula>IF(E9=5,TRUE,FALSE)</formula>
    </cfRule>
    <cfRule type="expression" dxfId="1621" priority="27">
      <formula>IF(E9=4,TRUE,FALSE)</formula>
    </cfRule>
    <cfRule type="expression" dxfId="1620" priority="28">
      <formula>IF(E9=3,TRUE,FALSE)</formula>
    </cfRule>
    <cfRule type="expression" dxfId="1619" priority="29">
      <formula>IF(E9=2,TRUE,FALSE)</formula>
    </cfRule>
    <cfRule type="expression" dxfId="1618" priority="30">
      <formula>IF(E9=1,TRUE,FALSE)</formula>
    </cfRule>
  </conditionalFormatting>
  <conditionalFormatting sqref="E22:E29">
    <cfRule type="expression" dxfId="1617" priority="1">
      <formula>IF(E22=15,TRUE,FALSE)</formula>
    </cfRule>
    <cfRule type="expression" dxfId="1616" priority="2">
      <formula>IF(E22=14,TRUE,FALSE)</formula>
    </cfRule>
    <cfRule type="expression" dxfId="1615" priority="3">
      <formula>IF(E22=13,TRUE,FALSE)</formula>
    </cfRule>
    <cfRule type="expression" dxfId="1614" priority="4">
      <formula>IF(E22=12,TRUE,FALSE)</formula>
    </cfRule>
    <cfRule type="expression" dxfId="1613" priority="5">
      <formula>IF(E22=11,TRUE,FALSE)</formula>
    </cfRule>
    <cfRule type="expression" dxfId="1612" priority="6">
      <formula>IF(E22=10,TRUE,FALSE)</formula>
    </cfRule>
    <cfRule type="expression" dxfId="1611" priority="7">
      <formula>IF(E22=9,TRUE,FALSE)</formula>
    </cfRule>
    <cfRule type="expression" dxfId="1610" priority="8">
      <formula>IF(E22=8,TRUE,FALSE)</formula>
    </cfRule>
    <cfRule type="expression" dxfId="1609" priority="9">
      <formula>IF(E22=7,TRUE,FALSE)</formula>
    </cfRule>
    <cfRule type="expression" dxfId="1608" priority="10">
      <formula>IF(E22=6,TRUE,FALSE)</formula>
    </cfRule>
    <cfRule type="expression" dxfId="1607" priority="11">
      <formula>IF(E22=5,TRUE,FALSE)</formula>
    </cfRule>
    <cfRule type="expression" dxfId="1606" priority="12">
      <formula>IF(E22=4,TRUE,FALSE)</formula>
    </cfRule>
    <cfRule type="expression" dxfId="1605" priority="13">
      <formula>IF(E22=3,TRUE,FALSE)</formula>
    </cfRule>
    <cfRule type="expression" dxfId="1604" priority="14">
      <formula>IF(E22=2,TRUE,FALSE)</formula>
    </cfRule>
    <cfRule type="expression" dxfId="1603" priority="15">
      <formula>IF(E22=1,TRUE,FALSE)</formula>
    </cfRule>
  </conditionalFormatting>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6:S104"/>
  <sheetViews>
    <sheetView zoomScaleNormal="100" workbookViewId="0">
      <selection activeCell="D7" sqref="A1:D1048576"/>
    </sheetView>
  </sheetViews>
  <sheetFormatPr baseColWidth="10" defaultRowHeight="15" x14ac:dyDescent="0.25"/>
  <cols>
    <col min="1" max="4" width="0.140625" style="271" customWidth="1"/>
    <col min="5" max="5" width="3.28515625" style="271" customWidth="1"/>
    <col min="6" max="6" width="12" style="271" customWidth="1"/>
    <col min="7" max="7" width="4.5703125" style="271" customWidth="1"/>
    <col min="8" max="8" width="3.85546875" style="271" customWidth="1"/>
    <col min="9" max="9" width="7.28515625" style="271" customWidth="1"/>
    <col min="10" max="10" width="108.42578125" style="271" customWidth="1"/>
    <col min="11" max="11" width="6.42578125" style="271" customWidth="1"/>
    <col min="12" max="12" width="4.28515625" style="271" customWidth="1"/>
    <col min="13" max="13" width="2.85546875" style="271" customWidth="1"/>
    <col min="14" max="14" width="11.42578125" style="271"/>
    <col min="15" max="16" width="4.140625" style="271" customWidth="1"/>
    <col min="17" max="17" width="5.42578125" style="271" customWidth="1"/>
    <col min="18" max="18" width="102.5703125" style="271" customWidth="1"/>
    <col min="19" max="19" width="6.42578125" style="271" customWidth="1"/>
    <col min="20" max="16384" width="11.42578125" style="271"/>
  </cols>
  <sheetData>
    <row r="6" spans="5:19" ht="28.5" customHeight="1" x14ac:dyDescent="0.5">
      <c r="E6" s="497" t="s">
        <v>1023</v>
      </c>
      <c r="F6" s="497"/>
      <c r="G6" s="497"/>
      <c r="H6" s="497"/>
      <c r="I6" s="497"/>
      <c r="J6" s="497"/>
      <c r="K6" s="497"/>
      <c r="L6" s="497"/>
      <c r="M6" s="497"/>
      <c r="N6" s="497"/>
      <c r="O6" s="497"/>
      <c r="P6" s="497"/>
      <c r="Q6" s="497"/>
      <c r="R6" s="497"/>
      <c r="S6" s="497"/>
    </row>
    <row r="7" spans="5:19" x14ac:dyDescent="0.25">
      <c r="F7" s="294" t="str">
        <f>Resume!$F$10</f>
        <v>Gautier</v>
      </c>
      <c r="J7" s="298">
        <f>Resume!$F$11</f>
        <v>20170828</v>
      </c>
      <c r="K7" s="298"/>
      <c r="S7" s="298"/>
    </row>
    <row r="8" spans="5:19" ht="28.5" x14ac:dyDescent="0.45">
      <c r="E8" s="300"/>
      <c r="F8" s="299"/>
      <c r="G8" s="300"/>
      <c r="H8" s="300"/>
      <c r="I8" s="300"/>
      <c r="J8" s="301" t="s">
        <v>327</v>
      </c>
      <c r="K8" s="301"/>
      <c r="M8" s="300"/>
      <c r="N8" s="299"/>
      <c r="O8" s="300"/>
      <c r="P8" s="300"/>
      <c r="Q8" s="300"/>
      <c r="R8" s="301" t="s">
        <v>319</v>
      </c>
      <c r="S8" s="301"/>
    </row>
    <row r="9" spans="5:19" x14ac:dyDescent="0.25">
      <c r="E9" s="274"/>
      <c r="F9" s="274" t="s">
        <v>331</v>
      </c>
      <c r="G9" s="275" t="s">
        <v>329</v>
      </c>
      <c r="H9" s="275" t="s">
        <v>343</v>
      </c>
      <c r="I9" s="275" t="s">
        <v>332</v>
      </c>
      <c r="J9" s="276" t="s">
        <v>330</v>
      </c>
      <c r="K9" s="315" t="s">
        <v>1025</v>
      </c>
      <c r="M9" s="274"/>
      <c r="N9" s="274" t="s">
        <v>331</v>
      </c>
      <c r="O9" s="275" t="s">
        <v>329</v>
      </c>
      <c r="P9" s="275" t="s">
        <v>343</v>
      </c>
      <c r="Q9" s="275" t="s">
        <v>332</v>
      </c>
      <c r="R9" s="276" t="s">
        <v>330</v>
      </c>
      <c r="S9" s="315" t="s">
        <v>1025</v>
      </c>
    </row>
    <row r="10" spans="5:19" ht="24" customHeight="1" x14ac:dyDescent="0.25">
      <c r="E10" s="280"/>
      <c r="F10" s="280" t="s">
        <v>875</v>
      </c>
      <c r="G10" s="277">
        <f>G18</f>
        <v>20</v>
      </c>
      <c r="H10" s="277" t="str">
        <f t="shared" ref="H10:J10" si="0">H18</f>
        <v>II</v>
      </c>
      <c r="I10" s="286">
        <f t="shared" si="0"/>
        <v>13</v>
      </c>
      <c r="J10" s="280" t="str">
        <f t="shared" si="0"/>
        <v>s'accepter tel que l'on est</v>
      </c>
      <c r="K10" s="277">
        <f>K18</f>
        <v>1800</v>
      </c>
      <c r="M10" s="280"/>
      <c r="N10" s="280" t="s">
        <v>875</v>
      </c>
      <c r="O10" s="277">
        <f>O18</f>
        <v>8</v>
      </c>
      <c r="P10" s="277" t="str">
        <f t="shared" ref="P10:R10" si="1">P18</f>
        <v>F</v>
      </c>
      <c r="Q10" s="286">
        <f t="shared" si="1"/>
        <v>15</v>
      </c>
      <c r="R10" s="280" t="str">
        <f t="shared" si="1"/>
        <v>entreprise ayant une identité claire / logo fort / importance de la marque</v>
      </c>
      <c r="S10" s="277">
        <f>S18</f>
        <v>1030</v>
      </c>
    </row>
    <row r="11" spans="5:19" ht="24" customHeight="1" x14ac:dyDescent="0.25">
      <c r="E11" s="289"/>
      <c r="F11" s="289" t="s">
        <v>427</v>
      </c>
      <c r="G11" s="285">
        <f>G29</f>
        <v>19</v>
      </c>
      <c r="H11" s="278" t="str">
        <f t="shared" ref="H11:J11" si="2">H29</f>
        <v>F</v>
      </c>
      <c r="I11" s="286">
        <f t="shared" si="2"/>
        <v>14</v>
      </c>
      <c r="J11" s="289" t="str">
        <f t="shared" si="2"/>
        <v>peurs pour la suite / confusion dans la vision à long terme / accorder trop d'importance au R&amp;D</v>
      </c>
      <c r="K11" s="285">
        <f>K29</f>
        <v>1000</v>
      </c>
      <c r="M11" s="289"/>
      <c r="N11" s="289" t="s">
        <v>427</v>
      </c>
      <c r="O11" s="285">
        <f>O29</f>
        <v>20</v>
      </c>
      <c r="P11" s="278" t="str">
        <f t="shared" ref="P11:R11" si="3">P29</f>
        <v>F</v>
      </c>
      <c r="Q11" s="286">
        <f t="shared" si="3"/>
        <v>2</v>
      </c>
      <c r="R11" s="289" t="str">
        <f t="shared" si="3"/>
        <v>envie de couper des liens toxiques avec l'entreprise / ancien patron qui s'accroche à son poste / turn over très élevé</v>
      </c>
      <c r="S11" s="285">
        <f>S29</f>
        <v>120</v>
      </c>
    </row>
    <row r="12" spans="5:19" ht="24" customHeight="1" x14ac:dyDescent="0.25">
      <c r="E12" s="280"/>
      <c r="F12" s="280" t="s">
        <v>354</v>
      </c>
      <c r="G12" s="284">
        <f>G40</f>
        <v>15</v>
      </c>
      <c r="H12" s="277" t="str">
        <f t="shared" ref="H12:J12" si="4">H40</f>
        <v>F</v>
      </c>
      <c r="I12" s="286">
        <f t="shared" si="4"/>
        <v>12</v>
      </c>
      <c r="J12" s="280" t="str">
        <f t="shared" si="4"/>
        <v>manque de clarté dans les tâches à accomplir / objectif pas clair / ne pas avoir pu suivre sa vocation</v>
      </c>
      <c r="K12" s="284">
        <f>K40</f>
        <v>870</v>
      </c>
      <c r="M12" s="280"/>
      <c r="N12" s="280" t="s">
        <v>354</v>
      </c>
      <c r="O12" s="284">
        <f>O40</f>
        <v>14</v>
      </c>
      <c r="P12" s="277" t="str">
        <f t="shared" ref="P12:R12" si="5">P40</f>
        <v>F</v>
      </c>
      <c r="Q12" s="286">
        <f t="shared" si="5"/>
        <v>11</v>
      </c>
      <c r="R12" s="280" t="str">
        <f t="shared" si="5"/>
        <v>non-dits / prise de retard / manque de communication à l'interne</v>
      </c>
      <c r="S12" s="284">
        <f>S40</f>
        <v>740</v>
      </c>
    </row>
    <row r="13" spans="5:19" ht="24" customHeight="1" x14ac:dyDescent="0.25">
      <c r="E13" s="289"/>
      <c r="F13" s="289" t="s">
        <v>352</v>
      </c>
      <c r="G13" s="285">
        <f>G51</f>
        <v>16</v>
      </c>
      <c r="H13" s="278" t="str">
        <f t="shared" ref="H13:I13" si="6">H51</f>
        <v>F</v>
      </c>
      <c r="I13" s="286">
        <f t="shared" si="6"/>
        <v>1</v>
      </c>
      <c r="J13" s="289" t="str">
        <f>J51</f>
        <v xml:space="preserve">besoin de soutien mutuel / besoin de choisir et de décider </v>
      </c>
      <c r="K13" s="285">
        <f>K51</f>
        <v>90</v>
      </c>
      <c r="M13" s="289"/>
      <c r="N13" s="289" t="s">
        <v>352</v>
      </c>
      <c r="O13" s="285">
        <f>O51</f>
        <v>20</v>
      </c>
      <c r="P13" s="278" t="str">
        <f t="shared" ref="P13:Q13" si="7">P51</f>
        <v>F</v>
      </c>
      <c r="Q13" s="286">
        <f t="shared" si="7"/>
        <v>3</v>
      </c>
      <c r="R13" s="289" t="str">
        <f>R51</f>
        <v>besoin de prendre ses responsbilités / assumer pour son personnel</v>
      </c>
      <c r="S13" s="285">
        <f>S51</f>
        <v>160</v>
      </c>
    </row>
    <row r="14" spans="5:19" ht="24" customHeight="1" x14ac:dyDescent="0.25"/>
    <row r="15" spans="5:19" ht="24" customHeight="1" x14ac:dyDescent="0.25"/>
    <row r="16" spans="5:19" ht="24" customHeight="1" x14ac:dyDescent="0.45">
      <c r="E16" s="280" t="s">
        <v>357</v>
      </c>
      <c r="F16" s="280" t="s">
        <v>356</v>
      </c>
      <c r="G16" s="301"/>
      <c r="H16" s="301"/>
      <c r="I16" s="301"/>
      <c r="J16" s="301" t="s">
        <v>327</v>
      </c>
      <c r="K16" s="301"/>
      <c r="M16" s="280" t="s">
        <v>357</v>
      </c>
      <c r="N16" s="280" t="s">
        <v>356</v>
      </c>
      <c r="O16" s="301"/>
      <c r="P16" s="301"/>
      <c r="Q16" s="301"/>
      <c r="R16" s="301" t="s">
        <v>319</v>
      </c>
      <c r="S16" s="301"/>
    </row>
    <row r="17" spans="1:19" ht="24" customHeight="1" x14ac:dyDescent="0.25">
      <c r="E17" s="274" t="s">
        <v>355</v>
      </c>
      <c r="F17" s="293" t="s">
        <v>875</v>
      </c>
      <c r="G17" s="275" t="s">
        <v>329</v>
      </c>
      <c r="H17" s="275" t="s">
        <v>343</v>
      </c>
      <c r="I17" s="275" t="s">
        <v>332</v>
      </c>
      <c r="J17" s="276" t="s">
        <v>330</v>
      </c>
      <c r="K17" s="315" t="s">
        <v>1025</v>
      </c>
      <c r="M17" s="274" t="s">
        <v>355</v>
      </c>
      <c r="N17" s="293" t="s">
        <v>875</v>
      </c>
      <c r="O17" s="275" t="s">
        <v>329</v>
      </c>
      <c r="P17" s="275" t="s">
        <v>343</v>
      </c>
      <c r="Q17" s="275" t="s">
        <v>332</v>
      </c>
      <c r="R17" s="276" t="s">
        <v>330</v>
      </c>
      <c r="S17" s="315" t="s">
        <v>1025</v>
      </c>
    </row>
    <row r="18" spans="1:19" ht="18" customHeight="1" x14ac:dyDescent="0.25">
      <c r="E18" s="282">
        <v>1</v>
      </c>
      <c r="F18" s="287" t="str">
        <f>F17</f>
        <v>Qualité</v>
      </c>
      <c r="G18" s="277">
        <f>ABS(Donnee_managment!D4)</f>
        <v>20</v>
      </c>
      <c r="H18" s="277" t="str">
        <f>VLOOKUP($B27,Interpretation_professionnel!$A:$K,11,FALSE)</f>
        <v>II</v>
      </c>
      <c r="I18" s="286">
        <f>VLOOKUP($B27,annexe_01!$A:$J,10,FALSE)</f>
        <v>13</v>
      </c>
      <c r="J18" s="290" t="str">
        <f>VLOOKUP($B27,Interpretation_professionnel!$A:$J,6,FALSE)</f>
        <v>s'accepter tel que l'on est</v>
      </c>
      <c r="K18" s="277">
        <f>B27</f>
        <v>1800</v>
      </c>
      <c r="M18" s="282">
        <v>1</v>
      </c>
      <c r="N18" s="287" t="str">
        <f>N17</f>
        <v>Qualité</v>
      </c>
      <c r="O18" s="277">
        <f>ABS(Donnee_managment!E4)</f>
        <v>8</v>
      </c>
      <c r="P18" s="277" t="str">
        <f>VLOOKUP($C27,Interpretation_professionnel!$A:$K,11,FALSE)</f>
        <v>F</v>
      </c>
      <c r="Q18" s="286">
        <f>VLOOKUP($C27,annexe_01!$A:$J,10,FALSE)</f>
        <v>15</v>
      </c>
      <c r="R18" s="290" t="str">
        <f>VLOOKUP($C27,Interpretation_professionnel!$A:$J,6,FALSE)</f>
        <v>entreprise ayant une identité claire / logo fort / importance de la marque</v>
      </c>
      <c r="S18" s="277">
        <f t="shared" ref="S18:S27" si="8">C27</f>
        <v>1030</v>
      </c>
    </row>
    <row r="19" spans="1:19" ht="18" customHeight="1" x14ac:dyDescent="0.25">
      <c r="E19" s="283">
        <v>2</v>
      </c>
      <c r="F19" s="288" t="str">
        <f t="shared" ref="F19:F27" si="9">F18</f>
        <v>Qualité</v>
      </c>
      <c r="G19" s="285">
        <f>ABS(Donnee_managment!D5)</f>
        <v>17</v>
      </c>
      <c r="H19" s="285" t="str">
        <f>VLOOKUP($B28,Interpretation_professionnel!$A:$K,11,FALSE)</f>
        <v>F</v>
      </c>
      <c r="I19" s="286">
        <f>VLOOKUP($B28,annexe_01!$A:$J,10,FALSE)</f>
        <v>10</v>
      </c>
      <c r="J19" s="291" t="str">
        <f>VLOOKUP($B28,Interpretation_professionnel!$A:$J,6,FALSE)</f>
        <v>avoir assez d'espace / intimité respectée</v>
      </c>
      <c r="K19" s="285">
        <f t="shared" ref="K19:K27" si="10">B28</f>
        <v>630</v>
      </c>
      <c r="M19" s="283">
        <v>2</v>
      </c>
      <c r="N19" s="288" t="str">
        <f t="shared" ref="N19:N27" si="11">N18</f>
        <v>Qualité</v>
      </c>
      <c r="O19" s="285">
        <f>ABS(Donnee_managment!E5)</f>
        <v>6</v>
      </c>
      <c r="P19" s="285" t="str">
        <f>VLOOKUP($C28,Interpretation_professionnel!$A:$K,11,FALSE)</f>
        <v>F</v>
      </c>
      <c r="Q19" s="286">
        <f>VLOOKUP($C28,annexe_01!$A:$J,10,FALSE)</f>
        <v>8</v>
      </c>
      <c r="R19" s="291" t="str">
        <f>VLOOKUP($C28,Interpretation_professionnel!$A:$J,6,FALSE)</f>
        <v>être à la hauteur / efficace et dynamique / apprécier le succès / confiance en soi et dans l'entreprise</v>
      </c>
      <c r="S19" s="285">
        <f t="shared" si="8"/>
        <v>450</v>
      </c>
    </row>
    <row r="20" spans="1:19" ht="18" customHeight="1" x14ac:dyDescent="0.25">
      <c r="E20" s="282">
        <v>3</v>
      </c>
      <c r="F20" s="287" t="str">
        <f t="shared" si="9"/>
        <v>Qualité</v>
      </c>
      <c r="G20" s="284">
        <f>ABS(Donnee_managment!D6)</f>
        <v>16</v>
      </c>
      <c r="H20" s="284" t="str">
        <f>VLOOKUP($B29,Interpretation_professionnel!$A:$K,11,FALSE)</f>
        <v>F</v>
      </c>
      <c r="I20" s="286">
        <f>VLOOKUP($B29,annexe_01!$A:$J,10,FALSE)</f>
        <v>10</v>
      </c>
      <c r="J20" s="290" t="str">
        <f>VLOOKUP($B29,Interpretation_professionnel!$A:$J,6,FALSE)</f>
        <v>environnement de travail sain / relations humaines agréables</v>
      </c>
      <c r="K20" s="284">
        <f t="shared" si="10"/>
        <v>640</v>
      </c>
      <c r="M20" s="282">
        <v>3</v>
      </c>
      <c r="N20" s="287" t="str">
        <f t="shared" si="11"/>
        <v>Qualité</v>
      </c>
      <c r="O20" s="284">
        <f>ABS(Donnee_managment!E6)</f>
        <v>6</v>
      </c>
      <c r="P20" s="284" t="str">
        <f>VLOOKUP($C29,Interpretation_professionnel!$A:$K,11,FALSE)</f>
        <v>F</v>
      </c>
      <c r="Q20" s="286">
        <f>VLOOKUP($C29,annexe_01!$A:$J,10,FALSE)</f>
        <v>8</v>
      </c>
      <c r="R20" s="290" t="str">
        <f>VLOOKUP($C29,Interpretation_professionnel!$A:$J,6,FALSE)</f>
        <v>courage / audace / efficience / positivisme / retours positifs</v>
      </c>
      <c r="S20" s="284">
        <f t="shared" si="8"/>
        <v>460</v>
      </c>
    </row>
    <row r="21" spans="1:19" ht="18" customHeight="1" x14ac:dyDescent="0.25">
      <c r="E21" s="283">
        <v>4</v>
      </c>
      <c r="F21" s="288" t="str">
        <f t="shared" si="9"/>
        <v>Qualité</v>
      </c>
      <c r="G21" s="285">
        <f>ABS(Donnee_managment!D7)</f>
        <v>15</v>
      </c>
      <c r="H21" s="285" t="str">
        <f>VLOOKUP($B30,Interpretation_professionnel!$A:$K,11,FALSE)</f>
        <v>F</v>
      </c>
      <c r="I21" s="286">
        <f>VLOOKUP($B30,annexe_01!$A:$J,10,FALSE)</f>
        <v>7</v>
      </c>
      <c r="J21" s="291" t="str">
        <f>VLOOKUP($B30,Interpretation_professionnel!$A:$J,6,FALSE)</f>
        <v>positionnement adapté / savoir faire le juste choix / respect des autres / convention collective</v>
      </c>
      <c r="K21" s="285">
        <f t="shared" si="10"/>
        <v>360</v>
      </c>
      <c r="M21" s="283">
        <v>4</v>
      </c>
      <c r="N21" s="288" t="str">
        <f t="shared" si="11"/>
        <v>Qualité</v>
      </c>
      <c r="O21" s="285">
        <f>ABS(Donnee_managment!E7)</f>
        <v>6</v>
      </c>
      <c r="P21" s="285" t="str">
        <f>VLOOKUP($C30,Interpretation_professionnel!$A:$K,11,FALSE)</f>
        <v>F</v>
      </c>
      <c r="Q21" s="286">
        <f>VLOOKUP($C30,annexe_01!$A:$J,10,FALSE)</f>
        <v>15</v>
      </c>
      <c r="R21" s="291" t="str">
        <f>VLOOKUP($C30,Interpretation_professionnel!$A:$J,6,FALSE)</f>
        <v>leader avec une autorité naturelle / innovation /  le travail donne un sens à la vie / savoir motiver</v>
      </c>
      <c r="S21" s="285">
        <f t="shared" si="8"/>
        <v>1060</v>
      </c>
    </row>
    <row r="22" spans="1:19" ht="18" customHeight="1" x14ac:dyDescent="0.25">
      <c r="E22" s="282">
        <v>5</v>
      </c>
      <c r="F22" s="287" t="str">
        <f t="shared" si="9"/>
        <v>Qualité</v>
      </c>
      <c r="G22" s="284">
        <f>ABS(Donnee_managment!D8)</f>
        <v>15</v>
      </c>
      <c r="H22" s="284" t="str">
        <f>VLOOKUP($B31,Interpretation_professionnel!$A:$K,11,FALSE)</f>
        <v>F</v>
      </c>
      <c r="I22" s="286">
        <f>VLOOKUP($B31,annexe_01!$A:$J,10,FALSE)</f>
        <v>12</v>
      </c>
      <c r="J22" s="290" t="str">
        <f>VLOOKUP($B31,Interpretation_professionnel!$A:$J,6,FALSE)</f>
        <v>sincérité / transparence / marketing / plan de communication / langues étrangères / web / réseaux sociaux / sortie d'entreprise</v>
      </c>
      <c r="K22" s="284">
        <f t="shared" si="10"/>
        <v>800</v>
      </c>
      <c r="M22" s="282">
        <v>5</v>
      </c>
      <c r="N22" s="287" t="str">
        <f t="shared" si="11"/>
        <v>Qualité</v>
      </c>
      <c r="O22" s="284">
        <f>ABS(Donnee_managment!E8)</f>
        <v>5</v>
      </c>
      <c r="P22" s="284" t="str">
        <f>VLOOKUP($C31,Interpretation_professionnel!$A:$K,11,FALSE)</f>
        <v>F</v>
      </c>
      <c r="Q22" s="286">
        <f>VLOOKUP($C31,annexe_01!$A:$J,10,FALSE)</f>
        <v>10</v>
      </c>
      <c r="R22" s="290" t="str">
        <f>VLOOKUP($C31,Interpretation_professionnel!$A:$J,6,FALSE)</f>
        <v>confiance mutuelle / savoir déléguer les responsabilités</v>
      </c>
      <c r="S22" s="284">
        <f t="shared" si="8"/>
        <v>700</v>
      </c>
    </row>
    <row r="23" spans="1:19" ht="15.75" x14ac:dyDescent="0.25">
      <c r="E23" s="283">
        <v>6</v>
      </c>
      <c r="F23" s="288" t="str">
        <f t="shared" si="9"/>
        <v>Qualité</v>
      </c>
      <c r="G23" s="281">
        <f>ABS(Donnee_managment!D9)</f>
        <v>14</v>
      </c>
      <c r="H23" s="281" t="str">
        <f>VLOOKUP($B32,Interpretation_professionnel!$A:$K,11,FALSE)</f>
        <v>F</v>
      </c>
      <c r="I23" s="286">
        <f>VLOOKUP($B32,annexe_01!$A:$J,10,FALSE)</f>
        <v>12</v>
      </c>
      <c r="J23" s="291" t="str">
        <f>VLOOKUP($B32,Interpretation_professionnel!$A:$J,6,FALSE)</f>
        <v>autorité naturelle / inspirer confiance / capacité à convaincre / bon vendeur</v>
      </c>
      <c r="K23" s="281">
        <f t="shared" si="10"/>
        <v>780</v>
      </c>
      <c r="M23" s="283">
        <v>6</v>
      </c>
      <c r="N23" s="288" t="str">
        <f t="shared" si="11"/>
        <v>Qualité</v>
      </c>
      <c r="O23" s="281">
        <f>ABS(Donnee_managment!E9)</f>
        <v>5</v>
      </c>
      <c r="P23" s="281" t="str">
        <f>VLOOKUP($C32,Interpretation_professionnel!$A:$K,11,FALSE)</f>
        <v>F</v>
      </c>
      <c r="Q23" s="286">
        <f>VLOOKUP($C32,annexe_01!$A:$J,10,FALSE)</f>
        <v>11</v>
      </c>
      <c r="R23" s="291" t="str">
        <f>VLOOKUP($C32,Interpretation_professionnel!$A:$J,6,FALSE)</f>
        <v>pouvoir exprimer ses sentiments et ce qui est important / honnêteté / savoir prendre le temps / respect des délais</v>
      </c>
      <c r="S23" s="281">
        <f t="shared" si="8"/>
        <v>740</v>
      </c>
    </row>
    <row r="24" spans="1:19" x14ac:dyDescent="0.25">
      <c r="E24" s="282">
        <v>7</v>
      </c>
      <c r="F24" s="287" t="str">
        <f t="shared" si="9"/>
        <v>Qualité</v>
      </c>
      <c r="G24" s="284">
        <f>ABS(Donnee_managment!D10)</f>
        <v>12</v>
      </c>
      <c r="H24" s="284" t="str">
        <f>VLOOKUP($B33,Interpretation_professionnel!$A:$K,11,FALSE)</f>
        <v>F</v>
      </c>
      <c r="I24" s="286">
        <f>VLOOKUP($B33,annexe_01!$A:$J,10,FALSE)</f>
        <v>11</v>
      </c>
      <c r="J24" s="290" t="str">
        <f>VLOOKUP($B33,Interpretation_professionnel!$A:$J,6,FALSE)</f>
        <v xml:space="preserve">charge de travail acceptable / stress géré / avoir du temps pour la créativité </v>
      </c>
      <c r="K24" s="284">
        <f t="shared" si="10"/>
        <v>730</v>
      </c>
      <c r="M24" s="282">
        <v>7</v>
      </c>
      <c r="N24" s="287" t="str">
        <f t="shared" si="11"/>
        <v>Qualité</v>
      </c>
      <c r="O24" s="284">
        <f>ABS(Donnee_managment!E10)</f>
        <v>5</v>
      </c>
      <c r="P24" s="284" t="str">
        <f>VLOOKUP($C33,Interpretation_professionnel!$A:$K,11,FALSE)</f>
        <v>F</v>
      </c>
      <c r="Q24" s="286">
        <f>VLOOKUP($C33,annexe_01!$A:$J,10,FALSE)</f>
        <v>12</v>
      </c>
      <c r="R24" s="290" t="str">
        <f>VLOOKUP($C33,Interpretation_professionnel!$A:$J,6,FALSE)</f>
        <v>voir ses priorités / avoir du recul / capacité à rire de soi / boîte à idée / écoute de chacun</v>
      </c>
      <c r="S24" s="284">
        <f t="shared" si="8"/>
        <v>810</v>
      </c>
    </row>
    <row r="25" spans="1:19" x14ac:dyDescent="0.25">
      <c r="E25" s="283">
        <v>8</v>
      </c>
      <c r="F25" s="288" t="str">
        <f t="shared" si="9"/>
        <v>Qualité</v>
      </c>
      <c r="G25" s="285">
        <f>ABS(Donnee_managment!D11)</f>
        <v>11</v>
      </c>
      <c r="H25" s="285" t="str">
        <f>VLOOKUP($B34,Interpretation_professionnel!$A:$K,11,FALSE)</f>
        <v>F</v>
      </c>
      <c r="I25" s="286">
        <f>VLOOKUP($B34,annexe_01!$A:$J,10,FALSE)</f>
        <v>12</v>
      </c>
      <c r="J25" s="291" t="str">
        <f>VLOOKUP($B34,Interpretation_professionnel!$A:$J,6,FALSE)</f>
        <v xml:space="preserve">confiance naturelle dans les autres / team bulding / bonne intuition / avoir fin nez </v>
      </c>
      <c r="K25" s="285">
        <f t="shared" si="10"/>
        <v>840</v>
      </c>
      <c r="M25" s="283">
        <v>8</v>
      </c>
      <c r="N25" s="288" t="str">
        <f t="shared" si="11"/>
        <v>Qualité</v>
      </c>
      <c r="O25" s="285">
        <f>ABS(Donnee_managment!E11)</f>
        <v>4</v>
      </c>
      <c r="P25" s="285" t="str">
        <f>VLOOKUP($C34,Interpretation_professionnel!$A:$K,11,FALSE)</f>
        <v>F</v>
      </c>
      <c r="Q25" s="286">
        <f>VLOOKUP($C34,annexe_01!$A:$J,10,FALSE)</f>
        <v>10</v>
      </c>
      <c r="R25" s="291" t="str">
        <f>VLOOKUP($C34,Interpretation_professionnel!$A:$J,6,FALSE)</f>
        <v>grandir de ses erreurs / être un pionnier / capacité d'adaptation / résilience</v>
      </c>
      <c r="S25" s="285">
        <f t="shared" si="8"/>
        <v>710</v>
      </c>
    </row>
    <row r="26" spans="1:19" x14ac:dyDescent="0.25">
      <c r="A26" s="271" t="s">
        <v>355</v>
      </c>
      <c r="B26" s="271" t="s">
        <v>320</v>
      </c>
      <c r="C26" s="271" t="s">
        <v>319</v>
      </c>
      <c r="E26" s="282">
        <v>9</v>
      </c>
      <c r="F26" s="287" t="str">
        <f t="shared" si="9"/>
        <v>Qualité</v>
      </c>
      <c r="G26" s="284">
        <f>ABS(Donnee_managment!D12)</f>
        <v>10</v>
      </c>
      <c r="H26" s="284" t="str">
        <f>VLOOKUP($B35,Interpretation_professionnel!$A:$K,11,FALSE)</f>
        <v>F</v>
      </c>
      <c r="I26" s="286">
        <f>VLOOKUP($B35,annexe_01!$A:$J,10,FALSE)</f>
        <v>11</v>
      </c>
      <c r="J26" s="290" t="str">
        <f>VLOOKUP($B35,Interpretation_professionnel!$A:$J,6,FALSE)</f>
        <v>esprit de tolérance et d'ouverture /  alliances / coopération / traduction dans d'autre langues</v>
      </c>
      <c r="K26" s="284">
        <f t="shared" si="10"/>
        <v>720</v>
      </c>
      <c r="M26" s="282">
        <v>9</v>
      </c>
      <c r="N26" s="287" t="str">
        <f t="shared" si="11"/>
        <v>Qualité</v>
      </c>
      <c r="O26" s="284">
        <f>ABS(Donnee_managment!E12)</f>
        <v>4</v>
      </c>
      <c r="P26" s="284" t="str">
        <f>VLOOKUP($C35,Interpretation_professionnel!$A:$K,11,FALSE)</f>
        <v>F</v>
      </c>
      <c r="Q26" s="286">
        <f>VLOOKUP($C35,annexe_01!$A:$J,10,FALSE)</f>
        <v>11</v>
      </c>
      <c r="R26" s="290" t="str">
        <f>VLOOKUP($C35,Interpretation_professionnel!$A:$J,6,FALSE)</f>
        <v>esprit de tolérance et d'ouverture /  alliances / coopération / traduction dans d'autre langues</v>
      </c>
      <c r="S26" s="284">
        <f t="shared" si="8"/>
        <v>720</v>
      </c>
    </row>
    <row r="27" spans="1:19" ht="15" customHeight="1" x14ac:dyDescent="0.25">
      <c r="A27" s="271">
        <v>1</v>
      </c>
      <c r="B27" s="271">
        <v>1800</v>
      </c>
      <c r="C27" s="271">
        <f>Donnee_managment!C49</f>
        <v>1030</v>
      </c>
      <c r="E27" s="283">
        <v>10</v>
      </c>
      <c r="F27" s="288" t="str">
        <f t="shared" si="9"/>
        <v>Qualité</v>
      </c>
      <c r="G27" s="285">
        <f>ABS(Donnee_managment!D13)</f>
        <v>8</v>
      </c>
      <c r="H27" s="285" t="str">
        <f>VLOOKUP($B36,Interpretation_professionnel!$A:$K,11,FALSE)</f>
        <v>F</v>
      </c>
      <c r="I27" s="286">
        <f>VLOOKUP($B36,annexe_01!$A:$J,10,FALSE)</f>
        <v>14</v>
      </c>
      <c r="J27" s="291" t="str">
        <f>VLOOKUP($B36,Interpretation_professionnel!$A:$J,6,FALSE)</f>
        <v>réseau d'indépendants / coopération à tous les échelons / adaptation au marché et à la clientèle</v>
      </c>
      <c r="K27" s="285">
        <f t="shared" si="10"/>
        <v>1020</v>
      </c>
      <c r="M27" s="283">
        <v>10</v>
      </c>
      <c r="N27" s="288" t="str">
        <f t="shared" si="11"/>
        <v>Qualité</v>
      </c>
      <c r="O27" s="285">
        <f>ABS(Donnee_managment!E13)</f>
        <v>4</v>
      </c>
      <c r="P27" s="285" t="str">
        <f>VLOOKUP($C36,Interpretation_professionnel!$A:$K,11,FALSE)</f>
        <v>F</v>
      </c>
      <c r="Q27" s="286">
        <f>VLOOKUP($C36,annexe_01!$A:$J,10,FALSE)</f>
        <v>13</v>
      </c>
      <c r="R27" s="291" t="str">
        <f>VLOOKUP($C36,Interpretation_professionnel!$A:$J,6,FALSE)</f>
        <v xml:space="preserve">ne pas se mettre la pression / s'adapter </v>
      </c>
      <c r="S27" s="285">
        <f t="shared" si="8"/>
        <v>930</v>
      </c>
    </row>
    <row r="28" spans="1:19" x14ac:dyDescent="0.25">
      <c r="A28" s="271">
        <v>2</v>
      </c>
      <c r="B28" s="271">
        <f>Donnee_managment!C5</f>
        <v>630</v>
      </c>
      <c r="C28" s="271">
        <f>Donnee_managment!C50</f>
        <v>450</v>
      </c>
      <c r="E28" s="274" t="str">
        <f>E17</f>
        <v>A</v>
      </c>
      <c r="F28" s="293" t="s">
        <v>427</v>
      </c>
      <c r="G28" s="275" t="s">
        <v>329</v>
      </c>
      <c r="H28" s="275" t="s">
        <v>343</v>
      </c>
      <c r="I28" s="275" t="s">
        <v>332</v>
      </c>
      <c r="J28" s="292" t="s">
        <v>330</v>
      </c>
      <c r="K28" s="319"/>
      <c r="M28" s="274" t="str">
        <f>M17</f>
        <v>A</v>
      </c>
      <c r="N28" s="293" t="s">
        <v>427</v>
      </c>
      <c r="O28" s="275" t="s">
        <v>329</v>
      </c>
      <c r="P28" s="275" t="s">
        <v>343</v>
      </c>
      <c r="Q28" s="275" t="s">
        <v>332</v>
      </c>
      <c r="R28" s="292" t="s">
        <v>330</v>
      </c>
      <c r="S28" s="319"/>
    </row>
    <row r="29" spans="1:19" x14ac:dyDescent="0.25">
      <c r="A29" s="271">
        <v>3</v>
      </c>
      <c r="B29" s="271">
        <f>Donnee_managment!C6</f>
        <v>640</v>
      </c>
      <c r="C29" s="271">
        <f>Donnee_managment!C51</f>
        <v>460</v>
      </c>
      <c r="E29" s="282">
        <f t="shared" ref="E29:E60" si="12">E18</f>
        <v>1</v>
      </c>
      <c r="F29" s="287" t="str">
        <f>F28</f>
        <v>Réactivité</v>
      </c>
      <c r="G29" s="284">
        <f>ABS(Donnee_managment!D15)</f>
        <v>19</v>
      </c>
      <c r="H29" s="277" t="str">
        <f>VLOOKUP($B38,Interpretation_professionnel!$A:$K,11,FALSE)</f>
        <v>F</v>
      </c>
      <c r="I29" s="286">
        <f>VLOOKUP($B38,annexe_01!$A:$J,10,FALSE)</f>
        <v>14</v>
      </c>
      <c r="J29" s="290" t="str">
        <f>VLOOKUP($B38,Interpretation_professionnel!$A:$J,7,FALSE)</f>
        <v>peurs pour la suite / confusion dans la vision à long terme / accorder trop d'importance au R&amp;D</v>
      </c>
      <c r="K29" s="277">
        <f>B38</f>
        <v>1000</v>
      </c>
      <c r="M29" s="282">
        <f t="shared" ref="M29:M60" si="13">M18</f>
        <v>1</v>
      </c>
      <c r="N29" s="287" t="str">
        <f>N28</f>
        <v>Réactivité</v>
      </c>
      <c r="O29" s="284">
        <f>ABS(Donnee_managment!E15)</f>
        <v>20</v>
      </c>
      <c r="P29" s="277" t="str">
        <f>VLOOKUP($C38,Interpretation_professionnel!$A:$K,11,FALSE)</f>
        <v>F</v>
      </c>
      <c r="Q29" s="286">
        <f>VLOOKUP($C38,annexe_01!$A:$J,10,FALSE)</f>
        <v>2</v>
      </c>
      <c r="R29" s="290" t="str">
        <f>VLOOKUP($C38,Interpretation_professionnel!$A:$J,7,FALSE)</f>
        <v>envie de couper des liens toxiques avec l'entreprise / ancien patron qui s'accroche à son poste / turn over très élevé</v>
      </c>
      <c r="S29" s="277">
        <f t="shared" ref="S29:S38" si="14">C38</f>
        <v>120</v>
      </c>
    </row>
    <row r="30" spans="1:19" x14ac:dyDescent="0.25">
      <c r="A30" s="271">
        <v>4</v>
      </c>
      <c r="B30" s="271">
        <f>Donnee_managment!C7</f>
        <v>360</v>
      </c>
      <c r="C30" s="271">
        <f>Donnee_managment!C52</f>
        <v>1060</v>
      </c>
      <c r="E30" s="283">
        <f t="shared" si="12"/>
        <v>2</v>
      </c>
      <c r="F30" s="288" t="str">
        <f t="shared" ref="F30:F38" si="15">F29</f>
        <v>Réactivité</v>
      </c>
      <c r="G30" s="285">
        <f>ABS(Donnee_managment!D16)</f>
        <v>18</v>
      </c>
      <c r="H30" s="285" t="str">
        <f>VLOOKUP($B39,Interpretation_professionnel!$A:$K,11,FALSE)</f>
        <v>F</v>
      </c>
      <c r="I30" s="286">
        <f>VLOOKUP($B39,annexe_01!$A:$J,10,FALSE)</f>
        <v>6</v>
      </c>
      <c r="J30" s="291" t="str">
        <f>VLOOKUP($B39,Interpretation_professionnel!$A:$J,7,FALSE)</f>
        <v>difficulté à concrétiser / projets en stagnation / enthousiasme excessif / devoir séduire ses employés ou ses clients</v>
      </c>
      <c r="K30" s="285">
        <f t="shared" ref="K30:K38" si="16">B39</f>
        <v>240</v>
      </c>
      <c r="M30" s="283">
        <f t="shared" si="13"/>
        <v>2</v>
      </c>
      <c r="N30" s="288" t="str">
        <f t="shared" ref="N30:N38" si="17">N29</f>
        <v>Réactivité</v>
      </c>
      <c r="O30" s="285">
        <f>ABS(Donnee_managment!E16)</f>
        <v>12</v>
      </c>
      <c r="P30" s="285" t="str">
        <f>VLOOKUP($C39,Interpretation_professionnel!$A:$K,11,FALSE)</f>
        <v>F</v>
      </c>
      <c r="Q30" s="286">
        <f>VLOOKUP($C39,annexe_01!$A:$J,10,FALSE)</f>
        <v>10</v>
      </c>
      <c r="R30" s="291" t="str">
        <f>VLOOKUP($C39,Interpretation_professionnel!$A:$J,7,FALSE)</f>
        <v>se battre pour un peu d'intimité / envahissement générant de l'angoisse</v>
      </c>
      <c r="S30" s="285">
        <f t="shared" si="14"/>
        <v>630</v>
      </c>
    </row>
    <row r="31" spans="1:19" x14ac:dyDescent="0.25">
      <c r="A31" s="271">
        <v>5</v>
      </c>
      <c r="B31" s="271">
        <f>Donnee_managment!C8</f>
        <v>800</v>
      </c>
      <c r="C31" s="271">
        <f>Donnee_managment!C53</f>
        <v>700</v>
      </c>
      <c r="E31" s="282">
        <f t="shared" si="12"/>
        <v>3</v>
      </c>
      <c r="F31" s="287" t="str">
        <f t="shared" si="15"/>
        <v>Réactivité</v>
      </c>
      <c r="G31" s="284">
        <f>ABS(Donnee_managment!D17)</f>
        <v>18</v>
      </c>
      <c r="H31" s="284" t="str">
        <f>VLOOKUP($B40,Interpretation_professionnel!$A:$K,11,FALSE)</f>
        <v>F</v>
      </c>
      <c r="I31" s="286">
        <f>VLOOKUP($B40,annexe_01!$A:$J,10,FALSE)</f>
        <v>5</v>
      </c>
      <c r="J31" s="290" t="str">
        <f>VLOOKUP($B40,Interpretation_professionnel!$A:$J,7,FALSE)</f>
        <v>contrariété et frustrations professionnelles / zone d'ombre concernant la création de l'entreprise</v>
      </c>
      <c r="K31" s="284">
        <f t="shared" si="16"/>
        <v>230</v>
      </c>
      <c r="M31" s="282">
        <f t="shared" si="13"/>
        <v>3</v>
      </c>
      <c r="N31" s="287" t="str">
        <f t="shared" si="17"/>
        <v>Réactivité</v>
      </c>
      <c r="O31" s="284">
        <f>ABS(Donnee_managment!E17)</f>
        <v>11</v>
      </c>
      <c r="P31" s="284" t="str">
        <f>VLOOKUP($C40,Interpretation_professionnel!$A:$K,11,FALSE)</f>
        <v>F</v>
      </c>
      <c r="Q31" s="286">
        <f>VLOOKUP($C40,annexe_01!$A:$J,10,FALSE)</f>
        <v>7</v>
      </c>
      <c r="R31" s="290" t="str">
        <f>VLOOKUP($C40,Interpretation_professionnel!$A:$J,7,FALSE)</f>
        <v>dispersion / peur de devoir faire un choix / devoir lutter pour sa place ou sa réputation / se battre pour une convention collective</v>
      </c>
      <c r="S31" s="284">
        <f t="shared" si="14"/>
        <v>360</v>
      </c>
    </row>
    <row r="32" spans="1:19" x14ac:dyDescent="0.25">
      <c r="A32" s="271">
        <v>6</v>
      </c>
      <c r="B32" s="271">
        <f>Donnee_managment!C9</f>
        <v>780</v>
      </c>
      <c r="C32" s="271">
        <f>Donnee_managment!C54</f>
        <v>740</v>
      </c>
      <c r="E32" s="283">
        <f t="shared" si="12"/>
        <v>4</v>
      </c>
      <c r="F32" s="288" t="str">
        <f t="shared" si="15"/>
        <v>Réactivité</v>
      </c>
      <c r="G32" s="285">
        <f>ABS(Donnee_managment!D18)</f>
        <v>18</v>
      </c>
      <c r="H32" s="285" t="str">
        <f>VLOOKUP($B41,Interpretation_professionnel!$A:$K,11,FALSE)</f>
        <v>F</v>
      </c>
      <c r="I32" s="286">
        <f>VLOOKUP($B41,annexe_01!$A:$J,10,FALSE)</f>
        <v>5</v>
      </c>
      <c r="J32" s="291" t="str">
        <f>VLOOKUP($B41,Interpretation_professionnel!$A:$J,7,FALSE)</f>
        <v>devoir aller de l'avant / envie de concrétiser / devoir faire du chiffre</v>
      </c>
      <c r="K32" s="285">
        <f t="shared" si="16"/>
        <v>220</v>
      </c>
      <c r="M32" s="283">
        <f t="shared" si="13"/>
        <v>4</v>
      </c>
      <c r="N32" s="288" t="str">
        <f t="shared" si="17"/>
        <v>Réactivité</v>
      </c>
      <c r="O32" s="285">
        <f>ABS(Donnee_managment!E18)</f>
        <v>11</v>
      </c>
      <c r="P32" s="285" t="str">
        <f>VLOOKUP($C41,Interpretation_professionnel!$A:$K,11,FALSE)</f>
        <v>F</v>
      </c>
      <c r="Q32" s="286">
        <f>VLOOKUP($C41,annexe_01!$A:$J,10,FALSE)</f>
        <v>6</v>
      </c>
      <c r="R32" s="291" t="str">
        <f>VLOOKUP($C41,Interpretation_professionnel!$A:$J,7,FALSE)</f>
        <v>difficulté à concrétiser / projets en stagnation / enthousiasme excessif / devoir séduire ses employés ou ses clients</v>
      </c>
      <c r="S32" s="285">
        <f t="shared" si="14"/>
        <v>240</v>
      </c>
    </row>
    <row r="33" spans="1:19" x14ac:dyDescent="0.25">
      <c r="A33" s="271">
        <v>7</v>
      </c>
      <c r="B33" s="271">
        <f>Donnee_managment!C10</f>
        <v>730</v>
      </c>
      <c r="C33" s="271">
        <f>Donnee_managment!C55</f>
        <v>810</v>
      </c>
      <c r="E33" s="282">
        <f t="shared" si="12"/>
        <v>5</v>
      </c>
      <c r="F33" s="287" t="str">
        <f t="shared" si="15"/>
        <v>Réactivité</v>
      </c>
      <c r="G33" s="284">
        <f>ABS(Donnee_managment!D19)</f>
        <v>11</v>
      </c>
      <c r="H33" s="284" t="str">
        <f>VLOOKUP($B42,Interpretation_professionnel!$A:$K,11,FALSE)</f>
        <v>F</v>
      </c>
      <c r="I33" s="286">
        <f>VLOOKUP($B42,annexe_01!$A:$J,10,FALSE)</f>
        <v>13</v>
      </c>
      <c r="J33" s="290" t="str">
        <f>VLOOKUP($B42,Interpretation_professionnel!$A:$J,7,FALSE)</f>
        <v>fuite en avant / hyperactivité / parer au plus pressé / peur de ne plus tout contrôler</v>
      </c>
      <c r="K33" s="284">
        <f t="shared" si="16"/>
        <v>900</v>
      </c>
      <c r="M33" s="282">
        <f t="shared" si="13"/>
        <v>5</v>
      </c>
      <c r="N33" s="287" t="str">
        <f t="shared" si="17"/>
        <v>Réactivité</v>
      </c>
      <c r="O33" s="284">
        <f>ABS(Donnee_managment!E19)</f>
        <v>11</v>
      </c>
      <c r="P33" s="284" t="str">
        <f>VLOOKUP($C42,Interpretation_professionnel!$A:$K,11,FALSE)</f>
        <v>F</v>
      </c>
      <c r="Q33" s="286">
        <f>VLOOKUP($C42,annexe_01!$A:$J,10,FALSE)</f>
        <v>5</v>
      </c>
      <c r="R33" s="290" t="str">
        <f>VLOOKUP($C42,Interpretation_professionnel!$A:$J,7,FALSE)</f>
        <v>contrariété et frustrations professionnelles / zone d'ombre concernant la création de l'entreprise</v>
      </c>
      <c r="S33" s="284">
        <f t="shared" si="14"/>
        <v>230</v>
      </c>
    </row>
    <row r="34" spans="1:19" ht="15.75" x14ac:dyDescent="0.25">
      <c r="A34" s="271">
        <v>8</v>
      </c>
      <c r="B34" s="271">
        <f>Donnee_managment!C11</f>
        <v>840</v>
      </c>
      <c r="C34" s="271">
        <f>Donnee_managment!C56</f>
        <v>710</v>
      </c>
      <c r="E34" s="283">
        <f t="shared" si="12"/>
        <v>6</v>
      </c>
      <c r="F34" s="288" t="str">
        <f t="shared" si="15"/>
        <v>Réactivité</v>
      </c>
      <c r="G34" s="281">
        <f>ABS(Donnee_managment!D20)</f>
        <v>10</v>
      </c>
      <c r="H34" s="281" t="str">
        <f>VLOOKUP($B43,Interpretation_professionnel!$A:$K,11,FALSE)</f>
        <v>F</v>
      </c>
      <c r="I34" s="286">
        <f>VLOOKUP($B43,annexe_01!$A:$J,10,FALSE)</f>
        <v>15</v>
      </c>
      <c r="J34" s="291" t="str">
        <f>VLOOKUP($B43,Interpretation_professionnel!$A:$J,7,FALSE)</f>
        <v>brasser du vent / dispersion / hyperactivité pour se donner de l'importance</v>
      </c>
      <c r="K34" s="281">
        <f t="shared" si="16"/>
        <v>1050</v>
      </c>
      <c r="M34" s="283">
        <f t="shared" si="13"/>
        <v>6</v>
      </c>
      <c r="N34" s="288" t="str">
        <f t="shared" si="17"/>
        <v>Réactivité</v>
      </c>
      <c r="O34" s="281">
        <f>ABS(Donnee_managment!E20)</f>
        <v>11</v>
      </c>
      <c r="P34" s="281" t="str">
        <f>VLOOKUP($C43,Interpretation_professionnel!$A:$K,11,FALSE)</f>
        <v>F</v>
      </c>
      <c r="Q34" s="286">
        <f>VLOOKUP($C43,annexe_01!$A:$J,10,FALSE)</f>
        <v>5</v>
      </c>
      <c r="R34" s="291" t="str">
        <f>VLOOKUP($C43,Interpretation_professionnel!$A:$J,7,FALSE)</f>
        <v>devoir aller de l'avant / envie de concrétiser / devoir faire du chiffre</v>
      </c>
      <c r="S34" s="281">
        <f t="shared" si="14"/>
        <v>220</v>
      </c>
    </row>
    <row r="35" spans="1:19" x14ac:dyDescent="0.25">
      <c r="A35" s="271">
        <v>9</v>
      </c>
      <c r="B35" s="271">
        <f>Donnee_managment!C12</f>
        <v>720</v>
      </c>
      <c r="C35" s="271">
        <f>Donnee_managment!C57</f>
        <v>720</v>
      </c>
      <c r="E35" s="282">
        <f t="shared" si="12"/>
        <v>7</v>
      </c>
      <c r="F35" s="287" t="str">
        <f t="shared" si="15"/>
        <v>Réactivité</v>
      </c>
      <c r="G35" s="284">
        <f>ABS(Donnee_managment!D21)</f>
        <v>10</v>
      </c>
      <c r="H35" s="284" t="str">
        <f>VLOOKUP($B44,Interpretation_professionnel!$A:$K,11,FALSE)</f>
        <v>F</v>
      </c>
      <c r="I35" s="286">
        <f>VLOOKUP($B44,annexe_01!$A:$J,10,FALSE)</f>
        <v>15</v>
      </c>
      <c r="J35" s="290" t="str">
        <f>VLOOKUP($B44,Interpretation_professionnel!$A:$J,7,FALSE)</f>
        <v>résistance au changement ou au contraire changer tout le temps de nom ou de produits / pessimisme</v>
      </c>
      <c r="K35" s="284">
        <f t="shared" si="16"/>
        <v>1040</v>
      </c>
      <c r="M35" s="282">
        <f t="shared" si="13"/>
        <v>7</v>
      </c>
      <c r="N35" s="287" t="str">
        <f t="shared" si="17"/>
        <v>Réactivité</v>
      </c>
      <c r="O35" s="284">
        <f>ABS(Donnee_managment!E21)</f>
        <v>8</v>
      </c>
      <c r="P35" s="284" t="str">
        <f>VLOOKUP($C44,Interpretation_professionnel!$A:$K,11,FALSE)</f>
        <v>F</v>
      </c>
      <c r="Q35" s="286">
        <f>VLOOKUP($C44,annexe_01!$A:$J,10,FALSE)</f>
        <v>11</v>
      </c>
      <c r="R35" s="290" t="str">
        <f>VLOOKUP($C44,Interpretation_professionnel!$A:$J,7,FALSE)</f>
        <v>devoir se battre pour plus de liberté / devoir choisir un autre métier / mensonges délibérés</v>
      </c>
      <c r="S35" s="284">
        <f t="shared" si="14"/>
        <v>750</v>
      </c>
    </row>
    <row r="36" spans="1:19" x14ac:dyDescent="0.25">
      <c r="A36" s="271">
        <v>10</v>
      </c>
      <c r="B36" s="271">
        <f>Donnee_managment!C13</f>
        <v>1020</v>
      </c>
      <c r="C36" s="271">
        <f>Donnee_managment!C58</f>
        <v>930</v>
      </c>
      <c r="E36" s="283">
        <f t="shared" si="12"/>
        <v>8</v>
      </c>
      <c r="F36" s="288" t="str">
        <f t="shared" si="15"/>
        <v>Réactivité</v>
      </c>
      <c r="G36" s="285">
        <f>ABS(Donnee_managment!D22)</f>
        <v>10</v>
      </c>
      <c r="H36" s="285" t="str">
        <f>VLOOKUP($B45,Interpretation_professionnel!$A:$K,11,FALSE)</f>
        <v>F</v>
      </c>
      <c r="I36" s="286">
        <f>VLOOKUP($B45,annexe_01!$A:$J,10,FALSE)</f>
        <v>10</v>
      </c>
      <c r="J36" s="291" t="str">
        <f>VLOOKUP($B45,Interpretation_professionnel!$A:$J,7,FALSE)</f>
        <v>devoir agir / responsabilités excessives / trop d'heures supplémentaires</v>
      </c>
      <c r="K36" s="285">
        <f t="shared" si="16"/>
        <v>700</v>
      </c>
      <c r="M36" s="283">
        <f t="shared" si="13"/>
        <v>8</v>
      </c>
      <c r="N36" s="288" t="str">
        <f t="shared" si="17"/>
        <v>Réactivité</v>
      </c>
      <c r="O36" s="285">
        <f>ABS(Donnee_managment!E22)</f>
        <v>6</v>
      </c>
      <c r="P36" s="285" t="str">
        <f>VLOOKUP($C45,Interpretation_professionnel!$A:$K,11,FALSE)</f>
        <v>F</v>
      </c>
      <c r="Q36" s="286">
        <f>VLOOKUP($C45,annexe_01!$A:$J,10,FALSE)</f>
        <v>9</v>
      </c>
      <c r="R36" s="291" t="str">
        <f>VLOOKUP($C45,Interpretation_professionnel!$A:$J,7,FALSE)</f>
        <v>trop de tensions internes / pression du manager sur le personnel</v>
      </c>
      <c r="S36" s="285">
        <f t="shared" si="14"/>
        <v>550</v>
      </c>
    </row>
    <row r="37" spans="1:19" x14ac:dyDescent="0.25">
      <c r="A37" s="271" t="str">
        <f>A26</f>
        <v>A</v>
      </c>
      <c r="B37" s="271" t="str">
        <f>Donnee_managment!C14</f>
        <v>Droite</v>
      </c>
      <c r="C37" s="271" t="str">
        <f>Donnee_managment!C59</f>
        <v>Gauche</v>
      </c>
      <c r="E37" s="282">
        <f t="shared" si="12"/>
        <v>9</v>
      </c>
      <c r="F37" s="287" t="str">
        <f t="shared" si="15"/>
        <v>Réactivité</v>
      </c>
      <c r="G37" s="284">
        <f>ABS(Donnee_managment!D23)</f>
        <v>9</v>
      </c>
      <c r="H37" s="284" t="str">
        <f>VLOOKUP($B46,Interpretation_professionnel!$A:$K,11,FALSE)</f>
        <v>F</v>
      </c>
      <c r="I37" s="286">
        <f>VLOOKUP($B46,annexe_01!$A:$J,10,FALSE)</f>
        <v>13</v>
      </c>
      <c r="J37" s="290" t="str">
        <f>VLOOKUP($B46,Interpretation_professionnel!$A:$J,7,FALSE)</f>
        <v>refus de ce qui arrive / donner trop d'importance à l'image</v>
      </c>
      <c r="K37" s="284">
        <f t="shared" si="16"/>
        <v>940</v>
      </c>
      <c r="M37" s="282">
        <f t="shared" si="13"/>
        <v>9</v>
      </c>
      <c r="N37" s="287" t="str">
        <f t="shared" si="17"/>
        <v>Réactivité</v>
      </c>
      <c r="O37" s="284">
        <f>ABS(Donnee_managment!E23)</f>
        <v>6</v>
      </c>
      <c r="P37" s="284" t="str">
        <f>VLOOKUP($C46,Interpretation_professionnel!$A:$K,11,FALSE)</f>
        <v>F</v>
      </c>
      <c r="Q37" s="286">
        <f>VLOOKUP($C46,annexe_01!$A:$J,10,FALSE)</f>
        <v>9</v>
      </c>
      <c r="R37" s="290" t="str">
        <f>VLOOKUP($C46,Interpretation_professionnel!$A:$J,7,FALSE)</f>
        <v>trop engagé / angoisser / lutter pour sa place / refus de s'engager davantage</v>
      </c>
      <c r="S37" s="284">
        <f t="shared" si="14"/>
        <v>540</v>
      </c>
    </row>
    <row r="38" spans="1:19" ht="16.5" customHeight="1" x14ac:dyDescent="0.25">
      <c r="A38" s="271">
        <f t="shared" ref="A38:A69" si="18">A27</f>
        <v>1</v>
      </c>
      <c r="B38" s="271">
        <f>Donnee_managment!C15</f>
        <v>1000</v>
      </c>
      <c r="C38" s="271">
        <f>Donnee_managment!C60</f>
        <v>120</v>
      </c>
      <c r="E38" s="283">
        <f t="shared" si="12"/>
        <v>10</v>
      </c>
      <c r="F38" s="288" t="str">
        <f t="shared" si="15"/>
        <v>Réactivité</v>
      </c>
      <c r="G38" s="285">
        <f>ABS(Donnee_managment!D24)</f>
        <v>8</v>
      </c>
      <c r="H38" s="285" t="str">
        <f>VLOOKUP($B47,Interpretation_professionnel!$A:$K,11,FALSE)</f>
        <v>F</v>
      </c>
      <c r="I38" s="286">
        <f>VLOOKUP($B47,annexe_01!$A:$J,10,FALSE)</f>
        <v>14</v>
      </c>
      <c r="J38" s="291" t="str">
        <f>VLOOKUP($B47,Interpretation_professionnel!$A:$J,7,FALSE)</f>
        <v>excès de contrôle sur le bottom / perfectionnisme</v>
      </c>
      <c r="K38" s="285">
        <f t="shared" si="16"/>
        <v>1010</v>
      </c>
      <c r="M38" s="283">
        <f t="shared" si="13"/>
        <v>10</v>
      </c>
      <c r="N38" s="288" t="str">
        <f t="shared" si="17"/>
        <v>Réactivité</v>
      </c>
      <c r="O38" s="285">
        <f>ABS(Donnee_managment!E24)</f>
        <v>5</v>
      </c>
      <c r="P38" s="285" t="str">
        <f>VLOOKUP($C47,Interpretation_professionnel!$A:$K,11,FALSE)</f>
        <v>F</v>
      </c>
      <c r="Q38" s="286">
        <f>VLOOKUP($C47,annexe_01!$A:$J,10,FALSE)</f>
        <v>15</v>
      </c>
      <c r="R38" s="291" t="str">
        <f>VLOOKUP($C47,Interpretation_professionnel!$A:$J,7,FALSE)</f>
        <v>brasser du vent / dispersion / hyperactivité pour se donner de l'importance</v>
      </c>
      <c r="S38" s="285">
        <f t="shared" si="14"/>
        <v>1050</v>
      </c>
    </row>
    <row r="39" spans="1:19" x14ac:dyDescent="0.25">
      <c r="A39" s="271">
        <f t="shared" si="18"/>
        <v>2</v>
      </c>
      <c r="B39" s="271">
        <f>Donnee_managment!C16</f>
        <v>240</v>
      </c>
      <c r="C39" s="271">
        <f>Donnee_managment!C61</f>
        <v>630</v>
      </c>
      <c r="E39" s="274" t="str">
        <f t="shared" si="12"/>
        <v>A</v>
      </c>
      <c r="F39" s="293" t="s">
        <v>749</v>
      </c>
      <c r="G39" s="275" t="s">
        <v>329</v>
      </c>
      <c r="H39" s="275" t="s">
        <v>343</v>
      </c>
      <c r="I39" s="275" t="s">
        <v>332</v>
      </c>
      <c r="J39" s="292" t="s">
        <v>330</v>
      </c>
      <c r="K39" s="319"/>
      <c r="M39" s="274" t="str">
        <f t="shared" si="13"/>
        <v>A</v>
      </c>
      <c r="N39" s="293" t="s">
        <v>749</v>
      </c>
      <c r="O39" s="275" t="s">
        <v>329</v>
      </c>
      <c r="P39" s="275" t="s">
        <v>343</v>
      </c>
      <c r="Q39" s="275" t="s">
        <v>332</v>
      </c>
      <c r="R39" s="292" t="s">
        <v>330</v>
      </c>
      <c r="S39" s="319"/>
    </row>
    <row r="40" spans="1:19" x14ac:dyDescent="0.25">
      <c r="A40" s="271">
        <f t="shared" si="18"/>
        <v>3</v>
      </c>
      <c r="B40" s="271">
        <f>Donnee_managment!C17</f>
        <v>230</v>
      </c>
      <c r="C40" s="271">
        <f>Donnee_managment!C62</f>
        <v>360</v>
      </c>
      <c r="E40" s="282">
        <f t="shared" si="12"/>
        <v>1</v>
      </c>
      <c r="F40" s="287" t="str">
        <f>F39</f>
        <v>Limitation</v>
      </c>
      <c r="G40" s="284">
        <f>ABS(Donnee_managment!D26)</f>
        <v>15</v>
      </c>
      <c r="H40" s="277" t="str">
        <f>VLOOKUP($B49,Interpretation_professionnel!$A:$K,11,FALSE)</f>
        <v>F</v>
      </c>
      <c r="I40" s="286">
        <f>VLOOKUP($B49,annexe_01!$A:$J,10,FALSE)</f>
        <v>12</v>
      </c>
      <c r="J40" s="290" t="str">
        <f>VLOOKUP($B49,Interpretation_professionnel!$A:$J,5,FALSE)</f>
        <v>manque de clarté dans les tâches à accomplir / objectif pas clair / ne pas avoir pu suivre sa vocation</v>
      </c>
      <c r="K40" s="277">
        <f>B49</f>
        <v>870</v>
      </c>
      <c r="M40" s="282">
        <f t="shared" si="13"/>
        <v>1</v>
      </c>
      <c r="N40" s="287" t="str">
        <f>N39</f>
        <v>Limitation</v>
      </c>
      <c r="O40" s="284">
        <f>ABS(Donnee_managment!E26)</f>
        <v>14</v>
      </c>
      <c r="P40" s="277" t="s">
        <v>2698</v>
      </c>
      <c r="Q40" s="286">
        <f>VLOOKUP($C49,annexe_01!$A:$J,10,FALSE)</f>
        <v>11</v>
      </c>
      <c r="R40" s="290" t="str">
        <f>VLOOKUP($C49,Interpretation_professionnel!$A:$J,5,FALSE)</f>
        <v>non-dits / prise de retard / manque de communication à l'interne</v>
      </c>
      <c r="S40" s="277">
        <f t="shared" ref="S40:S49" si="19">C49</f>
        <v>740</v>
      </c>
    </row>
    <row r="41" spans="1:19" x14ac:dyDescent="0.25">
      <c r="A41" s="271">
        <f t="shared" si="18"/>
        <v>4</v>
      </c>
      <c r="B41" s="271">
        <f>Donnee_managment!C18</f>
        <v>220</v>
      </c>
      <c r="C41" s="271">
        <f>Donnee_managment!C63</f>
        <v>240</v>
      </c>
      <c r="E41" s="283">
        <f t="shared" si="12"/>
        <v>2</v>
      </c>
      <c r="F41" s="288" t="str">
        <f t="shared" ref="F41:F49" si="20">F40</f>
        <v>Limitation</v>
      </c>
      <c r="G41" s="285">
        <f>ABS(Donnee_managment!D27)</f>
        <v>14</v>
      </c>
      <c r="H41" s="285" t="str">
        <f>VLOOKUP($B50,Interpretation_professionnel!$A:$K,11,FALSE)</f>
        <v>F</v>
      </c>
      <c r="I41" s="286">
        <f>VLOOKUP($B50,annexe_01!$A:$J,10,FALSE)</f>
        <v>8</v>
      </c>
      <c r="J41" s="291" t="str">
        <f>VLOOKUP($B50,Interpretation_professionnel!$A:$J,5,FALSE)</f>
        <v>se couper de l'entourage / peur de l'échec ou peur du succès / peur de passer à côté / transfert à la concurrence</v>
      </c>
      <c r="K41" s="285">
        <f t="shared" ref="K41:K49" si="21">B50</f>
        <v>510</v>
      </c>
      <c r="M41" s="283">
        <f t="shared" si="13"/>
        <v>2</v>
      </c>
      <c r="N41" s="288" t="str">
        <f t="shared" ref="N41:N49" si="22">N40</f>
        <v>Limitation</v>
      </c>
      <c r="O41" s="285">
        <f>ABS(Donnee_managment!E27)</f>
        <v>8</v>
      </c>
      <c r="P41" s="278" t="s">
        <v>2698</v>
      </c>
      <c r="Q41" s="286">
        <f>VLOOKUP($C50,annexe_01!$A:$J,10,FALSE)</f>
        <v>8</v>
      </c>
      <c r="R41" s="291" t="str">
        <f>VLOOKUP($C50,Interpretation_professionnel!$A:$J,5,FALSE)</f>
        <v>se couper de l'entourage / peur de l'échec ou peur du succès / peur de passer à côté / transfert à la concurrence</v>
      </c>
      <c r="S41" s="285">
        <f t="shared" si="19"/>
        <v>510</v>
      </c>
    </row>
    <row r="42" spans="1:19" x14ac:dyDescent="0.25">
      <c r="A42" s="271">
        <f t="shared" si="18"/>
        <v>5</v>
      </c>
      <c r="B42" s="271">
        <f>Donnee_managment!C19</f>
        <v>900</v>
      </c>
      <c r="C42" s="271">
        <f>Donnee_managment!C64</f>
        <v>230</v>
      </c>
      <c r="E42" s="282">
        <f t="shared" si="12"/>
        <v>3</v>
      </c>
      <c r="F42" s="287" t="str">
        <f t="shared" si="20"/>
        <v>Limitation</v>
      </c>
      <c r="G42" s="284">
        <f>ABS(Donnee_managment!D28)</f>
        <v>11</v>
      </c>
      <c r="H42" s="284" t="str">
        <f>VLOOKUP($B51,Interpretation_professionnel!$A:$K,11,FALSE)</f>
        <v>F</v>
      </c>
      <c r="I42" s="286">
        <f>VLOOKUP($B51,annexe_01!$A:$J,10,FALSE)</f>
        <v>10</v>
      </c>
      <c r="J42" s="290" t="str">
        <f>VLOOKUP($B51,Interpretation_professionnel!$A:$J,5,FALSE)</f>
        <v>être dans sa bulle / se faire bouffer / introversion / espace de travail trop petit</v>
      </c>
      <c r="K42" s="284">
        <f t="shared" si="21"/>
        <v>630</v>
      </c>
      <c r="M42" s="282">
        <f t="shared" si="13"/>
        <v>3</v>
      </c>
      <c r="N42" s="287" t="str">
        <f t="shared" si="22"/>
        <v>Limitation</v>
      </c>
      <c r="O42" s="284">
        <f>ABS(Donnee_managment!E28)</f>
        <v>4</v>
      </c>
      <c r="P42" s="277" t="s">
        <v>2698</v>
      </c>
      <c r="Q42" s="286">
        <f>VLOOKUP($C51,annexe_01!$A:$J,10,FALSE)</f>
        <v>13</v>
      </c>
      <c r="R42" s="290" t="str">
        <f>VLOOKUP($C51,Interpretation_professionnel!$A:$J,5,FALSE)</f>
        <v>se séparer des archives / couper avec le passé / oublier le savoir-faire</v>
      </c>
      <c r="S42" s="284">
        <f t="shared" si="19"/>
        <v>990</v>
      </c>
    </row>
    <row r="43" spans="1:19" x14ac:dyDescent="0.25">
      <c r="A43" s="271">
        <f t="shared" si="18"/>
        <v>6</v>
      </c>
      <c r="B43" s="271">
        <f>Donnee_managment!C20</f>
        <v>1050</v>
      </c>
      <c r="C43" s="271">
        <f>Donnee_managment!C65</f>
        <v>220</v>
      </c>
      <c r="E43" s="283">
        <f t="shared" si="12"/>
        <v>4</v>
      </c>
      <c r="F43" s="288" t="str">
        <f t="shared" si="20"/>
        <v>Limitation</v>
      </c>
      <c r="G43" s="285">
        <f>ABS(Donnee_managment!D29)</f>
        <v>11</v>
      </c>
      <c r="H43" s="285" t="str">
        <f>VLOOKUP($B52,Interpretation_professionnel!$A:$K,11,FALSE)</f>
        <v>F</v>
      </c>
      <c r="I43" s="286">
        <f>VLOOKUP($B52,annexe_01!$A:$J,10,FALSE)</f>
        <v>14</v>
      </c>
      <c r="J43" s="291" t="str">
        <f>VLOOKUP($B52,Interpretation_professionnel!$A:$J,5,FALSE)</f>
        <v>manque de cohérence entre les échelons / manque de durabilité ou de qualité des produits</v>
      </c>
      <c r="K43" s="285">
        <f t="shared" si="21"/>
        <v>1010</v>
      </c>
      <c r="M43" s="283">
        <f t="shared" si="13"/>
        <v>4</v>
      </c>
      <c r="N43" s="288" t="str">
        <f t="shared" si="22"/>
        <v>Limitation</v>
      </c>
      <c r="O43" s="285">
        <f>ABS(Donnee_managment!E29)</f>
        <v>3</v>
      </c>
      <c r="P43" s="278" t="s">
        <v>2698</v>
      </c>
      <c r="Q43" s="286">
        <f>VLOOKUP($C52,annexe_01!$A:$J,10,FALSE)</f>
        <v>13</v>
      </c>
      <c r="R43" s="291" t="str">
        <f>VLOOKUP($C52,Interpretation_professionnel!$A:$J,5,FALSE)</f>
        <v>laisser faire / indécision / suivre les autres</v>
      </c>
      <c r="S43" s="285">
        <f t="shared" si="19"/>
        <v>980</v>
      </c>
    </row>
    <row r="44" spans="1:19" x14ac:dyDescent="0.25">
      <c r="A44" s="271">
        <f t="shared" si="18"/>
        <v>7</v>
      </c>
      <c r="B44" s="271">
        <f>Donnee_managment!C21</f>
        <v>1040</v>
      </c>
      <c r="C44" s="271">
        <f>Donnee_managment!C66</f>
        <v>750</v>
      </c>
      <c r="E44" s="282">
        <f t="shared" si="12"/>
        <v>5</v>
      </c>
      <c r="F44" s="287" t="str">
        <f t="shared" si="20"/>
        <v>Limitation</v>
      </c>
      <c r="G44" s="284">
        <f>ABS(Donnee_managment!D30)</f>
        <v>10</v>
      </c>
      <c r="H44" s="284" t="str">
        <f>VLOOKUP($B53,Interpretation_professionnel!$A:$K,11,FALSE)</f>
        <v>F</v>
      </c>
      <c r="I44" s="286">
        <f>VLOOKUP($B53,annexe_01!$A:$J,10,FALSE)</f>
        <v>13</v>
      </c>
      <c r="J44" s="290" t="str">
        <f>VLOOKUP($B53,Interpretation_professionnel!$A:$J,5,FALSE)</f>
        <v>laisser faire / indécision / suivre les autres</v>
      </c>
      <c r="K44" s="284">
        <f t="shared" si="21"/>
        <v>980</v>
      </c>
      <c r="M44" s="282">
        <f t="shared" si="13"/>
        <v>5</v>
      </c>
      <c r="N44" s="287" t="str">
        <f t="shared" si="22"/>
        <v>Limitation</v>
      </c>
      <c r="O44" s="284">
        <f>ABS(Donnee_managment!E30)</f>
        <v>0</v>
      </c>
      <c r="P44" s="277" t="s">
        <v>2698</v>
      </c>
      <c r="Q44" s="286">
        <f>VLOOKUP($C53,annexe_01!$A:$J,10,FALSE)</f>
        <v>0</v>
      </c>
      <c r="R44" s="290" t="e">
        <f>VLOOKUP($C53,Interpretation_professionnel!$A:$J,5,FALSE)</f>
        <v>#N/A</v>
      </c>
      <c r="S44" s="284">
        <f t="shared" si="19"/>
        <v>0</v>
      </c>
    </row>
    <row r="45" spans="1:19" ht="15.75" x14ac:dyDescent="0.25">
      <c r="A45" s="271">
        <f t="shared" si="18"/>
        <v>8</v>
      </c>
      <c r="B45" s="271">
        <f>Donnee_managment!C22</f>
        <v>700</v>
      </c>
      <c r="C45" s="271">
        <f>Donnee_managment!C67</f>
        <v>550</v>
      </c>
      <c r="E45" s="283">
        <f t="shared" si="12"/>
        <v>6</v>
      </c>
      <c r="F45" s="288" t="str">
        <f t="shared" si="20"/>
        <v>Limitation</v>
      </c>
      <c r="G45" s="281">
        <f>ABS(Donnee_managment!D31)</f>
        <v>8</v>
      </c>
      <c r="H45" s="281" t="str">
        <f>VLOOKUP($B54,Interpretation_professionnel!$A:$K,11,FALSE)</f>
        <v>F</v>
      </c>
      <c r="I45" s="286">
        <f>VLOOKUP($B54,annexe_01!$A:$J,10,FALSE)</f>
        <v>15</v>
      </c>
      <c r="J45" s="291" t="str">
        <f>VLOOKUP($B54,Interpretation_professionnel!$A:$J,5,FALSE)</f>
        <v>peurs / ne pas aimer l’inconnu / manque d'identité propre / raison sociale pas claire</v>
      </c>
      <c r="K45" s="281">
        <f t="shared" si="21"/>
        <v>1030</v>
      </c>
      <c r="M45" s="283">
        <f t="shared" si="13"/>
        <v>6</v>
      </c>
      <c r="N45" s="288" t="str">
        <f t="shared" si="22"/>
        <v>Limitation</v>
      </c>
      <c r="O45" s="281">
        <f>ABS(Donnee_managment!E31)</f>
        <v>0</v>
      </c>
      <c r="P45" s="279" t="s">
        <v>2698</v>
      </c>
      <c r="Q45" s="286">
        <f>VLOOKUP($C54,annexe_01!$A:$J,10,FALSE)</f>
        <v>0</v>
      </c>
      <c r="R45" s="291" t="e">
        <f>VLOOKUP($C54,Interpretation_professionnel!$A:$J,5,FALSE)</f>
        <v>#N/A</v>
      </c>
      <c r="S45" s="281">
        <f t="shared" si="19"/>
        <v>0</v>
      </c>
    </row>
    <row r="46" spans="1:19" x14ac:dyDescent="0.25">
      <c r="A46" s="271">
        <f t="shared" si="18"/>
        <v>9</v>
      </c>
      <c r="B46" s="271">
        <f>Donnee_managment!C23</f>
        <v>940</v>
      </c>
      <c r="C46" s="271">
        <f>Donnee_managment!C68</f>
        <v>540</v>
      </c>
      <c r="E46" s="282">
        <f t="shared" si="12"/>
        <v>7</v>
      </c>
      <c r="F46" s="287" t="str">
        <f t="shared" si="20"/>
        <v>Limitation</v>
      </c>
      <c r="G46" s="284">
        <f>ABS(Donnee_managment!D32)</f>
        <v>6</v>
      </c>
      <c r="H46" s="284" t="str">
        <f>VLOOKUP($B55,Interpretation_professionnel!$A:$K,11,FALSE)</f>
        <v>F</v>
      </c>
      <c r="I46" s="286">
        <f>VLOOKUP($B55,annexe_01!$A:$J,10,FALSE)</f>
        <v>11</v>
      </c>
      <c r="J46" s="290" t="str">
        <f>VLOOKUP($B55,Interpretation_professionnel!$A:$J,5,FALSE)</f>
        <v>manque d'ambition / avoir abandonné sa carrière / repli sur soi / autarcie</v>
      </c>
      <c r="K46" s="284">
        <f t="shared" si="21"/>
        <v>720</v>
      </c>
      <c r="M46" s="282">
        <f t="shared" si="13"/>
        <v>7</v>
      </c>
      <c r="N46" s="287" t="str">
        <f t="shared" si="22"/>
        <v>Limitation</v>
      </c>
      <c r="O46" s="284">
        <f>ABS(Donnee_managment!E32)</f>
        <v>0</v>
      </c>
      <c r="P46" s="277" t="s">
        <v>2698</v>
      </c>
      <c r="Q46" s="286">
        <f>VLOOKUP($C55,annexe_01!$A:$J,10,FALSE)</f>
        <v>0</v>
      </c>
      <c r="R46" s="290" t="e">
        <f>VLOOKUP($C55,Interpretation_professionnel!$A:$J,5,FALSE)</f>
        <v>#N/A</v>
      </c>
      <c r="S46" s="284">
        <f t="shared" si="19"/>
        <v>0</v>
      </c>
    </row>
    <row r="47" spans="1:19" x14ac:dyDescent="0.25">
      <c r="A47" s="271">
        <f t="shared" si="18"/>
        <v>10</v>
      </c>
      <c r="B47" s="271">
        <f>Donnee_managment!C24</f>
        <v>1010</v>
      </c>
      <c r="C47" s="271">
        <f>Donnee_managment!C69</f>
        <v>1050</v>
      </c>
      <c r="E47" s="283">
        <f t="shared" si="12"/>
        <v>8</v>
      </c>
      <c r="F47" s="288" t="str">
        <f t="shared" si="20"/>
        <v>Limitation</v>
      </c>
      <c r="G47" s="285">
        <f>ABS(Donnee_managment!D33)</f>
        <v>6</v>
      </c>
      <c r="H47" s="285" t="str">
        <f>VLOOKUP($B56,Interpretation_professionnel!$A:$K,11,FALSE)</f>
        <v>F</v>
      </c>
      <c r="I47" s="286">
        <f>VLOOKUP($B56,annexe_01!$A:$J,10,FALSE)</f>
        <v>12</v>
      </c>
      <c r="J47" s="291" t="str">
        <f>VLOOKUP($B56,Interpretation_professionnel!$A:$J,5,FALSE)</f>
        <v>garder le silence / manque de communication interne / manque de transparence / pas de sortie d'entreprise</v>
      </c>
      <c r="K47" s="285">
        <f t="shared" si="21"/>
        <v>800</v>
      </c>
      <c r="M47" s="283">
        <f t="shared" si="13"/>
        <v>8</v>
      </c>
      <c r="N47" s="288" t="str">
        <f t="shared" si="22"/>
        <v>Limitation</v>
      </c>
      <c r="O47" s="285">
        <f>ABS(Donnee_managment!E33)</f>
        <v>0</v>
      </c>
      <c r="P47" s="278" t="s">
        <v>2698</v>
      </c>
      <c r="Q47" s="286">
        <f>VLOOKUP($C56,annexe_01!$A:$J,10,FALSE)</f>
        <v>0</v>
      </c>
      <c r="R47" s="291" t="e">
        <f>VLOOKUP($C56,Interpretation_professionnel!$A:$J,5,FALSE)</f>
        <v>#N/A</v>
      </c>
      <c r="S47" s="285">
        <f t="shared" si="19"/>
        <v>0</v>
      </c>
    </row>
    <row r="48" spans="1:19" x14ac:dyDescent="0.25">
      <c r="A48" s="271" t="str">
        <f t="shared" si="18"/>
        <v>A</v>
      </c>
      <c r="B48" s="271" t="str">
        <f>Donnee_managment!C25</f>
        <v>Droite</v>
      </c>
      <c r="C48" s="271" t="str">
        <f>Donnee_managment!C70</f>
        <v>Gauche</v>
      </c>
      <c r="E48" s="282">
        <f t="shared" si="12"/>
        <v>9</v>
      </c>
      <c r="F48" s="287" t="str">
        <f t="shared" si="20"/>
        <v>Limitation</v>
      </c>
      <c r="G48" s="284">
        <f>ABS(Donnee_managment!D34)</f>
        <v>5</v>
      </c>
      <c r="H48" s="284" t="str">
        <f>VLOOKUP($B57,Interpretation_professionnel!$A:$K,11,FALSE)</f>
        <v>F</v>
      </c>
      <c r="I48" s="286">
        <f>VLOOKUP($B57,annexe_01!$A:$J,10,FALSE)</f>
        <v>13</v>
      </c>
      <c r="J48" s="290" t="str">
        <f>VLOOKUP($B57,Interpretation_professionnel!$A:$J,5,FALSE)</f>
        <v>se séparer des archives / couper avec le passé / oublier le savoir-faire</v>
      </c>
      <c r="K48" s="284">
        <f t="shared" si="21"/>
        <v>990</v>
      </c>
      <c r="M48" s="282">
        <f t="shared" si="13"/>
        <v>9</v>
      </c>
      <c r="N48" s="287" t="str">
        <f t="shared" si="22"/>
        <v>Limitation</v>
      </c>
      <c r="O48" s="284">
        <f>ABS(Donnee_managment!E34)</f>
        <v>0</v>
      </c>
      <c r="P48" s="277" t="s">
        <v>2698</v>
      </c>
      <c r="Q48" s="286">
        <f>VLOOKUP($C57,annexe_01!$A:$J,10,FALSE)</f>
        <v>0</v>
      </c>
      <c r="R48" s="290" t="e">
        <f>VLOOKUP($C57,Interpretation_professionnel!$A:$J,5,FALSE)</f>
        <v>#N/A</v>
      </c>
      <c r="S48" s="284">
        <f t="shared" si="19"/>
        <v>0</v>
      </c>
    </row>
    <row r="49" spans="1:19" ht="14.25" customHeight="1" x14ac:dyDescent="0.25">
      <c r="A49" s="271">
        <f t="shared" si="18"/>
        <v>1</v>
      </c>
      <c r="B49" s="271">
        <f>Donnee_managment!C26</f>
        <v>870</v>
      </c>
      <c r="C49" s="271">
        <f>Donnee_managment!C71</f>
        <v>740</v>
      </c>
      <c r="E49" s="283">
        <f t="shared" si="12"/>
        <v>10</v>
      </c>
      <c r="F49" s="288" t="str">
        <f t="shared" si="20"/>
        <v>Limitation</v>
      </c>
      <c r="G49" s="285">
        <f>ABS(Donnee_managment!D35)</f>
        <v>4</v>
      </c>
      <c r="H49" s="285" t="str">
        <f>VLOOKUP($B58,Interpretation_professionnel!$A:$K,11,FALSE)</f>
        <v>F</v>
      </c>
      <c r="I49" s="286">
        <f>VLOOKUP($B58,annexe_01!$A:$J,10,FALSE)</f>
        <v>9</v>
      </c>
      <c r="J49" s="291" t="str">
        <f>VLOOKUP($B58,Interpretation_professionnel!$A:$J,5,FALSE)</f>
        <v>prendre de la distance / envie de déléguer / ne plus vouloir assumer sa fonction / débrayage</v>
      </c>
      <c r="K49" s="285">
        <f t="shared" si="21"/>
        <v>540</v>
      </c>
      <c r="M49" s="283">
        <f t="shared" si="13"/>
        <v>10</v>
      </c>
      <c r="N49" s="288" t="str">
        <f t="shared" si="22"/>
        <v>Limitation</v>
      </c>
      <c r="O49" s="285">
        <f>ABS(Donnee_managment!E35)</f>
        <v>0</v>
      </c>
      <c r="P49" s="278" t="s">
        <v>2698</v>
      </c>
      <c r="Q49" s="286">
        <f>VLOOKUP($C58,annexe_01!$A:$J,10,FALSE)</f>
        <v>0</v>
      </c>
      <c r="R49" s="291" t="e">
        <f>VLOOKUP($C58,Interpretation_professionnel!$A:$J,5,FALSE)</f>
        <v>#N/A</v>
      </c>
      <c r="S49" s="285">
        <f t="shared" si="19"/>
        <v>0</v>
      </c>
    </row>
    <row r="50" spans="1:19" x14ac:dyDescent="0.25">
      <c r="A50" s="271">
        <f t="shared" si="18"/>
        <v>2</v>
      </c>
      <c r="B50" s="271">
        <f>Donnee_managment!C27</f>
        <v>510</v>
      </c>
      <c r="C50" s="271">
        <f>Donnee_managment!C72</f>
        <v>510</v>
      </c>
      <c r="E50" s="274" t="str">
        <f t="shared" si="12"/>
        <v>A</v>
      </c>
      <c r="F50" s="293" t="s">
        <v>352</v>
      </c>
      <c r="G50" s="275" t="s">
        <v>329</v>
      </c>
      <c r="H50" s="275" t="s">
        <v>343</v>
      </c>
      <c r="I50" s="275" t="s">
        <v>332</v>
      </c>
      <c r="J50" s="292" t="s">
        <v>330</v>
      </c>
      <c r="K50" s="319"/>
      <c r="M50" s="274" t="str">
        <f t="shared" si="13"/>
        <v>A</v>
      </c>
      <c r="N50" s="293" t="s">
        <v>352</v>
      </c>
      <c r="O50" s="275" t="s">
        <v>329</v>
      </c>
      <c r="P50" s="275" t="s">
        <v>343</v>
      </c>
      <c r="Q50" s="275" t="s">
        <v>332</v>
      </c>
      <c r="R50" s="292" t="s">
        <v>330</v>
      </c>
      <c r="S50" s="319"/>
    </row>
    <row r="51" spans="1:19" x14ac:dyDescent="0.25">
      <c r="A51" s="271">
        <f t="shared" si="18"/>
        <v>3</v>
      </c>
      <c r="B51" s="271">
        <f>Donnee_managment!C28</f>
        <v>630</v>
      </c>
      <c r="C51" s="271">
        <f>Donnee_managment!C73</f>
        <v>990</v>
      </c>
      <c r="E51" s="282">
        <f t="shared" si="12"/>
        <v>1</v>
      </c>
      <c r="F51" s="287" t="str">
        <f>F50</f>
        <v>Besoin</v>
      </c>
      <c r="G51" s="284">
        <f>ABS(Donnee_managment!D37)</f>
        <v>16</v>
      </c>
      <c r="H51" s="277" t="str">
        <f>VLOOKUP($B60,Interpretation_professionnel!$A:$K,11,FALSE)</f>
        <v>F</v>
      </c>
      <c r="I51" s="286">
        <f>VLOOKUP($B60,annexe_01!$A:$J,10,FALSE)</f>
        <v>1</v>
      </c>
      <c r="J51" s="290" t="str">
        <f>VLOOKUP($B60,Interpretation_professionnel!$A:$J,4,FALSE)</f>
        <v xml:space="preserve">besoin de soutien mutuel / besoin de choisir et de décider </v>
      </c>
      <c r="K51" s="277">
        <f>B60</f>
        <v>90</v>
      </c>
      <c r="M51" s="282">
        <f t="shared" si="13"/>
        <v>1</v>
      </c>
      <c r="N51" s="287" t="str">
        <f>N50</f>
        <v>Besoin</v>
      </c>
      <c r="O51" s="284">
        <f>ABS(Donnee_managment!E37)</f>
        <v>20</v>
      </c>
      <c r="P51" s="277" t="str">
        <f>VLOOKUP($C60,Interpretation_professionnel!$A:$K,11,FALSE)</f>
        <v>F</v>
      </c>
      <c r="Q51" s="286">
        <f>VLOOKUP($C60,annexe_01!$A:$J,10,FALSE)</f>
        <v>3</v>
      </c>
      <c r="R51" s="290" t="str">
        <f>VLOOKUP($C60,Interpretation_professionnel!$A:$J,4,FALSE)</f>
        <v>besoin de prendre ses responsbilités / assumer pour son personnel</v>
      </c>
      <c r="S51" s="277">
        <f t="shared" ref="S51:S60" si="23">C60</f>
        <v>160</v>
      </c>
    </row>
    <row r="52" spans="1:19" x14ac:dyDescent="0.25">
      <c r="A52" s="271">
        <f t="shared" si="18"/>
        <v>4</v>
      </c>
      <c r="B52" s="271">
        <f>Donnee_managment!C29</f>
        <v>1010</v>
      </c>
      <c r="C52" s="271">
        <f>Donnee_managment!C74</f>
        <v>980</v>
      </c>
      <c r="E52" s="283">
        <f t="shared" si="12"/>
        <v>2</v>
      </c>
      <c r="F52" s="288" t="str">
        <f t="shared" ref="F52:F60" si="24">F51</f>
        <v>Besoin</v>
      </c>
      <c r="G52" s="285">
        <f>ABS(Donnee_managment!D38)</f>
        <v>14</v>
      </c>
      <c r="H52" s="285" t="str">
        <f>VLOOKUP($B61,Interpretation_professionnel!$A:$K,11,FALSE)</f>
        <v>F</v>
      </c>
      <c r="I52" s="286">
        <f>VLOOKUP($B61,annexe_01!$A:$J,10,FALSE)</f>
        <v>13</v>
      </c>
      <c r="J52" s="291" t="str">
        <f>VLOOKUP($B61,Interpretation_professionnel!$A:$J,4,FALSE)</f>
        <v>besoin de voir les possibilités / importance du visuel dans le marketing</v>
      </c>
      <c r="K52" s="285">
        <f t="shared" ref="K52:K60" si="25">B61</f>
        <v>940</v>
      </c>
      <c r="M52" s="283">
        <f t="shared" si="13"/>
        <v>2</v>
      </c>
      <c r="N52" s="288" t="str">
        <f t="shared" ref="N52:N60" si="26">N51</f>
        <v>Besoin</v>
      </c>
      <c r="O52" s="285">
        <f>ABS(Donnee_managment!E38)</f>
        <v>12</v>
      </c>
      <c r="P52" s="285" t="str">
        <f>VLOOKUP($C61,Interpretation_professionnel!$A:$K,11,FALSE)</f>
        <v>F</v>
      </c>
      <c r="Q52" s="286">
        <f>VLOOKUP($C61,annexe_01!$A:$J,10,FALSE)</f>
        <v>2</v>
      </c>
      <c r="R52" s="291" t="str">
        <f>VLOOKUP($C61,Interpretation_professionnel!$A:$J,4,FALSE)</f>
        <v>attaché aux valeurs de l'entreprise / se mettre la pression pour l'entreprise / secret bien gardé</v>
      </c>
      <c r="S52" s="285">
        <f t="shared" si="23"/>
        <v>120</v>
      </c>
    </row>
    <row r="53" spans="1:19" x14ac:dyDescent="0.25">
      <c r="A53" s="271">
        <f t="shared" si="18"/>
        <v>5</v>
      </c>
      <c r="B53" s="271">
        <f>Donnee_managment!C30</f>
        <v>980</v>
      </c>
      <c r="C53" s="271">
        <f>Donnee_managment!C75</f>
        <v>0</v>
      </c>
      <c r="E53" s="282">
        <f t="shared" si="12"/>
        <v>3</v>
      </c>
      <c r="F53" s="287" t="str">
        <f t="shared" si="24"/>
        <v>Besoin</v>
      </c>
      <c r="G53" s="284">
        <f>ABS(Donnee_managment!D39)</f>
        <v>10</v>
      </c>
      <c r="H53" s="284" t="str">
        <f>VLOOKUP($B62,Interpretation_professionnel!$A:$K,11,FALSE)</f>
        <v>F</v>
      </c>
      <c r="I53" s="286">
        <f>VLOOKUP($B62,annexe_01!$A:$J,10,FALSE)</f>
        <v>14</v>
      </c>
      <c r="J53" s="290" t="str">
        <f>VLOOKUP($B62,Interpretation_professionnel!$A:$J,4,FALSE)</f>
        <v>besoin d'avoir une vision à long terme / besoin d'être clair pour la suite</v>
      </c>
      <c r="K53" s="284">
        <f t="shared" si="25"/>
        <v>1000</v>
      </c>
      <c r="M53" s="282">
        <f t="shared" si="13"/>
        <v>3</v>
      </c>
      <c r="N53" s="287" t="str">
        <f t="shared" si="26"/>
        <v>Besoin</v>
      </c>
      <c r="O53" s="284">
        <f>ABS(Donnee_managment!E39)</f>
        <v>11</v>
      </c>
      <c r="P53" s="284" t="str">
        <f>VLOOKUP($C62,Interpretation_professionnel!$A:$K,11,FALSE)</f>
        <v>F</v>
      </c>
      <c r="Q53" s="286">
        <f>VLOOKUP($C62,annexe_01!$A:$J,10,FALSE)</f>
        <v>9</v>
      </c>
      <c r="R53" s="290" t="str">
        <f>VLOOKUP($C62,Interpretation_professionnel!$A:$J,4,FALSE)</f>
        <v>besoin de garder son énergie ou son argent pour quelque chose d'autre</v>
      </c>
      <c r="S53" s="284">
        <f t="shared" si="23"/>
        <v>550</v>
      </c>
    </row>
    <row r="54" spans="1:19" x14ac:dyDescent="0.25">
      <c r="A54" s="271">
        <f t="shared" si="18"/>
        <v>6</v>
      </c>
      <c r="B54" s="271">
        <f>Donnee_managment!C31</f>
        <v>1030</v>
      </c>
      <c r="C54" s="271">
        <f>Donnee_managment!C76</f>
        <v>0</v>
      </c>
      <c r="E54" s="283">
        <f t="shared" si="12"/>
        <v>4</v>
      </c>
      <c r="F54" s="288" t="str">
        <f t="shared" si="24"/>
        <v>Besoin</v>
      </c>
      <c r="G54" s="285">
        <f>ABS(Donnee_managment!D40)</f>
        <v>8</v>
      </c>
      <c r="H54" s="285" t="str">
        <f>VLOOKUP($B63,Interpretation_professionnel!$A:$K,11,FALSE)</f>
        <v>F</v>
      </c>
      <c r="I54" s="286">
        <f>VLOOKUP($B63,annexe_01!$A:$J,10,FALSE)</f>
        <v>9</v>
      </c>
      <c r="J54" s="291" t="str">
        <f>VLOOKUP($B63,Interpretation_professionnel!$A:$J,4,FALSE)</f>
        <v xml:space="preserve">besoin d'en faire trop / besoin de se mettre la pression / être plein d'obligations </v>
      </c>
      <c r="K54" s="285">
        <f t="shared" si="25"/>
        <v>600</v>
      </c>
      <c r="M54" s="283">
        <f t="shared" si="13"/>
        <v>4</v>
      </c>
      <c r="N54" s="288" t="str">
        <f t="shared" si="26"/>
        <v>Besoin</v>
      </c>
      <c r="O54" s="285">
        <f>ABS(Donnee_managment!E40)</f>
        <v>11</v>
      </c>
      <c r="P54" s="285" t="str">
        <f>VLOOKUP($C63,Interpretation_professionnel!$A:$K,11,FALSE)</f>
        <v>F</v>
      </c>
      <c r="Q54" s="286">
        <f>VLOOKUP($C63,annexe_01!$A:$J,10,FALSE)</f>
        <v>7</v>
      </c>
      <c r="R54" s="291" t="str">
        <f>VLOOKUP($C63,Interpretation_professionnel!$A:$J,4,FALSE)</f>
        <v>besoin de liberté / besoin d'autonomie et de marge de manœuvre / besoin de respect réciproque</v>
      </c>
      <c r="S54" s="285">
        <f t="shared" si="23"/>
        <v>410</v>
      </c>
    </row>
    <row r="55" spans="1:19" x14ac:dyDescent="0.25">
      <c r="A55" s="271">
        <f t="shared" si="18"/>
        <v>7</v>
      </c>
      <c r="B55" s="271">
        <f>Donnee_managment!C32</f>
        <v>720</v>
      </c>
      <c r="C55" s="271">
        <f>Donnee_managment!C77</f>
        <v>0</v>
      </c>
      <c r="E55" s="282">
        <f t="shared" si="12"/>
        <v>5</v>
      </c>
      <c r="F55" s="287" t="str">
        <f t="shared" si="24"/>
        <v>Besoin</v>
      </c>
      <c r="G55" s="284">
        <f>ABS(Donnee_managment!D41)</f>
        <v>1</v>
      </c>
      <c r="H55" s="284" t="str">
        <f>VLOOKUP($B64,Interpretation_professionnel!$A:$K,11,FALSE)</f>
        <v>F</v>
      </c>
      <c r="I55" s="286">
        <f>VLOOKUP($B64,annexe_01!$A:$J,10,FALSE)</f>
        <v>2</v>
      </c>
      <c r="J55" s="290" t="str">
        <f>VLOOKUP($B64,Interpretation_professionnel!$A:$J,4,FALSE)</f>
        <v xml:space="preserve">besoin de stabilité / besoin de réalisations concrètes / capacité à supporter </v>
      </c>
      <c r="K55" s="284">
        <f t="shared" si="25"/>
        <v>100</v>
      </c>
      <c r="M55" s="282">
        <f t="shared" si="13"/>
        <v>5</v>
      </c>
      <c r="N55" s="287" t="str">
        <f t="shared" si="26"/>
        <v>Besoin</v>
      </c>
      <c r="O55" s="284">
        <f>ABS(Donnee_managment!E41)</f>
        <v>10</v>
      </c>
      <c r="P55" s="284" t="str">
        <f>VLOOKUP($C64,Interpretation_professionnel!$A:$K,11,FALSE)</f>
        <v>F</v>
      </c>
      <c r="Q55" s="286">
        <f>VLOOKUP($C64,annexe_01!$A:$J,10,FALSE)</f>
        <v>7</v>
      </c>
      <c r="R55" s="290" t="str">
        <f>VLOOKUP($C64,Interpretation_professionnel!$A:$J,4,FALSE)</f>
        <v xml:space="preserve">besoin d'être valorisé / besoin d'être différent </v>
      </c>
      <c r="S55" s="284">
        <f t="shared" si="23"/>
        <v>400</v>
      </c>
    </row>
    <row r="56" spans="1:19" ht="15.75" x14ac:dyDescent="0.25">
      <c r="A56" s="271">
        <f t="shared" si="18"/>
        <v>8</v>
      </c>
      <c r="B56" s="271">
        <f>Donnee_managment!C33</f>
        <v>800</v>
      </c>
      <c r="C56" s="271">
        <f>Donnee_managment!C78</f>
        <v>0</v>
      </c>
      <c r="E56" s="283">
        <f t="shared" si="12"/>
        <v>6</v>
      </c>
      <c r="F56" s="288" t="str">
        <f t="shared" si="24"/>
        <v>Besoin</v>
      </c>
      <c r="G56" s="281">
        <f>ABS(Donnee_managment!D42)</f>
        <v>1</v>
      </c>
      <c r="H56" s="281" t="str">
        <f>VLOOKUP($B65,Interpretation_professionnel!$A:$K,11,FALSE)</f>
        <v>F</v>
      </c>
      <c r="I56" s="286">
        <f>VLOOKUP($B65,annexe_01!$A:$J,10,FALSE)</f>
        <v>1</v>
      </c>
      <c r="J56" s="291" t="str">
        <f>VLOOKUP($B65,Interpretation_professionnel!$A:$J,4,FALSE)</f>
        <v>besoin de s'appuyer sur une personne (collègue / manager) fiable</v>
      </c>
      <c r="K56" s="281">
        <f t="shared" si="25"/>
        <v>70</v>
      </c>
      <c r="M56" s="283">
        <f t="shared" si="13"/>
        <v>6</v>
      </c>
      <c r="N56" s="288" t="str">
        <f t="shared" si="26"/>
        <v>Besoin</v>
      </c>
      <c r="O56" s="281">
        <f>ABS(Donnee_managment!E42)</f>
        <v>9</v>
      </c>
      <c r="P56" s="281" t="str">
        <f>VLOOKUP($C65,Interpretation_professionnel!$A:$K,11,FALSE)</f>
        <v>F</v>
      </c>
      <c r="Q56" s="286">
        <f>VLOOKUP($C65,annexe_01!$A:$J,10,FALSE)</f>
        <v>1</v>
      </c>
      <c r="R56" s="291" t="str">
        <f>VLOOKUP($C65,Interpretation_professionnel!$A:$J,4,FALSE)</f>
        <v xml:space="preserve">besoin de soutien mutuel / besoin de choisir et de décider </v>
      </c>
      <c r="S56" s="281">
        <f t="shared" si="23"/>
        <v>90</v>
      </c>
    </row>
    <row r="57" spans="1:19" x14ac:dyDescent="0.25">
      <c r="A57" s="271">
        <f t="shared" si="18"/>
        <v>9</v>
      </c>
      <c r="B57" s="271">
        <f>Donnee_managment!C34</f>
        <v>990</v>
      </c>
      <c r="C57" s="271">
        <f>Donnee_managment!C79</f>
        <v>0</v>
      </c>
      <c r="E57" s="282">
        <f t="shared" si="12"/>
        <v>7</v>
      </c>
      <c r="F57" s="287" t="str">
        <f t="shared" si="24"/>
        <v>Besoin</v>
      </c>
      <c r="G57" s="284">
        <f>ABS(Donnee_managment!D43)</f>
        <v>0</v>
      </c>
      <c r="H57" s="284" t="e">
        <f>VLOOKUP($B66,Interpretation_professionnel!$A:$K,11,FALSE)</f>
        <v>#N/A</v>
      </c>
      <c r="I57" s="286">
        <f>VLOOKUP($B66,annexe_01!$A:$J,10,FALSE)</f>
        <v>0</v>
      </c>
      <c r="J57" s="290" t="e">
        <f>VLOOKUP($B66,Interpretation_professionnel!$A:$J,4,FALSE)</f>
        <v>#N/A</v>
      </c>
      <c r="K57" s="284">
        <f t="shared" si="25"/>
        <v>0</v>
      </c>
      <c r="M57" s="282">
        <f t="shared" si="13"/>
        <v>7</v>
      </c>
      <c r="N57" s="287" t="str">
        <f t="shared" si="26"/>
        <v>Besoin</v>
      </c>
      <c r="O57" s="284">
        <f>ABS(Donnee_managment!E43)</f>
        <v>8</v>
      </c>
      <c r="P57" s="284" t="str">
        <f>VLOOKUP($C66,Interpretation_professionnel!$A:$K,11,FALSE)</f>
        <v>F</v>
      </c>
      <c r="Q57" s="286">
        <f>VLOOKUP($C66,annexe_01!$A:$J,10,FALSE)</f>
        <v>13</v>
      </c>
      <c r="R57" s="290" t="str">
        <f>VLOOKUP($C66,Interpretation_professionnel!$A:$J,4,FALSE)</f>
        <v xml:space="preserve">besoin d’émotions </v>
      </c>
      <c r="S57" s="284">
        <f t="shared" si="23"/>
        <v>920</v>
      </c>
    </row>
    <row r="58" spans="1:19" x14ac:dyDescent="0.25">
      <c r="A58" s="271">
        <f t="shared" si="18"/>
        <v>10</v>
      </c>
      <c r="B58" s="271">
        <f>Donnee_managment!C35</f>
        <v>540</v>
      </c>
      <c r="C58" s="271">
        <f>Donnee_managment!C80</f>
        <v>0</v>
      </c>
      <c r="E58" s="283">
        <f t="shared" si="12"/>
        <v>8</v>
      </c>
      <c r="F58" s="288" t="str">
        <f t="shared" si="24"/>
        <v>Besoin</v>
      </c>
      <c r="G58" s="285">
        <f>ABS(Donnee_managment!D44)</f>
        <v>0</v>
      </c>
      <c r="H58" s="285" t="e">
        <f>VLOOKUP($B67,Interpretation_professionnel!$A:$K,11,FALSE)</f>
        <v>#N/A</v>
      </c>
      <c r="I58" s="286">
        <f>VLOOKUP($B67,annexe_01!$A:$J,10,FALSE)</f>
        <v>0</v>
      </c>
      <c r="J58" s="291" t="e">
        <f>VLOOKUP($B67,Interpretation_professionnel!$A:$J,4,FALSE)</f>
        <v>#N/A</v>
      </c>
      <c r="K58" s="285">
        <f t="shared" si="25"/>
        <v>0</v>
      </c>
      <c r="M58" s="283">
        <f t="shared" si="13"/>
        <v>8</v>
      </c>
      <c r="N58" s="288" t="str">
        <f t="shared" si="26"/>
        <v>Besoin</v>
      </c>
      <c r="O58" s="285">
        <f>ABS(Donnee_managment!E44)</f>
        <v>8</v>
      </c>
      <c r="P58" s="285" t="str">
        <f>VLOOKUP($C67,Interpretation_professionnel!$A:$K,11,FALSE)</f>
        <v>F</v>
      </c>
      <c r="Q58" s="286">
        <f>VLOOKUP($C67,annexe_01!$A:$J,10,FALSE)</f>
        <v>7</v>
      </c>
      <c r="R58" s="291" t="str">
        <f>VLOOKUP($C67,Interpretation_professionnel!$A:$J,4,FALSE)</f>
        <v xml:space="preserve">besoin d'avoir sa part du marché / besoin d'une place de travail </v>
      </c>
      <c r="S58" s="285">
        <f t="shared" si="23"/>
        <v>370</v>
      </c>
    </row>
    <row r="59" spans="1:19" x14ac:dyDescent="0.25">
      <c r="A59" s="271" t="str">
        <f t="shared" si="18"/>
        <v>A</v>
      </c>
      <c r="B59" s="271" t="str">
        <f>Donnee_managment!C36</f>
        <v>Droite</v>
      </c>
      <c r="C59" s="271" t="str">
        <f>Donnee_managment!C81</f>
        <v>Gauche</v>
      </c>
      <c r="E59" s="282">
        <f t="shared" si="12"/>
        <v>9</v>
      </c>
      <c r="F59" s="287" t="str">
        <f t="shared" si="24"/>
        <v>Besoin</v>
      </c>
      <c r="G59" s="284">
        <f>ABS(Donnee_managment!D45)</f>
        <v>0</v>
      </c>
      <c r="H59" s="284" t="e">
        <f>VLOOKUP($B68,Interpretation_professionnel!$A:$K,11,FALSE)</f>
        <v>#N/A</v>
      </c>
      <c r="I59" s="286">
        <f>VLOOKUP($B68,annexe_01!$A:$J,10,FALSE)</f>
        <v>0</v>
      </c>
      <c r="J59" s="290" t="e">
        <f>VLOOKUP($B68,Interpretation_professionnel!$A:$J,4,FALSE)</f>
        <v>#N/A</v>
      </c>
      <c r="K59" s="284">
        <f t="shared" si="25"/>
        <v>0</v>
      </c>
      <c r="M59" s="282">
        <f t="shared" si="13"/>
        <v>9</v>
      </c>
      <c r="N59" s="287" t="str">
        <f t="shared" si="26"/>
        <v>Besoin</v>
      </c>
      <c r="O59" s="284">
        <f>ABS(Donnee_managment!E45)</f>
        <v>7</v>
      </c>
      <c r="P59" s="284" t="str">
        <f>VLOOKUP($C68,Interpretation_professionnel!$A:$K,11,FALSE)</f>
        <v>F</v>
      </c>
      <c r="Q59" s="286">
        <f>VLOOKUP($C68,annexe_01!$A:$J,10,FALSE)</f>
        <v>13</v>
      </c>
      <c r="R59" s="290" t="str">
        <f>VLOOKUP($C68,Interpretation_professionnel!$A:$J,4,FALSE)</f>
        <v>besoin de voir les possibilités / importance du visuel dans le marketing</v>
      </c>
      <c r="S59" s="284">
        <f t="shared" si="23"/>
        <v>940</v>
      </c>
    </row>
    <row r="60" spans="1:19" x14ac:dyDescent="0.25">
      <c r="A60" s="271">
        <f t="shared" si="18"/>
        <v>1</v>
      </c>
      <c r="B60" s="271">
        <f>Donnee_managment!C37</f>
        <v>90</v>
      </c>
      <c r="C60" s="271">
        <f>Donnee_managment!C82</f>
        <v>160</v>
      </c>
      <c r="E60" s="283">
        <f t="shared" si="12"/>
        <v>10</v>
      </c>
      <c r="F60" s="288" t="str">
        <f t="shared" si="24"/>
        <v>Besoin</v>
      </c>
      <c r="G60" s="285">
        <f>ABS(Donnee_managment!D46)</f>
        <v>0</v>
      </c>
      <c r="H60" s="285" t="e">
        <f>VLOOKUP($B69,Interpretation_professionnel!$A:$K,11,FALSE)</f>
        <v>#N/A</v>
      </c>
      <c r="I60" s="286">
        <f>VLOOKUP($B69,annexe_01!$A:$J,10,FALSE)</f>
        <v>0</v>
      </c>
      <c r="J60" s="291" t="e">
        <f>VLOOKUP($B69,Interpretation_professionnel!$A:$J,4,FALSE)</f>
        <v>#N/A</v>
      </c>
      <c r="K60" s="285">
        <f t="shared" si="25"/>
        <v>0</v>
      </c>
      <c r="M60" s="283">
        <f t="shared" si="13"/>
        <v>10</v>
      </c>
      <c r="N60" s="288" t="str">
        <f t="shared" si="26"/>
        <v>Besoin</v>
      </c>
      <c r="O60" s="285">
        <f>ABS(Donnee_managment!E46)</f>
        <v>6</v>
      </c>
      <c r="P60" s="285" t="str">
        <f>VLOOKUP($C69,Interpretation_professionnel!$A:$K,11,FALSE)</f>
        <v>F</v>
      </c>
      <c r="Q60" s="286">
        <f>VLOOKUP($C69,annexe_01!$A:$J,10,FALSE)</f>
        <v>15</v>
      </c>
      <c r="R60" s="291" t="str">
        <f>VLOOKUP($C69,Interpretation_professionnel!$A:$J,4,FALSE)</f>
        <v>besoin de contrôler les autres / besoin d'attirer l'attention du manager</v>
      </c>
      <c r="S60" s="285">
        <f t="shared" si="23"/>
        <v>1050</v>
      </c>
    </row>
    <row r="61" spans="1:19" x14ac:dyDescent="0.25">
      <c r="A61" s="271">
        <f t="shared" si="18"/>
        <v>2</v>
      </c>
      <c r="B61" s="271">
        <f>Donnee_managment!C38</f>
        <v>940</v>
      </c>
      <c r="C61" s="271">
        <f>Donnee_managment!C83</f>
        <v>120</v>
      </c>
    </row>
    <row r="62" spans="1:19" x14ac:dyDescent="0.25">
      <c r="A62" s="271">
        <f t="shared" si="18"/>
        <v>3</v>
      </c>
      <c r="B62" s="271">
        <f>Donnee_managment!C39</f>
        <v>1000</v>
      </c>
      <c r="C62" s="271">
        <f>Donnee_managment!C84</f>
        <v>550</v>
      </c>
    </row>
    <row r="63" spans="1:19" x14ac:dyDescent="0.25">
      <c r="A63" s="271">
        <f t="shared" si="18"/>
        <v>4</v>
      </c>
      <c r="B63" s="271">
        <f>Donnee_managment!C40</f>
        <v>600</v>
      </c>
      <c r="C63" s="271">
        <f>Donnee_managment!C85</f>
        <v>410</v>
      </c>
    </row>
    <row r="64" spans="1:19" x14ac:dyDescent="0.25">
      <c r="A64" s="271">
        <f t="shared" si="18"/>
        <v>5</v>
      </c>
      <c r="B64" s="271">
        <f>Donnee_managment!C41</f>
        <v>100</v>
      </c>
      <c r="C64" s="271">
        <f>Donnee_managment!C86</f>
        <v>400</v>
      </c>
    </row>
    <row r="65" spans="1:3" x14ac:dyDescent="0.25">
      <c r="A65" s="271">
        <f t="shared" si="18"/>
        <v>6</v>
      </c>
      <c r="B65" s="271">
        <f>Donnee_managment!C42</f>
        <v>70</v>
      </c>
      <c r="C65" s="271">
        <f>Donnee_managment!C87</f>
        <v>90</v>
      </c>
    </row>
    <row r="66" spans="1:3" x14ac:dyDescent="0.25">
      <c r="A66" s="271">
        <f t="shared" si="18"/>
        <v>7</v>
      </c>
      <c r="B66" s="271">
        <f>Donnee_managment!C43</f>
        <v>0</v>
      </c>
      <c r="C66" s="271">
        <f>Donnee_managment!C88</f>
        <v>920</v>
      </c>
    </row>
    <row r="67" spans="1:3" x14ac:dyDescent="0.25">
      <c r="A67" s="271">
        <f t="shared" si="18"/>
        <v>8</v>
      </c>
      <c r="B67" s="271">
        <f>Donnee_managment!C44</f>
        <v>0</v>
      </c>
      <c r="C67" s="271">
        <f>Donnee_managment!C89</f>
        <v>370</v>
      </c>
    </row>
    <row r="68" spans="1:3" x14ac:dyDescent="0.25">
      <c r="A68" s="271">
        <f t="shared" si="18"/>
        <v>9</v>
      </c>
      <c r="B68" s="271">
        <f>Donnee_managment!C45</f>
        <v>0</v>
      </c>
      <c r="C68" s="271">
        <f>Donnee_managment!C90</f>
        <v>940</v>
      </c>
    </row>
    <row r="69" spans="1:3" x14ac:dyDescent="0.25">
      <c r="A69" s="271">
        <f t="shared" si="18"/>
        <v>10</v>
      </c>
      <c r="B69" s="271">
        <f>Donnee_managment!C46</f>
        <v>0</v>
      </c>
      <c r="C69" s="271">
        <f>Donnee_managment!C91</f>
        <v>1050</v>
      </c>
    </row>
    <row r="104" ht="15" customHeight="1" x14ac:dyDescent="0.25"/>
  </sheetData>
  <autoFilter ref="M16:N60"/>
  <mergeCells count="1">
    <mergeCell ref="E6:S6"/>
  </mergeCells>
  <conditionalFormatting sqref="I18">
    <cfRule type="expression" dxfId="1602" priority="286">
      <formula>IF(I18=15,TRUE,FALSE)</formula>
    </cfRule>
    <cfRule type="expression" dxfId="1601" priority="287">
      <formula>IF(I18=14,TRUE,FALSE)</formula>
    </cfRule>
    <cfRule type="expression" dxfId="1600" priority="288">
      <formula>IF(I18=13,TRUE,FALSE)</formula>
    </cfRule>
    <cfRule type="expression" dxfId="1599" priority="289">
      <formula>IF(I18=12,TRUE,FALSE)</formula>
    </cfRule>
    <cfRule type="expression" dxfId="1598" priority="290">
      <formula>IF(I18=11,TRUE,FALSE)</formula>
    </cfRule>
    <cfRule type="expression" dxfId="1597" priority="291">
      <formula>IF(I18=10,TRUE,FALSE)</formula>
    </cfRule>
    <cfRule type="expression" dxfId="1596" priority="292">
      <formula>IF(I18=9,TRUE,FALSE)</formula>
    </cfRule>
    <cfRule type="expression" dxfId="1595" priority="293">
      <formula>IF(I18=8,TRUE,FALSE)</formula>
    </cfRule>
    <cfRule type="expression" dxfId="1594" priority="294">
      <formula>IF(I18=7,TRUE,FALSE)</formula>
    </cfRule>
    <cfRule type="expression" dxfId="1593" priority="295">
      <formula>IF(I18=6,TRUE,FALSE)</formula>
    </cfRule>
    <cfRule type="expression" dxfId="1592" priority="296">
      <formula>IF(I18=5,TRUE,FALSE)</formula>
    </cfRule>
    <cfRule type="expression" dxfId="1591" priority="297">
      <formula>IF(I18=4,TRUE,FALSE)</formula>
    </cfRule>
    <cfRule type="expression" dxfId="1590" priority="298">
      <formula>IF(I18=3,TRUE,FALSE)</formula>
    </cfRule>
    <cfRule type="expression" dxfId="1589" priority="299">
      <formula>IF(I18=2,TRUE,FALSE)</formula>
    </cfRule>
    <cfRule type="expression" dxfId="1588" priority="300">
      <formula>IF(I18=1,TRUE,FALSE)</formula>
    </cfRule>
  </conditionalFormatting>
  <conditionalFormatting sqref="I19:I27">
    <cfRule type="expression" dxfId="1587" priority="271">
      <formula>IF(I19=15,TRUE,FALSE)</formula>
    </cfRule>
    <cfRule type="expression" dxfId="1586" priority="272">
      <formula>IF(I19=14,TRUE,FALSE)</formula>
    </cfRule>
    <cfRule type="expression" dxfId="1585" priority="273">
      <formula>IF(I19=13,TRUE,FALSE)</formula>
    </cfRule>
    <cfRule type="expression" dxfId="1584" priority="274">
      <formula>IF(I19=12,TRUE,FALSE)</formula>
    </cfRule>
    <cfRule type="expression" dxfId="1583" priority="275">
      <formula>IF(I19=11,TRUE,FALSE)</formula>
    </cfRule>
    <cfRule type="expression" dxfId="1582" priority="276">
      <formula>IF(I19=10,TRUE,FALSE)</formula>
    </cfRule>
    <cfRule type="expression" dxfId="1581" priority="277">
      <formula>IF(I19=9,TRUE,FALSE)</formula>
    </cfRule>
    <cfRule type="expression" dxfId="1580" priority="278">
      <formula>IF(I19=8,TRUE,FALSE)</formula>
    </cfRule>
    <cfRule type="expression" dxfId="1579" priority="279">
      <formula>IF(I19=7,TRUE,FALSE)</formula>
    </cfRule>
    <cfRule type="expression" dxfId="1578" priority="280">
      <formula>IF(I19=6,TRUE,FALSE)</formula>
    </cfRule>
    <cfRule type="expression" dxfId="1577" priority="281">
      <formula>IF(I19=5,TRUE,FALSE)</formula>
    </cfRule>
    <cfRule type="expression" dxfId="1576" priority="282">
      <formula>IF(I19=4,TRUE,FALSE)</formula>
    </cfRule>
    <cfRule type="expression" dxfId="1575" priority="283">
      <formula>IF(I19=3,TRUE,FALSE)</formula>
    </cfRule>
    <cfRule type="expression" dxfId="1574" priority="284">
      <formula>IF(I19=2,TRUE,FALSE)</formula>
    </cfRule>
    <cfRule type="expression" dxfId="1573" priority="285">
      <formula>IF(I19=1,TRUE,FALSE)</formula>
    </cfRule>
  </conditionalFormatting>
  <conditionalFormatting sqref="I29">
    <cfRule type="expression" dxfId="1572" priority="256">
      <formula>IF(I29=15,TRUE,FALSE)</formula>
    </cfRule>
    <cfRule type="expression" dxfId="1571" priority="257">
      <formula>IF(I29=14,TRUE,FALSE)</formula>
    </cfRule>
    <cfRule type="expression" dxfId="1570" priority="258">
      <formula>IF(I29=13,TRUE,FALSE)</formula>
    </cfRule>
    <cfRule type="expression" dxfId="1569" priority="259">
      <formula>IF(I29=12,TRUE,FALSE)</formula>
    </cfRule>
    <cfRule type="expression" dxfId="1568" priority="260">
      <formula>IF(I29=11,TRUE,FALSE)</formula>
    </cfRule>
    <cfRule type="expression" dxfId="1567" priority="261">
      <formula>IF(I29=10,TRUE,FALSE)</formula>
    </cfRule>
    <cfRule type="expression" dxfId="1566" priority="262">
      <formula>IF(I29=9,TRUE,FALSE)</formula>
    </cfRule>
    <cfRule type="expression" dxfId="1565" priority="263">
      <formula>IF(I29=8,TRUE,FALSE)</formula>
    </cfRule>
    <cfRule type="expression" dxfId="1564" priority="264">
      <formula>IF(I29=7,TRUE,FALSE)</formula>
    </cfRule>
    <cfRule type="expression" dxfId="1563" priority="265">
      <formula>IF(I29=6,TRUE,FALSE)</formula>
    </cfRule>
    <cfRule type="expression" dxfId="1562" priority="266">
      <formula>IF(I29=5,TRUE,FALSE)</formula>
    </cfRule>
    <cfRule type="expression" dxfId="1561" priority="267">
      <formula>IF(I29=4,TRUE,FALSE)</formula>
    </cfRule>
    <cfRule type="expression" dxfId="1560" priority="268">
      <formula>IF(I29=3,TRUE,FALSE)</formula>
    </cfRule>
    <cfRule type="expression" dxfId="1559" priority="269">
      <formula>IF(I29=2,TRUE,FALSE)</formula>
    </cfRule>
    <cfRule type="expression" dxfId="1558" priority="270">
      <formula>IF(I29=1,TRUE,FALSE)</formula>
    </cfRule>
  </conditionalFormatting>
  <conditionalFormatting sqref="I30:I38">
    <cfRule type="expression" dxfId="1557" priority="241">
      <formula>IF(I30=15,TRUE,FALSE)</formula>
    </cfRule>
    <cfRule type="expression" dxfId="1556" priority="242">
      <formula>IF(I30=14,TRUE,FALSE)</formula>
    </cfRule>
    <cfRule type="expression" dxfId="1555" priority="243">
      <formula>IF(I30=13,TRUE,FALSE)</formula>
    </cfRule>
    <cfRule type="expression" dxfId="1554" priority="244">
      <formula>IF(I30=12,TRUE,FALSE)</formula>
    </cfRule>
    <cfRule type="expression" dxfId="1553" priority="245">
      <formula>IF(I30=11,TRUE,FALSE)</formula>
    </cfRule>
    <cfRule type="expression" dxfId="1552" priority="246">
      <formula>IF(I30=10,TRUE,FALSE)</formula>
    </cfRule>
    <cfRule type="expression" dxfId="1551" priority="247">
      <formula>IF(I30=9,TRUE,FALSE)</formula>
    </cfRule>
    <cfRule type="expression" dxfId="1550" priority="248">
      <formula>IF(I30=8,TRUE,FALSE)</formula>
    </cfRule>
    <cfRule type="expression" dxfId="1549" priority="249">
      <formula>IF(I30=7,TRUE,FALSE)</formula>
    </cfRule>
    <cfRule type="expression" dxfId="1548" priority="250">
      <formula>IF(I30=6,TRUE,FALSE)</formula>
    </cfRule>
    <cfRule type="expression" dxfId="1547" priority="251">
      <formula>IF(I30=5,TRUE,FALSE)</formula>
    </cfRule>
    <cfRule type="expression" dxfId="1546" priority="252">
      <formula>IF(I30=4,TRUE,FALSE)</formula>
    </cfRule>
    <cfRule type="expression" dxfId="1545" priority="253">
      <formula>IF(I30=3,TRUE,FALSE)</formula>
    </cfRule>
    <cfRule type="expression" dxfId="1544" priority="254">
      <formula>IF(I30=2,TRUE,FALSE)</formula>
    </cfRule>
    <cfRule type="expression" dxfId="1543" priority="255">
      <formula>IF(I30=1,TRUE,FALSE)</formula>
    </cfRule>
  </conditionalFormatting>
  <conditionalFormatting sqref="I51">
    <cfRule type="expression" dxfId="1542" priority="196">
      <formula>IF(I51=15,TRUE,FALSE)</formula>
    </cfRule>
    <cfRule type="expression" dxfId="1541" priority="197">
      <formula>IF(I51=14,TRUE,FALSE)</formula>
    </cfRule>
    <cfRule type="expression" dxfId="1540" priority="198">
      <formula>IF(I51=13,TRUE,FALSE)</formula>
    </cfRule>
    <cfRule type="expression" dxfId="1539" priority="199">
      <formula>IF(I51=12,TRUE,FALSE)</formula>
    </cfRule>
    <cfRule type="expression" dxfId="1538" priority="200">
      <formula>IF(I51=11,TRUE,FALSE)</formula>
    </cfRule>
    <cfRule type="expression" dxfId="1537" priority="201">
      <formula>IF(I51=10,TRUE,FALSE)</formula>
    </cfRule>
    <cfRule type="expression" dxfId="1536" priority="202">
      <formula>IF(I51=9,TRUE,FALSE)</formula>
    </cfRule>
    <cfRule type="expression" dxfId="1535" priority="203">
      <formula>IF(I51=8,TRUE,FALSE)</formula>
    </cfRule>
    <cfRule type="expression" dxfId="1534" priority="204">
      <formula>IF(I51=7,TRUE,FALSE)</formula>
    </cfRule>
    <cfRule type="expression" dxfId="1533" priority="205">
      <formula>IF(I51=6,TRUE,FALSE)</formula>
    </cfRule>
    <cfRule type="expression" dxfId="1532" priority="206">
      <formula>IF(I51=5,TRUE,FALSE)</formula>
    </cfRule>
    <cfRule type="expression" dxfId="1531" priority="207">
      <formula>IF(I51=4,TRUE,FALSE)</formula>
    </cfRule>
    <cfRule type="expression" dxfId="1530" priority="208">
      <formula>IF(I51=3,TRUE,FALSE)</formula>
    </cfRule>
    <cfRule type="expression" dxfId="1529" priority="209">
      <formula>IF(I51=2,TRUE,FALSE)</formula>
    </cfRule>
    <cfRule type="expression" dxfId="1528" priority="210">
      <formula>IF(I51=1,TRUE,FALSE)</formula>
    </cfRule>
  </conditionalFormatting>
  <conditionalFormatting sqref="I52:I60">
    <cfRule type="expression" dxfId="1527" priority="181">
      <formula>IF(I52=15,TRUE,FALSE)</formula>
    </cfRule>
    <cfRule type="expression" dxfId="1526" priority="182">
      <formula>IF(I52=14,TRUE,FALSE)</formula>
    </cfRule>
    <cfRule type="expression" dxfId="1525" priority="183">
      <formula>IF(I52=13,TRUE,FALSE)</formula>
    </cfRule>
    <cfRule type="expression" dxfId="1524" priority="184">
      <formula>IF(I52=12,TRUE,FALSE)</formula>
    </cfRule>
    <cfRule type="expression" dxfId="1523" priority="185">
      <formula>IF(I52=11,TRUE,FALSE)</formula>
    </cfRule>
    <cfRule type="expression" dxfId="1522" priority="186">
      <formula>IF(I52=10,TRUE,FALSE)</formula>
    </cfRule>
    <cfRule type="expression" dxfId="1521" priority="187">
      <formula>IF(I52=9,TRUE,FALSE)</formula>
    </cfRule>
    <cfRule type="expression" dxfId="1520" priority="188">
      <formula>IF(I52=8,TRUE,FALSE)</formula>
    </cfRule>
    <cfRule type="expression" dxfId="1519" priority="189">
      <formula>IF(I52=7,TRUE,FALSE)</formula>
    </cfRule>
    <cfRule type="expression" dxfId="1518" priority="190">
      <formula>IF(I52=6,TRUE,FALSE)</formula>
    </cfRule>
    <cfRule type="expression" dxfId="1517" priority="191">
      <formula>IF(I52=5,TRUE,FALSE)</formula>
    </cfRule>
    <cfRule type="expression" dxfId="1516" priority="192">
      <formula>IF(I52=4,TRUE,FALSE)</formula>
    </cfRule>
    <cfRule type="expression" dxfId="1515" priority="193">
      <formula>IF(I52=3,TRUE,FALSE)</formula>
    </cfRule>
    <cfRule type="expression" dxfId="1514" priority="194">
      <formula>IF(I52=2,TRUE,FALSE)</formula>
    </cfRule>
    <cfRule type="expression" dxfId="1513" priority="195">
      <formula>IF(I52=1,TRUE,FALSE)</formula>
    </cfRule>
  </conditionalFormatting>
  <conditionalFormatting sqref="I40">
    <cfRule type="expression" dxfId="1512" priority="226">
      <formula>IF(I40=15,TRUE,FALSE)</formula>
    </cfRule>
    <cfRule type="expression" dxfId="1511" priority="227">
      <formula>IF(I40=14,TRUE,FALSE)</formula>
    </cfRule>
    <cfRule type="expression" dxfId="1510" priority="228">
      <formula>IF(I40=13,TRUE,FALSE)</formula>
    </cfRule>
    <cfRule type="expression" dxfId="1509" priority="229">
      <formula>IF(I40=12,TRUE,FALSE)</formula>
    </cfRule>
    <cfRule type="expression" dxfId="1508" priority="230">
      <formula>IF(I40=11,TRUE,FALSE)</formula>
    </cfRule>
    <cfRule type="expression" dxfId="1507" priority="231">
      <formula>IF(I40=10,TRUE,FALSE)</formula>
    </cfRule>
    <cfRule type="expression" dxfId="1506" priority="232">
      <formula>IF(I40=9,TRUE,FALSE)</formula>
    </cfRule>
    <cfRule type="expression" dxfId="1505" priority="233">
      <formula>IF(I40=8,TRUE,FALSE)</formula>
    </cfRule>
    <cfRule type="expression" dxfId="1504" priority="234">
      <formula>IF(I40=7,TRUE,FALSE)</formula>
    </cfRule>
    <cfRule type="expression" dxfId="1503" priority="235">
      <formula>IF(I40=6,TRUE,FALSE)</formula>
    </cfRule>
    <cfRule type="expression" dxfId="1502" priority="236">
      <formula>IF(I40=5,TRUE,FALSE)</formula>
    </cfRule>
    <cfRule type="expression" dxfId="1501" priority="237">
      <formula>IF(I40=4,TRUE,FALSE)</formula>
    </cfRule>
    <cfRule type="expression" dxfId="1500" priority="238">
      <formula>IF(I40=3,TRUE,FALSE)</formula>
    </cfRule>
    <cfRule type="expression" dxfId="1499" priority="239">
      <formula>IF(I40=2,TRUE,FALSE)</formula>
    </cfRule>
    <cfRule type="expression" dxfId="1498" priority="240">
      <formula>IF(I40=1,TRUE,FALSE)</formula>
    </cfRule>
  </conditionalFormatting>
  <conditionalFormatting sqref="I41:I49">
    <cfRule type="expression" dxfId="1497" priority="211">
      <formula>IF(I41=15,TRUE,FALSE)</formula>
    </cfRule>
    <cfRule type="expression" dxfId="1496" priority="212">
      <formula>IF(I41=14,TRUE,FALSE)</formula>
    </cfRule>
    <cfRule type="expression" dxfId="1495" priority="213">
      <formula>IF(I41=13,TRUE,FALSE)</formula>
    </cfRule>
    <cfRule type="expression" dxfId="1494" priority="214">
      <formula>IF(I41=12,TRUE,FALSE)</formula>
    </cfRule>
    <cfRule type="expression" dxfId="1493" priority="215">
      <formula>IF(I41=11,TRUE,FALSE)</formula>
    </cfRule>
    <cfRule type="expression" dxfId="1492" priority="216">
      <formula>IF(I41=10,TRUE,FALSE)</formula>
    </cfRule>
    <cfRule type="expression" dxfId="1491" priority="217">
      <formula>IF(I41=9,TRUE,FALSE)</formula>
    </cfRule>
    <cfRule type="expression" dxfId="1490" priority="218">
      <formula>IF(I41=8,TRUE,FALSE)</formula>
    </cfRule>
    <cfRule type="expression" dxfId="1489" priority="219">
      <formula>IF(I41=7,TRUE,FALSE)</formula>
    </cfRule>
    <cfRule type="expression" dxfId="1488" priority="220">
      <formula>IF(I41=6,TRUE,FALSE)</formula>
    </cfRule>
    <cfRule type="expression" dxfId="1487" priority="221">
      <formula>IF(I41=5,TRUE,FALSE)</formula>
    </cfRule>
    <cfRule type="expression" dxfId="1486" priority="222">
      <formula>IF(I41=4,TRUE,FALSE)</formula>
    </cfRule>
    <cfRule type="expression" dxfId="1485" priority="223">
      <formula>IF(I41=3,TRUE,FALSE)</formula>
    </cfRule>
    <cfRule type="expression" dxfId="1484" priority="224">
      <formula>IF(I41=2,TRUE,FALSE)</formula>
    </cfRule>
    <cfRule type="expression" dxfId="1483" priority="225">
      <formula>IF(I41=1,TRUE,FALSE)</formula>
    </cfRule>
  </conditionalFormatting>
  <conditionalFormatting sqref="I11:I13">
    <cfRule type="expression" dxfId="1482" priority="151">
      <formula>IF(I11=15,TRUE,FALSE)</formula>
    </cfRule>
    <cfRule type="expression" dxfId="1481" priority="152">
      <formula>IF(I11=14,TRUE,FALSE)</formula>
    </cfRule>
    <cfRule type="expression" dxfId="1480" priority="153">
      <formula>IF(I11=13,TRUE,FALSE)</formula>
    </cfRule>
    <cfRule type="expression" dxfId="1479" priority="154">
      <formula>IF(I11=12,TRUE,FALSE)</formula>
    </cfRule>
    <cfRule type="expression" dxfId="1478" priority="155">
      <formula>IF(I11=11,TRUE,FALSE)</formula>
    </cfRule>
    <cfRule type="expression" dxfId="1477" priority="156">
      <formula>IF(I11=10,TRUE,FALSE)</formula>
    </cfRule>
    <cfRule type="expression" dxfId="1476" priority="157">
      <formula>IF(I11=9,TRUE,FALSE)</formula>
    </cfRule>
    <cfRule type="expression" dxfId="1475" priority="158">
      <formula>IF(I11=8,TRUE,FALSE)</formula>
    </cfRule>
    <cfRule type="expression" dxfId="1474" priority="159">
      <formula>IF(I11=7,TRUE,FALSE)</formula>
    </cfRule>
    <cfRule type="expression" dxfId="1473" priority="160">
      <formula>IF(I11=6,TRUE,FALSE)</formula>
    </cfRule>
    <cfRule type="expression" dxfId="1472" priority="161">
      <formula>IF(I11=5,TRUE,FALSE)</formula>
    </cfRule>
    <cfRule type="expression" dxfId="1471" priority="162">
      <formula>IF(I11=4,TRUE,FALSE)</formula>
    </cfRule>
    <cfRule type="expression" dxfId="1470" priority="163">
      <formula>IF(I11=3,TRUE,FALSE)</formula>
    </cfRule>
    <cfRule type="expression" dxfId="1469" priority="164">
      <formula>IF(I11=2,TRUE,FALSE)</formula>
    </cfRule>
    <cfRule type="expression" dxfId="1468" priority="165">
      <formula>IF(I11=1,TRUE,FALSE)</formula>
    </cfRule>
  </conditionalFormatting>
  <conditionalFormatting sqref="I10">
    <cfRule type="expression" dxfId="1467" priority="166">
      <formula>IF(I10=15,TRUE,FALSE)</formula>
    </cfRule>
    <cfRule type="expression" dxfId="1466" priority="167">
      <formula>IF(I10=14,TRUE,FALSE)</formula>
    </cfRule>
    <cfRule type="expression" dxfId="1465" priority="168">
      <formula>IF(I10=13,TRUE,FALSE)</formula>
    </cfRule>
    <cfRule type="expression" dxfId="1464" priority="169">
      <formula>IF(I10=12,TRUE,FALSE)</formula>
    </cfRule>
    <cfRule type="expression" dxfId="1463" priority="170">
      <formula>IF(I10=11,TRUE,FALSE)</formula>
    </cfRule>
    <cfRule type="expression" dxfId="1462" priority="171">
      <formula>IF(I10=10,TRUE,FALSE)</formula>
    </cfRule>
    <cfRule type="expression" dxfId="1461" priority="172">
      <formula>IF(I10=9,TRUE,FALSE)</formula>
    </cfRule>
    <cfRule type="expression" dxfId="1460" priority="173">
      <formula>IF(I10=8,TRUE,FALSE)</formula>
    </cfRule>
    <cfRule type="expression" dxfId="1459" priority="174">
      <formula>IF(I10=7,TRUE,FALSE)</formula>
    </cfRule>
    <cfRule type="expression" dxfId="1458" priority="175">
      <formula>IF(I10=6,TRUE,FALSE)</formula>
    </cfRule>
    <cfRule type="expression" dxfId="1457" priority="176">
      <formula>IF(I10=5,TRUE,FALSE)</formula>
    </cfRule>
    <cfRule type="expression" dxfId="1456" priority="177">
      <formula>IF(I10=4,TRUE,FALSE)</formula>
    </cfRule>
    <cfRule type="expression" dxfId="1455" priority="178">
      <formula>IF(I10=3,TRUE,FALSE)</formula>
    </cfRule>
    <cfRule type="expression" dxfId="1454" priority="179">
      <formula>IF(I10=2,TRUE,FALSE)</formula>
    </cfRule>
    <cfRule type="expression" dxfId="1453" priority="180">
      <formula>IF(I10=1,TRUE,FALSE)</formula>
    </cfRule>
  </conditionalFormatting>
  <conditionalFormatting sqref="Q18">
    <cfRule type="expression" dxfId="1452" priority="136">
      <formula>IF(Q18=15,TRUE,FALSE)</formula>
    </cfRule>
    <cfRule type="expression" dxfId="1451" priority="137">
      <formula>IF(Q18=14,TRUE,FALSE)</formula>
    </cfRule>
    <cfRule type="expression" dxfId="1450" priority="138">
      <formula>IF(Q18=13,TRUE,FALSE)</formula>
    </cfRule>
    <cfRule type="expression" dxfId="1449" priority="139">
      <formula>IF(Q18=12,TRUE,FALSE)</formula>
    </cfRule>
    <cfRule type="expression" dxfId="1448" priority="140">
      <formula>IF(Q18=11,TRUE,FALSE)</formula>
    </cfRule>
    <cfRule type="expression" dxfId="1447" priority="141">
      <formula>IF(Q18=10,TRUE,FALSE)</formula>
    </cfRule>
    <cfRule type="expression" dxfId="1446" priority="142">
      <formula>IF(Q18=9,TRUE,FALSE)</formula>
    </cfRule>
    <cfRule type="expression" dxfId="1445" priority="143">
      <formula>IF(Q18=8,TRUE,FALSE)</formula>
    </cfRule>
    <cfRule type="expression" dxfId="1444" priority="144">
      <formula>IF(Q18=7,TRUE,FALSE)</formula>
    </cfRule>
    <cfRule type="expression" dxfId="1443" priority="145">
      <formula>IF(Q18=6,TRUE,FALSE)</formula>
    </cfRule>
    <cfRule type="expression" dxfId="1442" priority="146">
      <formula>IF(Q18=5,TRUE,FALSE)</formula>
    </cfRule>
    <cfRule type="expression" dxfId="1441" priority="147">
      <formula>IF(Q18=4,TRUE,FALSE)</formula>
    </cfRule>
    <cfRule type="expression" dxfId="1440" priority="148">
      <formula>IF(Q18=3,TRUE,FALSE)</formula>
    </cfRule>
    <cfRule type="expression" dxfId="1439" priority="149">
      <formula>IF(Q18=2,TRUE,FALSE)</formula>
    </cfRule>
    <cfRule type="expression" dxfId="1438" priority="150">
      <formula>IF(Q18=1,TRUE,FALSE)</formula>
    </cfRule>
  </conditionalFormatting>
  <conditionalFormatting sqref="Q19:Q27">
    <cfRule type="expression" dxfId="1437" priority="121">
      <formula>IF(Q19=15,TRUE,FALSE)</formula>
    </cfRule>
    <cfRule type="expression" dxfId="1436" priority="122">
      <formula>IF(Q19=14,TRUE,FALSE)</formula>
    </cfRule>
    <cfRule type="expression" dxfId="1435" priority="123">
      <formula>IF(Q19=13,TRUE,FALSE)</formula>
    </cfRule>
    <cfRule type="expression" dxfId="1434" priority="124">
      <formula>IF(Q19=12,TRUE,FALSE)</formula>
    </cfRule>
    <cfRule type="expression" dxfId="1433" priority="125">
      <formula>IF(Q19=11,TRUE,FALSE)</formula>
    </cfRule>
    <cfRule type="expression" dxfId="1432" priority="126">
      <formula>IF(Q19=10,TRUE,FALSE)</formula>
    </cfRule>
    <cfRule type="expression" dxfId="1431" priority="127">
      <formula>IF(Q19=9,TRUE,FALSE)</formula>
    </cfRule>
    <cfRule type="expression" dxfId="1430" priority="128">
      <formula>IF(Q19=8,TRUE,FALSE)</formula>
    </cfRule>
    <cfRule type="expression" dxfId="1429" priority="129">
      <formula>IF(Q19=7,TRUE,FALSE)</formula>
    </cfRule>
    <cfRule type="expression" dxfId="1428" priority="130">
      <formula>IF(Q19=6,TRUE,FALSE)</formula>
    </cfRule>
    <cfRule type="expression" dxfId="1427" priority="131">
      <formula>IF(Q19=5,TRUE,FALSE)</formula>
    </cfRule>
    <cfRule type="expression" dxfId="1426" priority="132">
      <formula>IF(Q19=4,TRUE,FALSE)</formula>
    </cfRule>
    <cfRule type="expression" dxfId="1425" priority="133">
      <formula>IF(Q19=3,TRUE,FALSE)</formula>
    </cfRule>
    <cfRule type="expression" dxfId="1424" priority="134">
      <formula>IF(Q19=2,TRUE,FALSE)</formula>
    </cfRule>
    <cfRule type="expression" dxfId="1423" priority="135">
      <formula>IF(Q19=1,TRUE,FALSE)</formula>
    </cfRule>
  </conditionalFormatting>
  <conditionalFormatting sqref="Q29">
    <cfRule type="expression" dxfId="1422" priority="106">
      <formula>IF(Q29=15,TRUE,FALSE)</formula>
    </cfRule>
    <cfRule type="expression" dxfId="1421" priority="107">
      <formula>IF(Q29=14,TRUE,FALSE)</formula>
    </cfRule>
    <cfRule type="expression" dxfId="1420" priority="108">
      <formula>IF(Q29=13,TRUE,FALSE)</formula>
    </cfRule>
    <cfRule type="expression" dxfId="1419" priority="109">
      <formula>IF(Q29=12,TRUE,FALSE)</formula>
    </cfRule>
    <cfRule type="expression" dxfId="1418" priority="110">
      <formula>IF(Q29=11,TRUE,FALSE)</formula>
    </cfRule>
    <cfRule type="expression" dxfId="1417" priority="111">
      <formula>IF(Q29=10,TRUE,FALSE)</formula>
    </cfRule>
    <cfRule type="expression" dxfId="1416" priority="112">
      <formula>IF(Q29=9,TRUE,FALSE)</formula>
    </cfRule>
    <cfRule type="expression" dxfId="1415" priority="113">
      <formula>IF(Q29=8,TRUE,FALSE)</formula>
    </cfRule>
    <cfRule type="expression" dxfId="1414" priority="114">
      <formula>IF(Q29=7,TRUE,FALSE)</formula>
    </cfRule>
    <cfRule type="expression" dxfId="1413" priority="115">
      <formula>IF(Q29=6,TRUE,FALSE)</formula>
    </cfRule>
    <cfRule type="expression" dxfId="1412" priority="116">
      <formula>IF(Q29=5,TRUE,FALSE)</formula>
    </cfRule>
    <cfRule type="expression" dxfId="1411" priority="117">
      <formula>IF(Q29=4,TRUE,FALSE)</formula>
    </cfRule>
    <cfRule type="expression" dxfId="1410" priority="118">
      <formula>IF(Q29=3,TRUE,FALSE)</formula>
    </cfRule>
    <cfRule type="expression" dxfId="1409" priority="119">
      <formula>IF(Q29=2,TRUE,FALSE)</formula>
    </cfRule>
    <cfRule type="expression" dxfId="1408" priority="120">
      <formula>IF(Q29=1,TRUE,FALSE)</formula>
    </cfRule>
  </conditionalFormatting>
  <conditionalFormatting sqref="Q30:Q38">
    <cfRule type="expression" dxfId="1407" priority="91">
      <formula>IF(Q30=15,TRUE,FALSE)</formula>
    </cfRule>
    <cfRule type="expression" dxfId="1406" priority="92">
      <formula>IF(Q30=14,TRUE,FALSE)</formula>
    </cfRule>
    <cfRule type="expression" dxfId="1405" priority="93">
      <formula>IF(Q30=13,TRUE,FALSE)</formula>
    </cfRule>
    <cfRule type="expression" dxfId="1404" priority="94">
      <formula>IF(Q30=12,TRUE,FALSE)</formula>
    </cfRule>
    <cfRule type="expression" dxfId="1403" priority="95">
      <formula>IF(Q30=11,TRUE,FALSE)</formula>
    </cfRule>
    <cfRule type="expression" dxfId="1402" priority="96">
      <formula>IF(Q30=10,TRUE,FALSE)</formula>
    </cfRule>
    <cfRule type="expression" dxfId="1401" priority="97">
      <formula>IF(Q30=9,TRUE,FALSE)</formula>
    </cfRule>
    <cfRule type="expression" dxfId="1400" priority="98">
      <formula>IF(Q30=8,TRUE,FALSE)</formula>
    </cfRule>
    <cfRule type="expression" dxfId="1399" priority="99">
      <formula>IF(Q30=7,TRUE,FALSE)</formula>
    </cfRule>
    <cfRule type="expression" dxfId="1398" priority="100">
      <formula>IF(Q30=6,TRUE,FALSE)</formula>
    </cfRule>
    <cfRule type="expression" dxfId="1397" priority="101">
      <formula>IF(Q30=5,TRUE,FALSE)</formula>
    </cfRule>
    <cfRule type="expression" dxfId="1396" priority="102">
      <formula>IF(Q30=4,TRUE,FALSE)</formula>
    </cfRule>
    <cfRule type="expression" dxfId="1395" priority="103">
      <formula>IF(Q30=3,TRUE,FALSE)</formula>
    </cfRule>
    <cfRule type="expression" dxfId="1394" priority="104">
      <formula>IF(Q30=2,TRUE,FALSE)</formula>
    </cfRule>
    <cfRule type="expression" dxfId="1393" priority="105">
      <formula>IF(Q30=1,TRUE,FALSE)</formula>
    </cfRule>
  </conditionalFormatting>
  <conditionalFormatting sqref="Q51">
    <cfRule type="expression" dxfId="1392" priority="46">
      <formula>IF(Q51=15,TRUE,FALSE)</formula>
    </cfRule>
    <cfRule type="expression" dxfId="1391" priority="47">
      <formula>IF(Q51=14,TRUE,FALSE)</formula>
    </cfRule>
    <cfRule type="expression" dxfId="1390" priority="48">
      <formula>IF(Q51=13,TRUE,FALSE)</formula>
    </cfRule>
    <cfRule type="expression" dxfId="1389" priority="49">
      <formula>IF(Q51=12,TRUE,FALSE)</formula>
    </cfRule>
    <cfRule type="expression" dxfId="1388" priority="50">
      <formula>IF(Q51=11,TRUE,FALSE)</formula>
    </cfRule>
    <cfRule type="expression" dxfId="1387" priority="51">
      <formula>IF(Q51=10,TRUE,FALSE)</formula>
    </cfRule>
    <cfRule type="expression" dxfId="1386" priority="52">
      <formula>IF(Q51=9,TRUE,FALSE)</formula>
    </cfRule>
    <cfRule type="expression" dxfId="1385" priority="53">
      <formula>IF(Q51=8,TRUE,FALSE)</formula>
    </cfRule>
    <cfRule type="expression" dxfId="1384" priority="54">
      <formula>IF(Q51=7,TRUE,FALSE)</formula>
    </cfRule>
    <cfRule type="expression" dxfId="1383" priority="55">
      <formula>IF(Q51=6,TRUE,FALSE)</formula>
    </cfRule>
    <cfRule type="expression" dxfId="1382" priority="56">
      <formula>IF(Q51=5,TRUE,FALSE)</formula>
    </cfRule>
    <cfRule type="expression" dxfId="1381" priority="57">
      <formula>IF(Q51=4,TRUE,FALSE)</formula>
    </cfRule>
    <cfRule type="expression" dxfId="1380" priority="58">
      <formula>IF(Q51=3,TRUE,FALSE)</formula>
    </cfRule>
    <cfRule type="expression" dxfId="1379" priority="59">
      <formula>IF(Q51=2,TRUE,FALSE)</formula>
    </cfRule>
    <cfRule type="expression" dxfId="1378" priority="60">
      <formula>IF(Q51=1,TRUE,FALSE)</formula>
    </cfRule>
  </conditionalFormatting>
  <conditionalFormatting sqref="Q52:Q60">
    <cfRule type="expression" dxfId="1377" priority="31">
      <formula>IF(Q52=15,TRUE,FALSE)</formula>
    </cfRule>
    <cfRule type="expression" dxfId="1376" priority="32">
      <formula>IF(Q52=14,TRUE,FALSE)</formula>
    </cfRule>
    <cfRule type="expression" dxfId="1375" priority="33">
      <formula>IF(Q52=13,TRUE,FALSE)</formula>
    </cfRule>
    <cfRule type="expression" dxfId="1374" priority="34">
      <formula>IF(Q52=12,TRUE,FALSE)</formula>
    </cfRule>
    <cfRule type="expression" dxfId="1373" priority="35">
      <formula>IF(Q52=11,TRUE,FALSE)</formula>
    </cfRule>
    <cfRule type="expression" dxfId="1372" priority="36">
      <formula>IF(Q52=10,TRUE,FALSE)</formula>
    </cfRule>
    <cfRule type="expression" dxfId="1371" priority="37">
      <formula>IF(Q52=9,TRUE,FALSE)</formula>
    </cfRule>
    <cfRule type="expression" dxfId="1370" priority="38">
      <formula>IF(Q52=8,TRUE,FALSE)</formula>
    </cfRule>
    <cfRule type="expression" dxfId="1369" priority="39">
      <formula>IF(Q52=7,TRUE,FALSE)</formula>
    </cfRule>
    <cfRule type="expression" dxfId="1368" priority="40">
      <formula>IF(Q52=6,TRUE,FALSE)</formula>
    </cfRule>
    <cfRule type="expression" dxfId="1367" priority="41">
      <formula>IF(Q52=5,TRUE,FALSE)</formula>
    </cfRule>
    <cfRule type="expression" dxfId="1366" priority="42">
      <formula>IF(Q52=4,TRUE,FALSE)</formula>
    </cfRule>
    <cfRule type="expression" dxfId="1365" priority="43">
      <formula>IF(Q52=3,TRUE,FALSE)</formula>
    </cfRule>
    <cfRule type="expression" dxfId="1364" priority="44">
      <formula>IF(Q52=2,TRUE,FALSE)</formula>
    </cfRule>
    <cfRule type="expression" dxfId="1363" priority="45">
      <formula>IF(Q52=1,TRUE,FALSE)</formula>
    </cfRule>
  </conditionalFormatting>
  <conditionalFormatting sqref="Q40">
    <cfRule type="expression" dxfId="1362" priority="76">
      <formula>IF(Q40=15,TRUE,FALSE)</formula>
    </cfRule>
    <cfRule type="expression" dxfId="1361" priority="77">
      <formula>IF(Q40=14,TRUE,FALSE)</formula>
    </cfRule>
    <cfRule type="expression" dxfId="1360" priority="78">
      <formula>IF(Q40=13,TRUE,FALSE)</formula>
    </cfRule>
    <cfRule type="expression" dxfId="1359" priority="79">
      <formula>IF(Q40=12,TRUE,FALSE)</formula>
    </cfRule>
    <cfRule type="expression" dxfId="1358" priority="80">
      <formula>IF(Q40=11,TRUE,FALSE)</formula>
    </cfRule>
    <cfRule type="expression" dxfId="1357" priority="81">
      <formula>IF(Q40=10,TRUE,FALSE)</formula>
    </cfRule>
    <cfRule type="expression" dxfId="1356" priority="82">
      <formula>IF(Q40=9,TRUE,FALSE)</formula>
    </cfRule>
    <cfRule type="expression" dxfId="1355" priority="83">
      <formula>IF(Q40=8,TRUE,FALSE)</formula>
    </cfRule>
    <cfRule type="expression" dxfId="1354" priority="84">
      <formula>IF(Q40=7,TRUE,FALSE)</formula>
    </cfRule>
    <cfRule type="expression" dxfId="1353" priority="85">
      <formula>IF(Q40=6,TRUE,FALSE)</formula>
    </cfRule>
    <cfRule type="expression" dxfId="1352" priority="86">
      <formula>IF(Q40=5,TRUE,FALSE)</formula>
    </cfRule>
    <cfRule type="expression" dxfId="1351" priority="87">
      <formula>IF(Q40=4,TRUE,FALSE)</formula>
    </cfRule>
    <cfRule type="expression" dxfId="1350" priority="88">
      <formula>IF(Q40=3,TRUE,FALSE)</formula>
    </cfRule>
    <cfRule type="expression" dxfId="1349" priority="89">
      <formula>IF(Q40=2,TRUE,FALSE)</formula>
    </cfRule>
    <cfRule type="expression" dxfId="1348" priority="90">
      <formula>IF(Q40=1,TRUE,FALSE)</formula>
    </cfRule>
  </conditionalFormatting>
  <conditionalFormatting sqref="Q41:Q49">
    <cfRule type="expression" dxfId="1347" priority="61">
      <formula>IF(Q41=15,TRUE,FALSE)</formula>
    </cfRule>
    <cfRule type="expression" dxfId="1346" priority="62">
      <formula>IF(Q41=14,TRUE,FALSE)</formula>
    </cfRule>
    <cfRule type="expression" dxfId="1345" priority="63">
      <formula>IF(Q41=13,TRUE,FALSE)</formula>
    </cfRule>
    <cfRule type="expression" dxfId="1344" priority="64">
      <formula>IF(Q41=12,TRUE,FALSE)</formula>
    </cfRule>
    <cfRule type="expression" dxfId="1343" priority="65">
      <formula>IF(Q41=11,TRUE,FALSE)</formula>
    </cfRule>
    <cfRule type="expression" dxfId="1342" priority="66">
      <formula>IF(Q41=10,TRUE,FALSE)</formula>
    </cfRule>
    <cfRule type="expression" dxfId="1341" priority="67">
      <formula>IF(Q41=9,TRUE,FALSE)</formula>
    </cfRule>
    <cfRule type="expression" dxfId="1340" priority="68">
      <formula>IF(Q41=8,TRUE,FALSE)</formula>
    </cfRule>
    <cfRule type="expression" dxfId="1339" priority="69">
      <formula>IF(Q41=7,TRUE,FALSE)</formula>
    </cfRule>
    <cfRule type="expression" dxfId="1338" priority="70">
      <formula>IF(Q41=6,TRUE,FALSE)</formula>
    </cfRule>
    <cfRule type="expression" dxfId="1337" priority="71">
      <formula>IF(Q41=5,TRUE,FALSE)</formula>
    </cfRule>
    <cfRule type="expression" dxfId="1336" priority="72">
      <formula>IF(Q41=4,TRUE,FALSE)</formula>
    </cfRule>
    <cfRule type="expression" dxfId="1335" priority="73">
      <formula>IF(Q41=3,TRUE,FALSE)</formula>
    </cfRule>
    <cfRule type="expression" dxfId="1334" priority="74">
      <formula>IF(Q41=2,TRUE,FALSE)</formula>
    </cfRule>
    <cfRule type="expression" dxfId="1333" priority="75">
      <formula>IF(Q41=1,TRUE,FALSE)</formula>
    </cfRule>
  </conditionalFormatting>
  <conditionalFormatting sqref="Q11:Q13">
    <cfRule type="expression" dxfId="1332" priority="1">
      <formula>IF(Q11=15,TRUE,FALSE)</formula>
    </cfRule>
    <cfRule type="expression" dxfId="1331" priority="2">
      <formula>IF(Q11=14,TRUE,FALSE)</formula>
    </cfRule>
    <cfRule type="expression" dxfId="1330" priority="3">
      <formula>IF(Q11=13,TRUE,FALSE)</formula>
    </cfRule>
    <cfRule type="expression" dxfId="1329" priority="4">
      <formula>IF(Q11=12,TRUE,FALSE)</formula>
    </cfRule>
    <cfRule type="expression" dxfId="1328" priority="5">
      <formula>IF(Q11=11,TRUE,FALSE)</formula>
    </cfRule>
    <cfRule type="expression" dxfId="1327" priority="6">
      <formula>IF(Q11=10,TRUE,FALSE)</formula>
    </cfRule>
    <cfRule type="expression" dxfId="1326" priority="7">
      <formula>IF(Q11=9,TRUE,FALSE)</formula>
    </cfRule>
    <cfRule type="expression" dxfId="1325" priority="8">
      <formula>IF(Q11=8,TRUE,FALSE)</formula>
    </cfRule>
    <cfRule type="expression" dxfId="1324" priority="9">
      <formula>IF(Q11=7,TRUE,FALSE)</formula>
    </cfRule>
    <cfRule type="expression" dxfId="1323" priority="10">
      <formula>IF(Q11=6,TRUE,FALSE)</formula>
    </cfRule>
    <cfRule type="expression" dxfId="1322" priority="11">
      <formula>IF(Q11=5,TRUE,FALSE)</formula>
    </cfRule>
    <cfRule type="expression" dxfId="1321" priority="12">
      <formula>IF(Q11=4,TRUE,FALSE)</formula>
    </cfRule>
    <cfRule type="expression" dxfId="1320" priority="13">
      <formula>IF(Q11=3,TRUE,FALSE)</formula>
    </cfRule>
    <cfRule type="expression" dxfId="1319" priority="14">
      <formula>IF(Q11=2,TRUE,FALSE)</formula>
    </cfRule>
    <cfRule type="expression" dxfId="1318" priority="15">
      <formula>IF(Q11=1,TRUE,FALSE)</formula>
    </cfRule>
  </conditionalFormatting>
  <conditionalFormatting sqref="Q10">
    <cfRule type="expression" dxfId="1317" priority="16">
      <formula>IF(Q10=15,TRUE,FALSE)</formula>
    </cfRule>
    <cfRule type="expression" dxfId="1316" priority="17">
      <formula>IF(Q10=14,TRUE,FALSE)</formula>
    </cfRule>
    <cfRule type="expression" dxfId="1315" priority="18">
      <formula>IF(Q10=13,TRUE,FALSE)</formula>
    </cfRule>
    <cfRule type="expression" dxfId="1314" priority="19">
      <formula>IF(Q10=12,TRUE,FALSE)</formula>
    </cfRule>
    <cfRule type="expression" dxfId="1313" priority="20">
      <formula>IF(Q10=11,TRUE,FALSE)</formula>
    </cfRule>
    <cfRule type="expression" dxfId="1312" priority="21">
      <formula>IF(Q10=10,TRUE,FALSE)</formula>
    </cfRule>
    <cfRule type="expression" dxfId="1311" priority="22">
      <formula>IF(Q10=9,TRUE,FALSE)</formula>
    </cfRule>
    <cfRule type="expression" dxfId="1310" priority="23">
      <formula>IF(Q10=8,TRUE,FALSE)</formula>
    </cfRule>
    <cfRule type="expression" dxfId="1309" priority="24">
      <formula>IF(Q10=7,TRUE,FALSE)</formula>
    </cfRule>
    <cfRule type="expression" dxfId="1308" priority="25">
      <formula>IF(Q10=6,TRUE,FALSE)</formula>
    </cfRule>
    <cfRule type="expression" dxfId="1307" priority="26">
      <formula>IF(Q10=5,TRUE,FALSE)</formula>
    </cfRule>
    <cfRule type="expression" dxfId="1306" priority="27">
      <formula>IF(Q10=4,TRUE,FALSE)</formula>
    </cfRule>
    <cfRule type="expression" dxfId="1305" priority="28">
      <formula>IF(Q10=3,TRUE,FALSE)</formula>
    </cfRule>
    <cfRule type="expression" dxfId="1304" priority="29">
      <formula>IF(Q10=2,TRUE,FALSE)</formula>
    </cfRule>
    <cfRule type="expression" dxfId="1303" priority="30">
      <formula>IF(Q10=1,TRUE,FALSE)</formula>
    </cfRule>
  </conditionalFormatting>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5:AI38"/>
  <sheetViews>
    <sheetView topLeftCell="T1" workbookViewId="0">
      <selection activeCell="AF3" sqref="AF3"/>
    </sheetView>
  </sheetViews>
  <sheetFormatPr baseColWidth="10" defaultRowHeight="15" x14ac:dyDescent="0.25"/>
  <cols>
    <col min="1" max="17" width="5.5703125" customWidth="1"/>
    <col min="18" max="19" width="5.5703125" style="175" customWidth="1"/>
    <col min="20" max="21" width="1.5703125" style="175" customWidth="1"/>
    <col min="22" max="23" width="1.5703125" customWidth="1"/>
    <col min="24" max="24" width="18.28515625" customWidth="1"/>
    <col min="25" max="28" width="14.140625" customWidth="1"/>
    <col min="29" max="30" width="3.5703125" customWidth="1"/>
    <col min="31" max="31" width="23.42578125" customWidth="1"/>
    <col min="32" max="35" width="14" customWidth="1"/>
  </cols>
  <sheetData>
    <row r="5" spans="1:35" ht="23.25" x14ac:dyDescent="0.35">
      <c r="A5" s="175">
        <v>5</v>
      </c>
      <c r="B5" s="175">
        <f>$B$9*A5</f>
        <v>5</v>
      </c>
      <c r="C5">
        <v>5</v>
      </c>
      <c r="X5" s="536" t="s">
        <v>732</v>
      </c>
      <c r="Y5" s="536"/>
      <c r="Z5" s="536"/>
      <c r="AA5" s="536"/>
      <c r="AB5" s="536"/>
      <c r="AC5" s="536"/>
      <c r="AD5" s="536"/>
      <c r="AE5" s="536"/>
      <c r="AF5" s="536"/>
      <c r="AG5" s="536"/>
      <c r="AH5" s="536"/>
      <c r="AI5" s="536"/>
    </row>
    <row r="6" spans="1:35" x14ac:dyDescent="0.25">
      <c r="A6" s="175">
        <v>15</v>
      </c>
      <c r="B6" s="175">
        <f t="shared" ref="B6:B7" si="0">$B$9*A6</f>
        <v>15</v>
      </c>
      <c r="C6">
        <v>15</v>
      </c>
    </row>
    <row r="7" spans="1:35" ht="36" x14ac:dyDescent="0.55000000000000004">
      <c r="A7" s="175">
        <v>30</v>
      </c>
      <c r="B7" s="175">
        <f t="shared" si="0"/>
        <v>30</v>
      </c>
      <c r="C7">
        <v>30</v>
      </c>
      <c r="Y7" s="535" t="s">
        <v>327</v>
      </c>
      <c r="Z7" s="535"/>
      <c r="AA7" s="535"/>
      <c r="AE7" s="175"/>
      <c r="AF7" s="535" t="s">
        <v>319</v>
      </c>
      <c r="AG7" s="535"/>
      <c r="AH7" s="535"/>
      <c r="AI7" s="175"/>
    </row>
    <row r="8" spans="1:35" ht="15.75" thickBot="1" x14ac:dyDescent="0.3">
      <c r="AE8" s="175"/>
      <c r="AF8" s="175"/>
      <c r="AG8" s="175"/>
      <c r="AH8" s="175"/>
      <c r="AI8" s="175"/>
    </row>
    <row r="9" spans="1:35" ht="25.5" customHeight="1" thickTop="1" thickBot="1" x14ac:dyDescent="0.35">
      <c r="A9" t="s">
        <v>753</v>
      </c>
      <c r="B9" s="104">
        <v>1</v>
      </c>
      <c r="Q9" t="s">
        <v>731</v>
      </c>
      <c r="R9" s="175" t="s">
        <v>729</v>
      </c>
      <c r="S9" s="175" t="s">
        <v>730</v>
      </c>
      <c r="X9" s="216"/>
      <c r="Y9" s="217" t="s">
        <v>726</v>
      </c>
      <c r="Z9" s="217" t="s">
        <v>727</v>
      </c>
      <c r="AA9" s="217" t="s">
        <v>317</v>
      </c>
      <c r="AB9" s="218" t="s">
        <v>728</v>
      </c>
      <c r="AE9" s="216"/>
      <c r="AF9" s="217" t="s">
        <v>726</v>
      </c>
      <c r="AG9" s="217" t="s">
        <v>727</v>
      </c>
      <c r="AH9" s="217" t="s">
        <v>317</v>
      </c>
      <c r="AI9" s="218" t="s">
        <v>728</v>
      </c>
    </row>
    <row r="10" spans="1:35" ht="27.75" customHeight="1" thickTop="1" thickBot="1" x14ac:dyDescent="0.35">
      <c r="C10" s="104">
        <v>0</v>
      </c>
      <c r="D10" s="104">
        <v>0</v>
      </c>
      <c r="E10" s="104">
        <v>0</v>
      </c>
      <c r="F10" s="104">
        <v>0</v>
      </c>
      <c r="G10" s="175">
        <v>100</v>
      </c>
      <c r="H10" s="234">
        <v>0</v>
      </c>
      <c r="I10" s="234">
        <v>0</v>
      </c>
      <c r="J10" s="234">
        <v>0</v>
      </c>
      <c r="K10" s="234">
        <v>0</v>
      </c>
      <c r="L10" s="102">
        <v>11</v>
      </c>
      <c r="M10">
        <v>100</v>
      </c>
      <c r="N10">
        <v>0</v>
      </c>
      <c r="O10">
        <v>0</v>
      </c>
      <c r="P10">
        <v>0</v>
      </c>
      <c r="Q10" t="s">
        <v>79</v>
      </c>
      <c r="R10" s="175">
        <f>100-N10-O10-P10</f>
        <v>100</v>
      </c>
      <c r="S10" s="175">
        <f>100-N24-O24-P24</f>
        <v>91</v>
      </c>
      <c r="X10" s="225" t="s">
        <v>79</v>
      </c>
      <c r="Y10" s="219">
        <f>M10</f>
        <v>100</v>
      </c>
      <c r="Z10" s="220">
        <f t="shared" ref="Z10:AB10" si="1">N10</f>
        <v>0</v>
      </c>
      <c r="AA10" s="220">
        <f t="shared" si="1"/>
        <v>0</v>
      </c>
      <c r="AB10" s="221">
        <f t="shared" si="1"/>
        <v>0</v>
      </c>
      <c r="AE10" s="225" t="s">
        <v>79</v>
      </c>
      <c r="AF10" s="219">
        <f>M24</f>
        <v>90</v>
      </c>
      <c r="AG10" s="220">
        <f t="shared" ref="AG10:AI10" si="2">N24</f>
        <v>0</v>
      </c>
      <c r="AH10" s="220">
        <f t="shared" si="2"/>
        <v>9</v>
      </c>
      <c r="AI10" s="221">
        <f t="shared" si="2"/>
        <v>0</v>
      </c>
    </row>
    <row r="11" spans="1:35" ht="27.75" customHeight="1" thickBot="1" x14ac:dyDescent="0.35">
      <c r="C11" s="104">
        <v>10</v>
      </c>
      <c r="D11" s="104">
        <v>10</v>
      </c>
      <c r="E11" s="104">
        <v>0</v>
      </c>
      <c r="F11" s="104">
        <v>0</v>
      </c>
      <c r="G11" s="175">
        <v>90</v>
      </c>
      <c r="H11" s="235">
        <v>-0.25</v>
      </c>
      <c r="I11" s="235">
        <v>0.08</v>
      </c>
      <c r="J11" s="235">
        <v>0</v>
      </c>
      <c r="K11" s="235">
        <v>0</v>
      </c>
      <c r="L11" s="102">
        <v>20</v>
      </c>
      <c r="M11">
        <v>90</v>
      </c>
      <c r="N11">
        <v>10</v>
      </c>
      <c r="O11">
        <v>0</v>
      </c>
      <c r="P11">
        <v>0</v>
      </c>
      <c r="Q11" t="s">
        <v>713</v>
      </c>
      <c r="R11" s="175">
        <f t="shared" ref="R11:R23" si="3">100-N11-O11-P11</f>
        <v>90</v>
      </c>
      <c r="S11" s="175">
        <f t="shared" ref="S11:S23" si="4">100-N25-O25-P25</f>
        <v>85</v>
      </c>
      <c r="X11" s="226" t="s">
        <v>713</v>
      </c>
      <c r="Y11" s="227">
        <f t="shared" ref="Y11:Y23" si="5">M11</f>
        <v>90</v>
      </c>
      <c r="Z11" s="228">
        <f t="shared" ref="Z11:Z23" si="6">N11</f>
        <v>10</v>
      </c>
      <c r="AA11" s="228">
        <f t="shared" ref="AA11:AA23" si="7">O11</f>
        <v>0</v>
      </c>
      <c r="AB11" s="229">
        <f t="shared" ref="AB11:AB23" si="8">P11</f>
        <v>0</v>
      </c>
      <c r="AE11" s="226" t="s">
        <v>713</v>
      </c>
      <c r="AF11" s="227">
        <f t="shared" ref="AF11:AF23" si="9">M25</f>
        <v>85</v>
      </c>
      <c r="AG11" s="228">
        <f t="shared" ref="AG11:AG23" si="10">N25</f>
        <v>10</v>
      </c>
      <c r="AH11" s="228">
        <f t="shared" ref="AH11:AH23" si="11">O25</f>
        <v>5</v>
      </c>
      <c r="AI11" s="229">
        <f t="shared" ref="AI11:AI23" si="12">P25</f>
        <v>0</v>
      </c>
    </row>
    <row r="12" spans="1:35" ht="27.75" customHeight="1" thickBot="1" x14ac:dyDescent="0.35">
      <c r="C12" s="104">
        <v>8</v>
      </c>
      <c r="D12" s="104">
        <v>4</v>
      </c>
      <c r="E12" s="104">
        <v>0</v>
      </c>
      <c r="F12" s="104">
        <v>0</v>
      </c>
      <c r="G12" s="175">
        <v>95</v>
      </c>
      <c r="H12" s="235">
        <v>-0.10222222222222223</v>
      </c>
      <c r="I12" s="235">
        <v>4.8888888888888891E-2</v>
      </c>
      <c r="J12" s="235">
        <v>0</v>
      </c>
      <c r="K12" s="235">
        <v>0</v>
      </c>
      <c r="L12" s="102">
        <v>45</v>
      </c>
      <c r="M12">
        <v>95</v>
      </c>
      <c r="N12">
        <v>4</v>
      </c>
      <c r="O12">
        <v>0</v>
      </c>
      <c r="P12">
        <v>0</v>
      </c>
      <c r="Q12" t="s">
        <v>714</v>
      </c>
      <c r="R12" s="175">
        <f t="shared" si="3"/>
        <v>96</v>
      </c>
      <c r="S12" s="175">
        <f t="shared" si="4"/>
        <v>81</v>
      </c>
      <c r="X12" s="225" t="s">
        <v>714</v>
      </c>
      <c r="Y12" s="222">
        <f t="shared" si="5"/>
        <v>95</v>
      </c>
      <c r="Z12" s="223">
        <f t="shared" si="6"/>
        <v>4</v>
      </c>
      <c r="AA12" s="223">
        <f t="shared" si="7"/>
        <v>0</v>
      </c>
      <c r="AB12" s="224">
        <f t="shared" si="8"/>
        <v>0</v>
      </c>
      <c r="AE12" s="225" t="s">
        <v>714</v>
      </c>
      <c r="AF12" s="222">
        <f t="shared" si="9"/>
        <v>80</v>
      </c>
      <c r="AG12" s="223">
        <f t="shared" si="10"/>
        <v>17</v>
      </c>
      <c r="AH12" s="223">
        <f t="shared" si="11"/>
        <v>2</v>
      </c>
      <c r="AI12" s="224">
        <f t="shared" si="12"/>
        <v>0</v>
      </c>
    </row>
    <row r="13" spans="1:35" ht="27.75" customHeight="1" thickBot="1" x14ac:dyDescent="0.35">
      <c r="C13" s="104">
        <v>4</v>
      </c>
      <c r="D13" s="104">
        <v>4</v>
      </c>
      <c r="E13" s="104">
        <v>0</v>
      </c>
      <c r="F13" s="104">
        <v>0</v>
      </c>
      <c r="G13" s="175">
        <v>95</v>
      </c>
      <c r="H13" s="235">
        <v>-1.9047619047619049E-2</v>
      </c>
      <c r="I13" s="235">
        <v>1.9047619047619049E-2</v>
      </c>
      <c r="J13" s="235">
        <v>0</v>
      </c>
      <c r="K13" s="235">
        <v>0</v>
      </c>
      <c r="L13" s="102">
        <v>21</v>
      </c>
      <c r="M13">
        <v>95</v>
      </c>
      <c r="N13">
        <v>4</v>
      </c>
      <c r="O13">
        <v>0</v>
      </c>
      <c r="P13">
        <v>0</v>
      </c>
      <c r="Q13" t="s">
        <v>715</v>
      </c>
      <c r="R13" s="175">
        <f t="shared" si="3"/>
        <v>96</v>
      </c>
      <c r="S13" s="175">
        <f t="shared" si="4"/>
        <v>91</v>
      </c>
      <c r="X13" s="226" t="s">
        <v>715</v>
      </c>
      <c r="Y13" s="227">
        <f t="shared" si="5"/>
        <v>95</v>
      </c>
      <c r="Z13" s="228">
        <f t="shared" si="6"/>
        <v>4</v>
      </c>
      <c r="AA13" s="228">
        <f t="shared" si="7"/>
        <v>0</v>
      </c>
      <c r="AB13" s="229">
        <f t="shared" si="8"/>
        <v>0</v>
      </c>
      <c r="AE13" s="226" t="s">
        <v>715</v>
      </c>
      <c r="AF13" s="227">
        <f t="shared" si="9"/>
        <v>90</v>
      </c>
      <c r="AG13" s="228">
        <f t="shared" si="10"/>
        <v>9</v>
      </c>
      <c r="AH13" s="228">
        <f t="shared" si="11"/>
        <v>0</v>
      </c>
      <c r="AI13" s="229">
        <f t="shared" si="12"/>
        <v>0</v>
      </c>
    </row>
    <row r="14" spans="1:35" ht="27.75" customHeight="1" thickBot="1" x14ac:dyDescent="0.35">
      <c r="C14" s="104">
        <v>0</v>
      </c>
      <c r="D14" s="104">
        <v>0</v>
      </c>
      <c r="E14" s="104">
        <v>0</v>
      </c>
      <c r="F14" s="104">
        <v>0</v>
      </c>
      <c r="G14" s="175">
        <v>100</v>
      </c>
      <c r="H14" s="235">
        <v>0</v>
      </c>
      <c r="I14" s="235">
        <v>0</v>
      </c>
      <c r="J14" s="235">
        <v>0</v>
      </c>
      <c r="K14" s="235">
        <v>0</v>
      </c>
      <c r="L14" s="102">
        <v>9</v>
      </c>
      <c r="M14">
        <v>100</v>
      </c>
      <c r="N14">
        <v>0</v>
      </c>
      <c r="O14">
        <v>0</v>
      </c>
      <c r="P14">
        <v>0</v>
      </c>
      <c r="Q14" t="s">
        <v>716</v>
      </c>
      <c r="R14" s="175">
        <f t="shared" si="3"/>
        <v>100</v>
      </c>
      <c r="S14" s="175">
        <f t="shared" si="4"/>
        <v>78</v>
      </c>
      <c r="X14" s="225" t="s">
        <v>716</v>
      </c>
      <c r="Y14" s="222">
        <f t="shared" si="5"/>
        <v>100</v>
      </c>
      <c r="Z14" s="223">
        <f t="shared" si="6"/>
        <v>0</v>
      </c>
      <c r="AA14" s="223">
        <f t="shared" si="7"/>
        <v>0</v>
      </c>
      <c r="AB14" s="224">
        <f t="shared" si="8"/>
        <v>0</v>
      </c>
      <c r="AE14" s="225" t="s">
        <v>716</v>
      </c>
      <c r="AF14" s="222">
        <f t="shared" si="9"/>
        <v>77</v>
      </c>
      <c r="AG14" s="223">
        <f t="shared" si="10"/>
        <v>11</v>
      </c>
      <c r="AH14" s="223">
        <f t="shared" si="11"/>
        <v>11</v>
      </c>
      <c r="AI14" s="224">
        <f t="shared" si="12"/>
        <v>0</v>
      </c>
    </row>
    <row r="15" spans="1:35" ht="27.75" customHeight="1" thickBot="1" x14ac:dyDescent="0.35">
      <c r="C15" s="104">
        <v>5</v>
      </c>
      <c r="D15" s="104">
        <v>0</v>
      </c>
      <c r="E15" s="104">
        <v>0</v>
      </c>
      <c r="F15" s="104">
        <v>5</v>
      </c>
      <c r="G15" s="175">
        <v>84</v>
      </c>
      <c r="H15" s="235">
        <v>-0.12631578947368421</v>
      </c>
      <c r="I15" s="235">
        <v>0</v>
      </c>
      <c r="J15" s="235">
        <v>0</v>
      </c>
      <c r="K15" s="235">
        <v>-6.3157894736842107E-2</v>
      </c>
      <c r="L15" s="102">
        <v>19</v>
      </c>
      <c r="M15">
        <v>84</v>
      </c>
      <c r="N15">
        <v>0</v>
      </c>
      <c r="O15">
        <v>0</v>
      </c>
      <c r="P15">
        <v>5</v>
      </c>
      <c r="Q15" t="s">
        <v>717</v>
      </c>
      <c r="R15" s="175">
        <f t="shared" si="3"/>
        <v>95</v>
      </c>
      <c r="S15" s="175">
        <f t="shared" si="4"/>
        <v>95</v>
      </c>
      <c r="X15" s="226" t="s">
        <v>717</v>
      </c>
      <c r="Y15" s="227">
        <f t="shared" si="5"/>
        <v>84</v>
      </c>
      <c r="Z15" s="228">
        <f t="shared" si="6"/>
        <v>0</v>
      </c>
      <c r="AA15" s="228">
        <f t="shared" si="7"/>
        <v>0</v>
      </c>
      <c r="AB15" s="229">
        <f t="shared" si="8"/>
        <v>5</v>
      </c>
      <c r="AE15" s="226" t="s">
        <v>717</v>
      </c>
      <c r="AF15" s="227">
        <f t="shared" si="9"/>
        <v>84</v>
      </c>
      <c r="AG15" s="228">
        <f t="shared" si="10"/>
        <v>5</v>
      </c>
      <c r="AH15" s="228">
        <f t="shared" si="11"/>
        <v>0</v>
      </c>
      <c r="AI15" s="229">
        <f t="shared" si="12"/>
        <v>0</v>
      </c>
    </row>
    <row r="16" spans="1:35" ht="27.75" customHeight="1" thickTop="1" thickBot="1" x14ac:dyDescent="0.35">
      <c r="C16" s="104">
        <v>2</v>
      </c>
      <c r="D16" s="104">
        <v>5</v>
      </c>
      <c r="E16" s="104">
        <v>1</v>
      </c>
      <c r="F16" s="104">
        <v>1</v>
      </c>
      <c r="G16" s="175">
        <v>62</v>
      </c>
      <c r="H16" s="235">
        <v>-1.1940298507462687E-2</v>
      </c>
      <c r="I16" s="235">
        <v>6.2686567164179099E-2</v>
      </c>
      <c r="J16" s="235">
        <v>2.9850746268656717E-3</v>
      </c>
      <c r="K16" s="235">
        <v>-4.1791044776119404E-2</v>
      </c>
      <c r="L16" s="102">
        <v>67</v>
      </c>
      <c r="M16">
        <v>62</v>
      </c>
      <c r="N16">
        <v>5</v>
      </c>
      <c r="O16">
        <v>1</v>
      </c>
      <c r="P16">
        <v>1</v>
      </c>
      <c r="Q16" t="s">
        <v>718</v>
      </c>
      <c r="R16" s="175">
        <f t="shared" si="3"/>
        <v>93</v>
      </c>
      <c r="S16" s="175">
        <f t="shared" si="4"/>
        <v>93</v>
      </c>
      <c r="X16" s="225" t="s">
        <v>718</v>
      </c>
      <c r="Y16" s="219">
        <f t="shared" si="5"/>
        <v>62</v>
      </c>
      <c r="Z16" s="220">
        <f t="shared" si="6"/>
        <v>5</v>
      </c>
      <c r="AA16" s="220">
        <f t="shared" si="7"/>
        <v>1</v>
      </c>
      <c r="AB16" s="221">
        <f t="shared" si="8"/>
        <v>1</v>
      </c>
      <c r="AE16" s="225" t="s">
        <v>718</v>
      </c>
      <c r="AF16" s="219">
        <f t="shared" si="9"/>
        <v>62</v>
      </c>
      <c r="AG16" s="220">
        <f t="shared" si="10"/>
        <v>4</v>
      </c>
      <c r="AH16" s="220">
        <f t="shared" si="11"/>
        <v>2</v>
      </c>
      <c r="AI16" s="221">
        <f t="shared" si="12"/>
        <v>1</v>
      </c>
    </row>
    <row r="17" spans="3:35" ht="27.75" customHeight="1" thickBot="1" x14ac:dyDescent="0.35">
      <c r="C17" s="104">
        <v>6</v>
      </c>
      <c r="D17" s="104">
        <v>11</v>
      </c>
      <c r="E17" s="104">
        <v>0</v>
      </c>
      <c r="F17" s="104">
        <v>0</v>
      </c>
      <c r="G17" s="175">
        <v>86</v>
      </c>
      <c r="H17" s="235">
        <v>-7.2727272727272724E-2</v>
      </c>
      <c r="I17" s="235">
        <v>0.13181818181818181</v>
      </c>
      <c r="J17" s="235">
        <v>0</v>
      </c>
      <c r="K17" s="235">
        <v>0</v>
      </c>
      <c r="L17" s="102">
        <v>44</v>
      </c>
      <c r="M17">
        <v>86</v>
      </c>
      <c r="N17">
        <v>11</v>
      </c>
      <c r="O17">
        <v>0</v>
      </c>
      <c r="P17">
        <v>0</v>
      </c>
      <c r="Q17" t="s">
        <v>719</v>
      </c>
      <c r="R17" s="175">
        <f t="shared" si="3"/>
        <v>89</v>
      </c>
      <c r="S17" s="175">
        <f t="shared" si="4"/>
        <v>92</v>
      </c>
      <c r="X17" s="226" t="s">
        <v>719</v>
      </c>
      <c r="Y17" s="227">
        <f t="shared" si="5"/>
        <v>86</v>
      </c>
      <c r="Z17" s="228">
        <f t="shared" si="6"/>
        <v>11</v>
      </c>
      <c r="AA17" s="228">
        <f t="shared" si="7"/>
        <v>0</v>
      </c>
      <c r="AB17" s="229">
        <f t="shared" si="8"/>
        <v>0</v>
      </c>
      <c r="AE17" s="226" t="s">
        <v>719</v>
      </c>
      <c r="AF17" s="227">
        <f t="shared" si="9"/>
        <v>88</v>
      </c>
      <c r="AG17" s="228">
        <f t="shared" si="10"/>
        <v>6</v>
      </c>
      <c r="AH17" s="228">
        <f t="shared" si="11"/>
        <v>2</v>
      </c>
      <c r="AI17" s="229">
        <f t="shared" si="12"/>
        <v>0</v>
      </c>
    </row>
    <row r="18" spans="3:35" ht="27.75" customHeight="1" thickBot="1" x14ac:dyDescent="0.35">
      <c r="C18" s="104">
        <v>7</v>
      </c>
      <c r="D18" s="104">
        <v>21</v>
      </c>
      <c r="E18" s="104">
        <v>0</v>
      </c>
      <c r="F18" s="104">
        <v>0</v>
      </c>
      <c r="G18" s="175">
        <v>78</v>
      </c>
      <c r="H18" s="235">
        <v>-2.8571428571428571E-2</v>
      </c>
      <c r="I18" s="235">
        <v>0.12857142857142856</v>
      </c>
      <c r="J18" s="235">
        <v>0</v>
      </c>
      <c r="K18" s="235">
        <v>0</v>
      </c>
      <c r="L18" s="102">
        <v>14</v>
      </c>
      <c r="M18">
        <v>78</v>
      </c>
      <c r="N18">
        <v>21</v>
      </c>
      <c r="O18">
        <v>0</v>
      </c>
      <c r="P18">
        <v>0</v>
      </c>
      <c r="Q18" t="s">
        <v>720</v>
      </c>
      <c r="R18" s="175">
        <f t="shared" si="3"/>
        <v>79</v>
      </c>
      <c r="S18" s="175">
        <f t="shared" si="4"/>
        <v>86</v>
      </c>
      <c r="X18" s="225" t="s">
        <v>720</v>
      </c>
      <c r="Y18" s="222">
        <f t="shared" si="5"/>
        <v>78</v>
      </c>
      <c r="Z18" s="223">
        <f t="shared" si="6"/>
        <v>21</v>
      </c>
      <c r="AA18" s="223">
        <f t="shared" si="7"/>
        <v>0</v>
      </c>
      <c r="AB18" s="224">
        <f t="shared" si="8"/>
        <v>0</v>
      </c>
      <c r="AE18" s="225" t="s">
        <v>720</v>
      </c>
      <c r="AF18" s="222">
        <f t="shared" si="9"/>
        <v>85</v>
      </c>
      <c r="AG18" s="223">
        <f t="shared" si="10"/>
        <v>7</v>
      </c>
      <c r="AH18" s="223">
        <f t="shared" si="11"/>
        <v>7</v>
      </c>
      <c r="AI18" s="224">
        <f t="shared" si="12"/>
        <v>0</v>
      </c>
    </row>
    <row r="19" spans="3:35" ht="27.75" customHeight="1" thickBot="1" x14ac:dyDescent="0.35">
      <c r="C19" s="104">
        <v>3</v>
      </c>
      <c r="D19" s="104">
        <v>7</v>
      </c>
      <c r="E19" s="104">
        <v>3</v>
      </c>
      <c r="F19" s="104">
        <v>0</v>
      </c>
      <c r="G19" s="175">
        <v>88</v>
      </c>
      <c r="H19" s="235">
        <v>-0.1111111111111111</v>
      </c>
      <c r="I19" s="235">
        <v>4.4444444444444446E-2</v>
      </c>
      <c r="J19" s="235">
        <v>7.4074074074074077E-3</v>
      </c>
      <c r="K19" s="235">
        <v>0</v>
      </c>
      <c r="L19" s="102">
        <v>27</v>
      </c>
      <c r="M19">
        <v>88</v>
      </c>
      <c r="N19">
        <v>7</v>
      </c>
      <c r="O19">
        <v>3</v>
      </c>
      <c r="P19">
        <v>0</v>
      </c>
      <c r="Q19" t="s">
        <v>721</v>
      </c>
      <c r="R19" s="175">
        <f t="shared" si="3"/>
        <v>90</v>
      </c>
      <c r="S19" s="175">
        <f t="shared" si="4"/>
        <v>89</v>
      </c>
      <c r="X19" s="226" t="s">
        <v>721</v>
      </c>
      <c r="Y19" s="227">
        <f t="shared" si="5"/>
        <v>88</v>
      </c>
      <c r="Z19" s="228">
        <f t="shared" si="6"/>
        <v>7</v>
      </c>
      <c r="AA19" s="228">
        <f t="shared" si="7"/>
        <v>3</v>
      </c>
      <c r="AB19" s="229">
        <f t="shared" si="8"/>
        <v>0</v>
      </c>
      <c r="AE19" s="226" t="s">
        <v>721</v>
      </c>
      <c r="AF19" s="227">
        <f t="shared" si="9"/>
        <v>88</v>
      </c>
      <c r="AG19" s="228">
        <f t="shared" si="10"/>
        <v>11</v>
      </c>
      <c r="AH19" s="228">
        <f t="shared" si="11"/>
        <v>0</v>
      </c>
      <c r="AI19" s="229">
        <f t="shared" si="12"/>
        <v>0</v>
      </c>
    </row>
    <row r="20" spans="3:35" ht="27.75" customHeight="1" thickBot="1" x14ac:dyDescent="0.35">
      <c r="C20" s="104">
        <v>0</v>
      </c>
      <c r="D20" s="104">
        <v>11</v>
      </c>
      <c r="E20" s="104">
        <v>0</v>
      </c>
      <c r="F20" s="104">
        <v>0</v>
      </c>
      <c r="G20" s="175">
        <v>88</v>
      </c>
      <c r="H20" s="235">
        <v>0</v>
      </c>
      <c r="I20" s="235">
        <v>0.1111111111111111</v>
      </c>
      <c r="J20" s="235">
        <v>0</v>
      </c>
      <c r="K20" s="235">
        <v>0</v>
      </c>
      <c r="L20" s="102">
        <v>9</v>
      </c>
      <c r="M20">
        <v>88</v>
      </c>
      <c r="N20">
        <v>11</v>
      </c>
      <c r="O20">
        <v>0</v>
      </c>
      <c r="P20">
        <v>0</v>
      </c>
      <c r="Q20" t="s">
        <v>722</v>
      </c>
      <c r="R20" s="175">
        <f t="shared" si="3"/>
        <v>89</v>
      </c>
      <c r="S20" s="175">
        <f t="shared" si="4"/>
        <v>89</v>
      </c>
      <c r="X20" s="225" t="s">
        <v>722</v>
      </c>
      <c r="Y20" s="222">
        <f t="shared" si="5"/>
        <v>88</v>
      </c>
      <c r="Z20" s="223">
        <f t="shared" si="6"/>
        <v>11</v>
      </c>
      <c r="AA20" s="223">
        <f t="shared" si="7"/>
        <v>0</v>
      </c>
      <c r="AB20" s="224">
        <f t="shared" si="8"/>
        <v>0</v>
      </c>
      <c r="AE20" s="225" t="s">
        <v>722</v>
      </c>
      <c r="AF20" s="222">
        <f t="shared" si="9"/>
        <v>88</v>
      </c>
      <c r="AG20" s="223">
        <f t="shared" si="10"/>
        <v>11</v>
      </c>
      <c r="AH20" s="223">
        <f t="shared" si="11"/>
        <v>0</v>
      </c>
      <c r="AI20" s="224">
        <f t="shared" si="12"/>
        <v>0</v>
      </c>
    </row>
    <row r="21" spans="3:35" ht="27.75" customHeight="1" thickBot="1" x14ac:dyDescent="0.35">
      <c r="C21" s="104">
        <v>8</v>
      </c>
      <c r="D21" s="104">
        <v>8</v>
      </c>
      <c r="E21" s="104">
        <v>0</v>
      </c>
      <c r="F21" s="104">
        <v>0</v>
      </c>
      <c r="G21" s="175">
        <v>91</v>
      </c>
      <c r="H21" s="235">
        <v>-7.8260869565217397E-2</v>
      </c>
      <c r="I21" s="235">
        <v>0.2</v>
      </c>
      <c r="J21" s="235">
        <v>0</v>
      </c>
      <c r="K21" s="235">
        <v>0</v>
      </c>
      <c r="L21" s="102">
        <v>23</v>
      </c>
      <c r="M21">
        <v>91</v>
      </c>
      <c r="N21">
        <v>8</v>
      </c>
      <c r="O21">
        <v>0</v>
      </c>
      <c r="P21">
        <v>0</v>
      </c>
      <c r="Q21" t="s">
        <v>723</v>
      </c>
      <c r="R21" s="175">
        <f t="shared" si="3"/>
        <v>92</v>
      </c>
      <c r="S21" s="175">
        <f t="shared" si="4"/>
        <v>87</v>
      </c>
      <c r="X21" s="226" t="s">
        <v>723</v>
      </c>
      <c r="Y21" s="227">
        <f t="shared" si="5"/>
        <v>91</v>
      </c>
      <c r="Z21" s="228">
        <f t="shared" si="6"/>
        <v>8</v>
      </c>
      <c r="AA21" s="228">
        <f t="shared" si="7"/>
        <v>0</v>
      </c>
      <c r="AB21" s="229">
        <f t="shared" si="8"/>
        <v>0</v>
      </c>
      <c r="AE21" s="226" t="s">
        <v>723</v>
      </c>
      <c r="AF21" s="227">
        <f t="shared" si="9"/>
        <v>86</v>
      </c>
      <c r="AG21" s="228">
        <f t="shared" si="10"/>
        <v>13</v>
      </c>
      <c r="AH21" s="228">
        <f t="shared" si="11"/>
        <v>0</v>
      </c>
      <c r="AI21" s="229">
        <f t="shared" si="12"/>
        <v>0</v>
      </c>
    </row>
    <row r="22" spans="3:35" ht="27.75" customHeight="1" thickBot="1" x14ac:dyDescent="0.35">
      <c r="C22" s="104">
        <v>16</v>
      </c>
      <c r="D22" s="104">
        <v>0</v>
      </c>
      <c r="E22" s="104">
        <v>0</v>
      </c>
      <c r="F22" s="104">
        <v>0</v>
      </c>
      <c r="G22" s="175">
        <v>100</v>
      </c>
      <c r="H22" s="235">
        <v>-0.2</v>
      </c>
      <c r="I22" s="235">
        <v>0</v>
      </c>
      <c r="J22" s="235">
        <v>0</v>
      </c>
      <c r="K22" s="235">
        <v>0</v>
      </c>
      <c r="L22" s="102">
        <v>24</v>
      </c>
      <c r="M22">
        <v>100</v>
      </c>
      <c r="N22">
        <v>0</v>
      </c>
      <c r="O22">
        <v>0</v>
      </c>
      <c r="P22">
        <v>0</v>
      </c>
      <c r="Q22" t="s">
        <v>724</v>
      </c>
      <c r="R22" s="175">
        <f t="shared" si="3"/>
        <v>100</v>
      </c>
      <c r="S22" s="175">
        <f t="shared" si="4"/>
        <v>84</v>
      </c>
      <c r="X22" s="225" t="s">
        <v>724</v>
      </c>
      <c r="Y22" s="222">
        <f t="shared" si="5"/>
        <v>100</v>
      </c>
      <c r="Z22" s="223">
        <f t="shared" si="6"/>
        <v>0</v>
      </c>
      <c r="AA22" s="223">
        <f t="shared" si="7"/>
        <v>0</v>
      </c>
      <c r="AB22" s="224">
        <f t="shared" si="8"/>
        <v>0</v>
      </c>
      <c r="AE22" s="225" t="s">
        <v>724</v>
      </c>
      <c r="AF22" s="222">
        <f t="shared" si="9"/>
        <v>83</v>
      </c>
      <c r="AG22" s="223">
        <f t="shared" si="10"/>
        <v>16</v>
      </c>
      <c r="AH22" s="223">
        <f t="shared" si="11"/>
        <v>0</v>
      </c>
      <c r="AI22" s="224">
        <f t="shared" si="12"/>
        <v>0</v>
      </c>
    </row>
    <row r="23" spans="3:35" ht="27.75" customHeight="1" thickBot="1" x14ac:dyDescent="0.35">
      <c r="C23" s="104">
        <v>11</v>
      </c>
      <c r="D23" s="104">
        <v>14</v>
      </c>
      <c r="E23" s="104">
        <v>0</v>
      </c>
      <c r="F23" s="104">
        <v>0</v>
      </c>
      <c r="G23" s="175">
        <v>85</v>
      </c>
      <c r="H23" s="235">
        <v>-0.15555555555555556</v>
      </c>
      <c r="I23" s="235">
        <v>0.25925925925925924</v>
      </c>
      <c r="J23" s="235">
        <v>0</v>
      </c>
      <c r="K23" s="235">
        <v>0</v>
      </c>
      <c r="L23" s="102">
        <v>27</v>
      </c>
      <c r="M23">
        <v>85</v>
      </c>
      <c r="N23">
        <v>14</v>
      </c>
      <c r="O23">
        <v>0</v>
      </c>
      <c r="P23">
        <v>0</v>
      </c>
      <c r="Q23" t="s">
        <v>725</v>
      </c>
      <c r="R23" s="175">
        <f t="shared" si="3"/>
        <v>86</v>
      </c>
      <c r="S23" s="175">
        <f t="shared" si="4"/>
        <v>86</v>
      </c>
      <c r="X23" s="226" t="s">
        <v>725</v>
      </c>
      <c r="Y23" s="227">
        <f t="shared" si="5"/>
        <v>85</v>
      </c>
      <c r="Z23" s="228">
        <f t="shared" si="6"/>
        <v>14</v>
      </c>
      <c r="AA23" s="228">
        <f t="shared" si="7"/>
        <v>0</v>
      </c>
      <c r="AB23" s="229">
        <f t="shared" si="8"/>
        <v>0</v>
      </c>
      <c r="AE23" s="226" t="s">
        <v>725</v>
      </c>
      <c r="AF23" s="227">
        <f t="shared" si="9"/>
        <v>85</v>
      </c>
      <c r="AG23" s="228">
        <f t="shared" si="10"/>
        <v>14</v>
      </c>
      <c r="AH23" s="228">
        <f t="shared" si="11"/>
        <v>0</v>
      </c>
      <c r="AI23" s="229">
        <f t="shared" si="12"/>
        <v>0</v>
      </c>
    </row>
    <row r="24" spans="3:35" x14ac:dyDescent="0.25">
      <c r="C24" s="104">
        <v>0</v>
      </c>
      <c r="D24" s="104">
        <v>0</v>
      </c>
      <c r="E24" s="104">
        <v>9</v>
      </c>
      <c r="F24" s="104">
        <v>0</v>
      </c>
      <c r="G24" s="175">
        <v>90</v>
      </c>
      <c r="H24" s="235">
        <v>0</v>
      </c>
      <c r="I24" s="235">
        <v>0</v>
      </c>
      <c r="J24" s="235">
        <v>0.14545454545454545</v>
      </c>
      <c r="K24" s="235">
        <v>0</v>
      </c>
      <c r="L24" s="102">
        <v>11</v>
      </c>
      <c r="M24">
        <v>90</v>
      </c>
      <c r="N24">
        <v>0</v>
      </c>
      <c r="O24">
        <v>9</v>
      </c>
      <c r="P24">
        <v>0</v>
      </c>
      <c r="Q24" t="s">
        <v>79</v>
      </c>
    </row>
    <row r="25" spans="3:35" x14ac:dyDescent="0.25">
      <c r="C25" s="104">
        <v>5</v>
      </c>
      <c r="D25" s="104">
        <v>10</v>
      </c>
      <c r="E25" s="104">
        <v>5</v>
      </c>
      <c r="F25" s="104">
        <v>0</v>
      </c>
      <c r="G25" s="175">
        <v>85</v>
      </c>
      <c r="H25" s="235">
        <v>-0.02</v>
      </c>
      <c r="I25" s="235">
        <v>0.17</v>
      </c>
      <c r="J25" s="235">
        <v>0.08</v>
      </c>
      <c r="K25" s="235">
        <v>0</v>
      </c>
      <c r="L25" s="102">
        <v>20</v>
      </c>
      <c r="M25">
        <v>85</v>
      </c>
      <c r="N25">
        <v>10</v>
      </c>
      <c r="O25">
        <v>5</v>
      </c>
      <c r="P25">
        <v>0</v>
      </c>
      <c r="Q25" t="s">
        <v>713</v>
      </c>
    </row>
    <row r="26" spans="3:35" x14ac:dyDescent="0.25">
      <c r="C26" s="104">
        <v>0</v>
      </c>
      <c r="D26" s="104">
        <v>17</v>
      </c>
      <c r="E26" s="104">
        <v>4</v>
      </c>
      <c r="F26" s="104">
        <v>0</v>
      </c>
      <c r="G26" s="175">
        <v>80</v>
      </c>
      <c r="H26" s="235">
        <v>0</v>
      </c>
      <c r="I26" s="235">
        <v>0.26666666666666666</v>
      </c>
      <c r="J26" s="235">
        <v>0.10222222222222223</v>
      </c>
      <c r="K26" s="235">
        <v>0</v>
      </c>
      <c r="L26" s="102">
        <v>45</v>
      </c>
      <c r="M26">
        <v>80</v>
      </c>
      <c r="N26">
        <v>17</v>
      </c>
      <c r="O26">
        <v>2</v>
      </c>
      <c r="P26">
        <v>0</v>
      </c>
      <c r="Q26" t="s">
        <v>714</v>
      </c>
    </row>
    <row r="27" spans="3:35" x14ac:dyDescent="0.25">
      <c r="C27" s="104">
        <v>0</v>
      </c>
      <c r="D27" s="104">
        <v>9</v>
      </c>
      <c r="E27" s="104">
        <v>0</v>
      </c>
      <c r="F27" s="104">
        <v>0</v>
      </c>
      <c r="G27" s="175">
        <v>90</v>
      </c>
      <c r="H27" s="235">
        <v>0</v>
      </c>
      <c r="I27" s="235">
        <v>1.9047619047619049E-2</v>
      </c>
      <c r="J27" s="235">
        <v>0</v>
      </c>
      <c r="K27" s="235">
        <v>0</v>
      </c>
      <c r="L27" s="102">
        <v>21</v>
      </c>
      <c r="M27">
        <v>90</v>
      </c>
      <c r="N27">
        <v>9</v>
      </c>
      <c r="O27">
        <v>0</v>
      </c>
      <c r="P27">
        <v>0</v>
      </c>
      <c r="Q27" t="s">
        <v>715</v>
      </c>
    </row>
    <row r="28" spans="3:35" x14ac:dyDescent="0.25">
      <c r="C28" s="104">
        <v>0</v>
      </c>
      <c r="D28" s="104">
        <v>11</v>
      </c>
      <c r="E28" s="104">
        <v>11</v>
      </c>
      <c r="F28" s="104">
        <v>0</v>
      </c>
      <c r="G28" s="175">
        <v>77</v>
      </c>
      <c r="H28" s="235">
        <v>0</v>
      </c>
      <c r="I28" s="235">
        <v>0.26666666666666666</v>
      </c>
      <c r="J28" s="235">
        <v>0.17777777777777778</v>
      </c>
      <c r="K28" s="235">
        <v>0</v>
      </c>
      <c r="L28" s="102">
        <v>9</v>
      </c>
      <c r="M28">
        <v>77</v>
      </c>
      <c r="N28">
        <v>11</v>
      </c>
      <c r="O28">
        <v>11</v>
      </c>
      <c r="P28">
        <v>0</v>
      </c>
      <c r="Q28" t="s">
        <v>716</v>
      </c>
    </row>
    <row r="29" spans="3:35" x14ac:dyDescent="0.25">
      <c r="C29" s="104">
        <v>0</v>
      </c>
      <c r="D29" s="104">
        <v>5</v>
      </c>
      <c r="E29" s="104">
        <v>0</v>
      </c>
      <c r="F29" s="104">
        <v>0</v>
      </c>
      <c r="G29" s="175">
        <v>84</v>
      </c>
      <c r="H29" s="235">
        <v>0</v>
      </c>
      <c r="I29" s="235">
        <v>3.1578947368421054E-2</v>
      </c>
      <c r="J29" s="235">
        <v>0</v>
      </c>
      <c r="K29" s="235">
        <v>0</v>
      </c>
      <c r="L29" s="102">
        <v>19</v>
      </c>
      <c r="M29">
        <v>84</v>
      </c>
      <c r="N29">
        <v>5</v>
      </c>
      <c r="O29">
        <v>0</v>
      </c>
      <c r="P29">
        <v>0</v>
      </c>
      <c r="Q29" t="s">
        <v>717</v>
      </c>
    </row>
    <row r="30" spans="3:35" x14ac:dyDescent="0.25">
      <c r="C30" s="104">
        <v>1</v>
      </c>
      <c r="D30" s="104">
        <v>4</v>
      </c>
      <c r="E30" s="104">
        <v>2</v>
      </c>
      <c r="F30" s="104">
        <v>1</v>
      </c>
      <c r="G30" s="175">
        <v>62</v>
      </c>
      <c r="H30" s="235">
        <v>-5.9701492537313433E-3</v>
      </c>
      <c r="I30" s="235">
        <v>2.0895522388059702E-2</v>
      </c>
      <c r="J30" s="235">
        <v>6.2686567164179099E-2</v>
      </c>
      <c r="K30" s="235">
        <v>-2.3880597014925373E-2</v>
      </c>
      <c r="L30" s="102">
        <v>67</v>
      </c>
      <c r="M30">
        <v>62</v>
      </c>
      <c r="N30">
        <v>4</v>
      </c>
      <c r="O30">
        <v>2</v>
      </c>
      <c r="P30">
        <v>1</v>
      </c>
      <c r="Q30" t="s">
        <v>718</v>
      </c>
    </row>
    <row r="31" spans="3:35" x14ac:dyDescent="0.25">
      <c r="C31" s="104">
        <v>0</v>
      </c>
      <c r="D31" s="104">
        <v>6</v>
      </c>
      <c r="E31" s="104">
        <v>2</v>
      </c>
      <c r="F31" s="104">
        <v>0</v>
      </c>
      <c r="G31" s="175">
        <v>88</v>
      </c>
      <c r="H31" s="235">
        <v>0</v>
      </c>
      <c r="I31" s="235">
        <v>0.11363636363636363</v>
      </c>
      <c r="J31" s="235">
        <v>2.7272727272727271E-2</v>
      </c>
      <c r="K31" s="235">
        <v>0</v>
      </c>
      <c r="L31" s="102">
        <v>44</v>
      </c>
      <c r="M31">
        <v>88</v>
      </c>
      <c r="N31">
        <v>6</v>
      </c>
      <c r="O31">
        <v>2</v>
      </c>
      <c r="P31">
        <v>0</v>
      </c>
      <c r="Q31" t="s">
        <v>719</v>
      </c>
    </row>
    <row r="32" spans="3:35" x14ac:dyDescent="0.25">
      <c r="C32" s="104">
        <v>0</v>
      </c>
      <c r="D32" s="104">
        <v>14</v>
      </c>
      <c r="E32" s="104">
        <v>7</v>
      </c>
      <c r="F32" s="104">
        <v>0</v>
      </c>
      <c r="G32" s="175">
        <v>85</v>
      </c>
      <c r="H32" s="235">
        <v>0</v>
      </c>
      <c r="I32" s="235">
        <v>2.8571428571428571E-2</v>
      </c>
      <c r="J32" s="235">
        <v>1.4285714285714285E-2</v>
      </c>
      <c r="K32" s="235">
        <v>0</v>
      </c>
      <c r="L32" s="102">
        <v>14</v>
      </c>
      <c r="M32">
        <v>85</v>
      </c>
      <c r="N32">
        <v>7</v>
      </c>
      <c r="O32">
        <v>7</v>
      </c>
      <c r="P32">
        <v>0</v>
      </c>
      <c r="Q32" t="s">
        <v>720</v>
      </c>
    </row>
    <row r="33" spans="3:17" x14ac:dyDescent="0.25">
      <c r="C33" s="104">
        <v>3</v>
      </c>
      <c r="D33" s="104">
        <v>11</v>
      </c>
      <c r="E33" s="104">
        <v>0</v>
      </c>
      <c r="F33" s="104">
        <v>0</v>
      </c>
      <c r="G33" s="175">
        <v>88</v>
      </c>
      <c r="H33" s="235">
        <v>-4.4444444444444446E-2</v>
      </c>
      <c r="I33" s="235">
        <v>0.17037037037037037</v>
      </c>
      <c r="J33" s="235">
        <v>0</v>
      </c>
      <c r="K33" s="235">
        <v>0</v>
      </c>
      <c r="L33" s="102">
        <v>27</v>
      </c>
      <c r="M33">
        <v>88</v>
      </c>
      <c r="N33">
        <v>11</v>
      </c>
      <c r="O33">
        <v>0</v>
      </c>
      <c r="P33">
        <v>0</v>
      </c>
      <c r="Q33" t="s">
        <v>721</v>
      </c>
    </row>
    <row r="34" spans="3:17" x14ac:dyDescent="0.25">
      <c r="C34" s="104">
        <v>0</v>
      </c>
      <c r="D34" s="104">
        <v>11</v>
      </c>
      <c r="E34" s="104">
        <v>0</v>
      </c>
      <c r="F34" s="104">
        <v>0</v>
      </c>
      <c r="G34" s="175">
        <v>88</v>
      </c>
      <c r="H34" s="235">
        <v>0</v>
      </c>
      <c r="I34" s="235">
        <v>0.13333333333333333</v>
      </c>
      <c r="J34" s="235">
        <v>0</v>
      </c>
      <c r="K34" s="235">
        <v>0</v>
      </c>
      <c r="L34" s="102">
        <v>9</v>
      </c>
      <c r="M34">
        <v>88</v>
      </c>
      <c r="N34">
        <v>11</v>
      </c>
      <c r="O34">
        <v>0</v>
      </c>
      <c r="P34">
        <v>0</v>
      </c>
      <c r="Q34" t="s">
        <v>722</v>
      </c>
    </row>
    <row r="35" spans="3:17" x14ac:dyDescent="0.25">
      <c r="C35" s="104">
        <v>0</v>
      </c>
      <c r="D35" s="104">
        <v>13</v>
      </c>
      <c r="E35" s="104">
        <v>0</v>
      </c>
      <c r="F35" s="104">
        <v>0</v>
      </c>
      <c r="G35" s="175">
        <v>86</v>
      </c>
      <c r="H35" s="235">
        <v>0</v>
      </c>
      <c r="I35" s="235">
        <v>0.16521739130434782</v>
      </c>
      <c r="J35" s="235">
        <v>0</v>
      </c>
      <c r="K35" s="235">
        <v>0</v>
      </c>
      <c r="L35" s="102">
        <v>23</v>
      </c>
      <c r="M35">
        <v>86</v>
      </c>
      <c r="N35">
        <v>13</v>
      </c>
      <c r="O35">
        <v>0</v>
      </c>
      <c r="P35">
        <v>0</v>
      </c>
      <c r="Q35" t="s">
        <v>723</v>
      </c>
    </row>
    <row r="36" spans="3:17" x14ac:dyDescent="0.25">
      <c r="C36" s="104">
        <v>4</v>
      </c>
      <c r="D36" s="104">
        <v>16</v>
      </c>
      <c r="E36" s="104">
        <v>0</v>
      </c>
      <c r="F36" s="104">
        <v>0</v>
      </c>
      <c r="G36" s="175">
        <v>83</v>
      </c>
      <c r="H36" s="235">
        <v>-0.05</v>
      </c>
      <c r="I36" s="235">
        <v>0.13333333333333333</v>
      </c>
      <c r="J36" s="235">
        <v>0</v>
      </c>
      <c r="K36" s="235">
        <v>0</v>
      </c>
      <c r="L36" s="102">
        <v>24</v>
      </c>
      <c r="M36">
        <v>83</v>
      </c>
      <c r="N36">
        <v>16</v>
      </c>
      <c r="O36">
        <v>0</v>
      </c>
      <c r="P36">
        <v>0</v>
      </c>
      <c r="Q36" t="s">
        <v>724</v>
      </c>
    </row>
    <row r="37" spans="3:17" x14ac:dyDescent="0.25">
      <c r="C37" s="104">
        <v>3</v>
      </c>
      <c r="D37" s="104">
        <v>14</v>
      </c>
      <c r="E37" s="104">
        <v>0</v>
      </c>
      <c r="F37" s="104">
        <v>0</v>
      </c>
      <c r="G37" s="175">
        <v>85</v>
      </c>
      <c r="H37" s="235">
        <v>-1.4814814814814815E-2</v>
      </c>
      <c r="I37" s="235">
        <v>0.13333333333333333</v>
      </c>
      <c r="J37" s="235">
        <v>0</v>
      </c>
      <c r="K37" s="235">
        <v>0</v>
      </c>
      <c r="L37" s="102">
        <v>27</v>
      </c>
      <c r="M37">
        <v>85</v>
      </c>
      <c r="N37">
        <v>14</v>
      </c>
      <c r="O37">
        <v>0</v>
      </c>
      <c r="P37">
        <v>0</v>
      </c>
      <c r="Q37" t="s">
        <v>725</v>
      </c>
    </row>
    <row r="38" spans="3:17" x14ac:dyDescent="0.25">
      <c r="C38" s="104"/>
      <c r="D38" s="104"/>
      <c r="E38" s="104"/>
      <c r="F38" s="104"/>
      <c r="G38" s="175"/>
      <c r="H38" s="235"/>
      <c r="I38" s="235"/>
      <c r="J38" s="235"/>
      <c r="K38" s="235"/>
      <c r="L38" s="102"/>
    </row>
  </sheetData>
  <mergeCells count="3">
    <mergeCell ref="Y7:AA7"/>
    <mergeCell ref="AF7:AH7"/>
    <mergeCell ref="X5:AI5"/>
  </mergeCells>
  <conditionalFormatting sqref="AF10:AF12 AF14 AF22 AF20 Y14 Y22 Y20">
    <cfRule type="expression" dxfId="1302" priority="386" stopIfTrue="1">
      <formula>IF((Y10&lt;=$B$5),TRUE,FALSE)</formula>
    </cfRule>
    <cfRule type="expression" dxfId="1301" priority="387" stopIfTrue="1">
      <formula>IF(Y10&gt;$B$7,TRUE,FALSE)</formula>
    </cfRule>
    <cfRule type="expression" dxfId="1300" priority="388" stopIfTrue="1">
      <formula>IF(Y10&gt;$B$6,TRUE,FALSE)</formula>
    </cfRule>
    <cfRule type="expression" dxfId="1299" priority="389" stopIfTrue="1">
      <formula>IF(Y10&gt;$B$5,TRUE,FALSE)</formula>
    </cfRule>
    <cfRule type="expression" dxfId="1298" priority="390" stopIfTrue="1">
      <formula>IF(I10&gt;$B$1,TRUE,FALSE)</formula>
    </cfRule>
    <cfRule type="expression" dxfId="1297" priority="391" stopIfTrue="1">
      <formula>IF(I10&gt;$B$2,TRUE,FALSE)</formula>
    </cfRule>
    <cfRule type="expression" dxfId="1296" priority="392" stopIfTrue="1">
      <formula>IF(I10&gt;$B$3,TRUE,FALSE)</formula>
    </cfRule>
  </conditionalFormatting>
  <conditionalFormatting sqref="AG10:AG12 AG14 AG22 AG20 Z14 Z22 Z20">
    <cfRule type="expression" dxfId="1295" priority="379" stopIfTrue="1">
      <formula>IF((Z10&lt;=$B$5),TRUE,FALSE)</formula>
    </cfRule>
    <cfRule type="expression" dxfId="1294" priority="380" stopIfTrue="1">
      <formula>IF(Z10&gt;$B$7,TRUE,FALSE)</formula>
    </cfRule>
    <cfRule type="expression" dxfId="1293" priority="381" stopIfTrue="1">
      <formula>IF(Z10&gt;$B$6,TRUE,FALSE)</formula>
    </cfRule>
    <cfRule type="expression" dxfId="1292" priority="382" stopIfTrue="1">
      <formula>IF(Z10&gt;$B$5,TRUE,FALSE)</formula>
    </cfRule>
    <cfRule type="expression" dxfId="1291" priority="383" stopIfTrue="1">
      <formula>IF(J10&gt;$B$1,TRUE,FALSE)</formula>
    </cfRule>
    <cfRule type="expression" dxfId="1290" priority="384" stopIfTrue="1">
      <formula>IF(J10&gt;$B$2,TRUE,FALSE)</formula>
    </cfRule>
    <cfRule type="expression" dxfId="1289" priority="385" stopIfTrue="1">
      <formula>IF(J10&gt;$B$3,TRUE,FALSE)</formula>
    </cfRule>
  </conditionalFormatting>
  <conditionalFormatting sqref="AH10:AH12 AH14 AH22">
    <cfRule type="expression" dxfId="1288" priority="372" stopIfTrue="1">
      <formula>IF((AH10&lt;=$B$5),TRUE,FALSE)</formula>
    </cfRule>
    <cfRule type="expression" dxfId="1287" priority="373" stopIfTrue="1">
      <formula>IF(AH10&gt;$B$7,TRUE,FALSE)</formula>
    </cfRule>
    <cfRule type="expression" dxfId="1286" priority="374" stopIfTrue="1">
      <formula>IF(AH10&gt;$B$6,TRUE,FALSE)</formula>
    </cfRule>
    <cfRule type="expression" dxfId="1285" priority="375" stopIfTrue="1">
      <formula>IF(AH10&gt;$B$5,TRUE,FALSE)</formula>
    </cfRule>
    <cfRule type="expression" dxfId="1284" priority="376" stopIfTrue="1">
      <formula>IF(V10&gt;$B$1,TRUE,FALSE)</formula>
    </cfRule>
    <cfRule type="expression" dxfId="1283" priority="377" stopIfTrue="1">
      <formula>IF(V10&gt;$B$2,TRUE,FALSE)</formula>
    </cfRule>
    <cfRule type="expression" dxfId="1282" priority="378" stopIfTrue="1">
      <formula>IF(V10&gt;$B$3,TRUE,FALSE)</formula>
    </cfRule>
  </conditionalFormatting>
  <conditionalFormatting sqref="AI10:AI12 AI14 AI22">
    <cfRule type="expression" dxfId="1281" priority="365" stopIfTrue="1">
      <formula>IF((AI10&lt;=$B$5),TRUE,FALSE)</formula>
    </cfRule>
    <cfRule type="expression" dxfId="1280" priority="366" stopIfTrue="1">
      <formula>IF(AI10&gt;$B$7,TRUE,FALSE)</formula>
    </cfRule>
    <cfRule type="expression" dxfId="1279" priority="367" stopIfTrue="1">
      <formula>IF(AI10&gt;$B$6,TRUE,FALSE)</formula>
    </cfRule>
    <cfRule type="expression" dxfId="1278" priority="368" stopIfTrue="1">
      <formula>IF(AI10&gt;$B$5,TRUE,FALSE)</formula>
    </cfRule>
    <cfRule type="expression" dxfId="1277" priority="369" stopIfTrue="1">
      <formula>IF(W10&gt;$B$1,TRUE,FALSE)</formula>
    </cfRule>
    <cfRule type="expression" dxfId="1276" priority="370" stopIfTrue="1">
      <formula>IF(W10&gt;$B$2,TRUE,FALSE)</formula>
    </cfRule>
    <cfRule type="expression" dxfId="1275" priority="371" stopIfTrue="1">
      <formula>IF(W10&gt;$B$3,TRUE,FALSE)</formula>
    </cfRule>
  </conditionalFormatting>
  <conditionalFormatting sqref="AF13">
    <cfRule type="expression" dxfId="1274" priority="358" stopIfTrue="1">
      <formula>IF((AF13&lt;=$B$5),TRUE,FALSE)</formula>
    </cfRule>
    <cfRule type="expression" dxfId="1273" priority="359" stopIfTrue="1">
      <formula>IF(AF13&gt;$B$7,TRUE,FALSE)</formula>
    </cfRule>
    <cfRule type="expression" dxfId="1272" priority="360" stopIfTrue="1">
      <formula>IF(AF13&gt;$B$6,TRUE,FALSE)</formula>
    </cfRule>
    <cfRule type="expression" dxfId="1271" priority="361" stopIfTrue="1">
      <formula>IF(AF13&gt;$B$5,TRUE,FALSE)</formula>
    </cfRule>
    <cfRule type="expression" dxfId="1270" priority="362" stopIfTrue="1">
      <formula>IF(P13&gt;$B$1,TRUE,FALSE)</formula>
    </cfRule>
    <cfRule type="expression" dxfId="1269" priority="363" stopIfTrue="1">
      <formula>IF(P13&gt;$B$2,TRUE,FALSE)</formula>
    </cfRule>
    <cfRule type="expression" dxfId="1268" priority="364" stopIfTrue="1">
      <formula>IF(P13&gt;$B$3,TRUE,FALSE)</formula>
    </cfRule>
  </conditionalFormatting>
  <conditionalFormatting sqref="AG13">
    <cfRule type="expression" dxfId="1267" priority="351" stopIfTrue="1">
      <formula>IF((AG13&lt;=$B$5),TRUE,FALSE)</formula>
    </cfRule>
    <cfRule type="expression" dxfId="1266" priority="352" stopIfTrue="1">
      <formula>IF(AG13&gt;$B$7,TRUE,FALSE)</formula>
    </cfRule>
    <cfRule type="expression" dxfId="1265" priority="353" stopIfTrue="1">
      <formula>IF(AG13&gt;$B$6,TRUE,FALSE)</formula>
    </cfRule>
    <cfRule type="expression" dxfId="1264" priority="354" stopIfTrue="1">
      <formula>IF(AG13&gt;$B$5,TRUE,FALSE)</formula>
    </cfRule>
    <cfRule type="expression" dxfId="1263" priority="355" stopIfTrue="1">
      <formula>IF(Q13&gt;$B$1,TRUE,FALSE)</formula>
    </cfRule>
    <cfRule type="expression" dxfId="1262" priority="356" stopIfTrue="1">
      <formula>IF(Q13&gt;$B$2,TRUE,FALSE)</formula>
    </cfRule>
    <cfRule type="expression" dxfId="1261" priority="357" stopIfTrue="1">
      <formula>IF(Q13&gt;$B$3,TRUE,FALSE)</formula>
    </cfRule>
  </conditionalFormatting>
  <conditionalFormatting sqref="AH13">
    <cfRule type="expression" dxfId="1260" priority="344" stopIfTrue="1">
      <formula>IF((AH13&lt;=$B$5),TRUE,FALSE)</formula>
    </cfRule>
    <cfRule type="expression" dxfId="1259" priority="345" stopIfTrue="1">
      <formula>IF(AH13&gt;$B$7,TRUE,FALSE)</formula>
    </cfRule>
    <cfRule type="expression" dxfId="1258" priority="346" stopIfTrue="1">
      <formula>IF(AH13&gt;$B$6,TRUE,FALSE)</formula>
    </cfRule>
    <cfRule type="expression" dxfId="1257" priority="347" stopIfTrue="1">
      <formula>IF(AH13&gt;$B$5,TRUE,FALSE)</formula>
    </cfRule>
    <cfRule type="expression" dxfId="1256" priority="348" stopIfTrue="1">
      <formula>IF(V13&gt;$B$1,TRUE,FALSE)</formula>
    </cfRule>
    <cfRule type="expression" dxfId="1255" priority="349" stopIfTrue="1">
      <formula>IF(V13&gt;$B$2,TRUE,FALSE)</formula>
    </cfRule>
    <cfRule type="expression" dxfId="1254" priority="350" stopIfTrue="1">
      <formula>IF(V13&gt;$B$3,TRUE,FALSE)</formula>
    </cfRule>
  </conditionalFormatting>
  <conditionalFormatting sqref="AI13">
    <cfRule type="expression" dxfId="1253" priority="337" stopIfTrue="1">
      <formula>IF((AI13&lt;=$B$5),TRUE,FALSE)</formula>
    </cfRule>
    <cfRule type="expression" dxfId="1252" priority="338" stopIfTrue="1">
      <formula>IF(AI13&gt;$B$7,TRUE,FALSE)</formula>
    </cfRule>
    <cfRule type="expression" dxfId="1251" priority="339" stopIfTrue="1">
      <formula>IF(AI13&gt;$B$6,TRUE,FALSE)</formula>
    </cfRule>
    <cfRule type="expression" dxfId="1250" priority="340" stopIfTrue="1">
      <formula>IF(AI13&gt;$B$5,TRUE,FALSE)</formula>
    </cfRule>
    <cfRule type="expression" dxfId="1249" priority="341" stopIfTrue="1">
      <formula>IF(W13&gt;$B$1,TRUE,FALSE)</formula>
    </cfRule>
    <cfRule type="expression" dxfId="1248" priority="342" stopIfTrue="1">
      <formula>IF(W13&gt;$B$2,TRUE,FALSE)</formula>
    </cfRule>
    <cfRule type="expression" dxfId="1247" priority="343" stopIfTrue="1">
      <formula>IF(W13&gt;$B$3,TRUE,FALSE)</formula>
    </cfRule>
  </conditionalFormatting>
  <conditionalFormatting sqref="AF15">
    <cfRule type="expression" dxfId="1246" priority="330" stopIfTrue="1">
      <formula>IF((AF15&lt;=$B$5),TRUE,FALSE)</formula>
    </cfRule>
    <cfRule type="expression" dxfId="1245" priority="331" stopIfTrue="1">
      <formula>IF(AF15&gt;$B$7,TRUE,FALSE)</formula>
    </cfRule>
    <cfRule type="expression" dxfId="1244" priority="332" stopIfTrue="1">
      <formula>IF(AF15&gt;$B$6,TRUE,FALSE)</formula>
    </cfRule>
    <cfRule type="expression" dxfId="1243" priority="333" stopIfTrue="1">
      <formula>IF(AF15&gt;$B$5,TRUE,FALSE)</formula>
    </cfRule>
    <cfRule type="expression" dxfId="1242" priority="334" stopIfTrue="1">
      <formula>IF(P15&gt;$B$1,TRUE,FALSE)</formula>
    </cfRule>
    <cfRule type="expression" dxfId="1241" priority="335" stopIfTrue="1">
      <formula>IF(P15&gt;$B$2,TRUE,FALSE)</formula>
    </cfRule>
    <cfRule type="expression" dxfId="1240" priority="336" stopIfTrue="1">
      <formula>IF(P15&gt;$B$3,TRUE,FALSE)</formula>
    </cfRule>
  </conditionalFormatting>
  <conditionalFormatting sqref="AG15">
    <cfRule type="expression" dxfId="1239" priority="323" stopIfTrue="1">
      <formula>IF((AG15&lt;=$B$5),TRUE,FALSE)</formula>
    </cfRule>
    <cfRule type="expression" dxfId="1238" priority="324" stopIfTrue="1">
      <formula>IF(AG15&gt;$B$7,TRUE,FALSE)</formula>
    </cfRule>
    <cfRule type="expression" dxfId="1237" priority="325" stopIfTrue="1">
      <formula>IF(AG15&gt;$B$6,TRUE,FALSE)</formula>
    </cfRule>
    <cfRule type="expression" dxfId="1236" priority="326" stopIfTrue="1">
      <formula>IF(AG15&gt;$B$5,TRUE,FALSE)</formula>
    </cfRule>
    <cfRule type="expression" dxfId="1235" priority="327" stopIfTrue="1">
      <formula>IF(Q15&gt;$B$1,TRUE,FALSE)</formula>
    </cfRule>
    <cfRule type="expression" dxfId="1234" priority="328" stopIfTrue="1">
      <formula>IF(Q15&gt;$B$2,TRUE,FALSE)</formula>
    </cfRule>
    <cfRule type="expression" dxfId="1233" priority="329" stopIfTrue="1">
      <formula>IF(Q15&gt;$B$3,TRUE,FALSE)</formula>
    </cfRule>
  </conditionalFormatting>
  <conditionalFormatting sqref="AH15">
    <cfRule type="expression" dxfId="1232" priority="316" stopIfTrue="1">
      <formula>IF((AH15&lt;=$B$5),TRUE,FALSE)</formula>
    </cfRule>
    <cfRule type="expression" dxfId="1231" priority="317" stopIfTrue="1">
      <formula>IF(AH15&gt;$B$7,TRUE,FALSE)</formula>
    </cfRule>
    <cfRule type="expression" dxfId="1230" priority="318" stopIfTrue="1">
      <formula>IF(AH15&gt;$B$6,TRUE,FALSE)</formula>
    </cfRule>
    <cfRule type="expression" dxfId="1229" priority="319" stopIfTrue="1">
      <formula>IF(AH15&gt;$B$5,TRUE,FALSE)</formula>
    </cfRule>
    <cfRule type="expression" dxfId="1228" priority="320" stopIfTrue="1">
      <formula>IF(V15&gt;$B$1,TRUE,FALSE)</formula>
    </cfRule>
    <cfRule type="expression" dxfId="1227" priority="321" stopIfTrue="1">
      <formula>IF(V15&gt;$B$2,TRUE,FALSE)</formula>
    </cfRule>
    <cfRule type="expression" dxfId="1226" priority="322" stopIfTrue="1">
      <formula>IF(V15&gt;$B$3,TRUE,FALSE)</formula>
    </cfRule>
  </conditionalFormatting>
  <conditionalFormatting sqref="AI15">
    <cfRule type="expression" dxfId="1225" priority="309" stopIfTrue="1">
      <formula>IF((AI15&lt;=$B$5),TRUE,FALSE)</formula>
    </cfRule>
    <cfRule type="expression" dxfId="1224" priority="310" stopIfTrue="1">
      <formula>IF(AI15&gt;$B$7,TRUE,FALSE)</formula>
    </cfRule>
    <cfRule type="expression" dxfId="1223" priority="311" stopIfTrue="1">
      <formula>IF(AI15&gt;$B$6,TRUE,FALSE)</formula>
    </cfRule>
    <cfRule type="expression" dxfId="1222" priority="312" stopIfTrue="1">
      <formula>IF(AI15&gt;$B$5,TRUE,FALSE)</formula>
    </cfRule>
    <cfRule type="expression" dxfId="1221" priority="313" stopIfTrue="1">
      <formula>IF(W15&gt;$B$1,TRUE,FALSE)</formula>
    </cfRule>
    <cfRule type="expression" dxfId="1220" priority="314" stopIfTrue="1">
      <formula>IF(W15&gt;$B$2,TRUE,FALSE)</formula>
    </cfRule>
    <cfRule type="expression" dxfId="1219" priority="315" stopIfTrue="1">
      <formula>IF(W15&gt;$B$3,TRUE,FALSE)</formula>
    </cfRule>
  </conditionalFormatting>
  <conditionalFormatting sqref="AF16:AF18">
    <cfRule type="expression" dxfId="1218" priority="302" stopIfTrue="1">
      <formula>IF((AF16&lt;=$B$5),TRUE,FALSE)</formula>
    </cfRule>
    <cfRule type="expression" dxfId="1217" priority="303" stopIfTrue="1">
      <formula>IF(AF16&gt;$B$7,TRUE,FALSE)</formula>
    </cfRule>
    <cfRule type="expression" dxfId="1216" priority="304" stopIfTrue="1">
      <formula>IF(AF16&gt;$B$6,TRUE,FALSE)</formula>
    </cfRule>
    <cfRule type="expression" dxfId="1215" priority="305" stopIfTrue="1">
      <formula>IF(AF16&gt;$B$5,TRUE,FALSE)</formula>
    </cfRule>
    <cfRule type="expression" dxfId="1214" priority="306" stopIfTrue="1">
      <formula>IF(P16&gt;$B$1,TRUE,FALSE)</formula>
    </cfRule>
    <cfRule type="expression" dxfId="1213" priority="307" stopIfTrue="1">
      <formula>IF(P16&gt;$B$2,TRUE,FALSE)</formula>
    </cfRule>
    <cfRule type="expression" dxfId="1212" priority="308" stopIfTrue="1">
      <formula>IF(P16&gt;$B$3,TRUE,FALSE)</formula>
    </cfRule>
  </conditionalFormatting>
  <conditionalFormatting sqref="AG16:AG18">
    <cfRule type="expression" dxfId="1211" priority="295" stopIfTrue="1">
      <formula>IF((AG16&lt;=$B$5),TRUE,FALSE)</formula>
    </cfRule>
    <cfRule type="expression" dxfId="1210" priority="296" stopIfTrue="1">
      <formula>IF(AG16&gt;$B$7,TRUE,FALSE)</formula>
    </cfRule>
    <cfRule type="expression" dxfId="1209" priority="297" stopIfTrue="1">
      <formula>IF(AG16&gt;$B$6,TRUE,FALSE)</formula>
    </cfRule>
    <cfRule type="expression" dxfId="1208" priority="298" stopIfTrue="1">
      <formula>IF(AG16&gt;$B$5,TRUE,FALSE)</formula>
    </cfRule>
    <cfRule type="expression" dxfId="1207" priority="299" stopIfTrue="1">
      <formula>IF(Q16&gt;$B$1,TRUE,FALSE)</formula>
    </cfRule>
    <cfRule type="expression" dxfId="1206" priority="300" stopIfTrue="1">
      <formula>IF(Q16&gt;$B$2,TRUE,FALSE)</formula>
    </cfRule>
    <cfRule type="expression" dxfId="1205" priority="301" stopIfTrue="1">
      <formula>IF(Q16&gt;$B$3,TRUE,FALSE)</formula>
    </cfRule>
  </conditionalFormatting>
  <conditionalFormatting sqref="AH16:AH18 AH20">
    <cfRule type="expression" dxfId="1204" priority="288" stopIfTrue="1">
      <formula>IF((AH16&lt;=$B$5),TRUE,FALSE)</formula>
    </cfRule>
    <cfRule type="expression" dxfId="1203" priority="289" stopIfTrue="1">
      <formula>IF(AH16&gt;$B$7,TRUE,FALSE)</formula>
    </cfRule>
    <cfRule type="expression" dxfId="1202" priority="290" stopIfTrue="1">
      <formula>IF(AH16&gt;$B$6,TRUE,FALSE)</formula>
    </cfRule>
    <cfRule type="expression" dxfId="1201" priority="291" stopIfTrue="1">
      <formula>IF(AH16&gt;$B$5,TRUE,FALSE)</formula>
    </cfRule>
    <cfRule type="expression" dxfId="1200" priority="292" stopIfTrue="1">
      <formula>IF(V16&gt;$B$1,TRUE,FALSE)</formula>
    </cfRule>
    <cfRule type="expression" dxfId="1199" priority="293" stopIfTrue="1">
      <formula>IF(V16&gt;$B$2,TRUE,FALSE)</formula>
    </cfRule>
    <cfRule type="expression" dxfId="1198" priority="294" stopIfTrue="1">
      <formula>IF(V16&gt;$B$3,TRUE,FALSE)</formula>
    </cfRule>
  </conditionalFormatting>
  <conditionalFormatting sqref="AI16:AI18 AI20">
    <cfRule type="expression" dxfId="1197" priority="281" stopIfTrue="1">
      <formula>IF((AI16&lt;=$B$5),TRUE,FALSE)</formula>
    </cfRule>
    <cfRule type="expression" dxfId="1196" priority="282" stopIfTrue="1">
      <formula>IF(AI16&gt;$B$7,TRUE,FALSE)</formula>
    </cfRule>
    <cfRule type="expression" dxfId="1195" priority="283" stopIfTrue="1">
      <formula>IF(AI16&gt;$B$6,TRUE,FALSE)</formula>
    </cfRule>
    <cfRule type="expression" dxfId="1194" priority="284" stopIfTrue="1">
      <formula>IF(AI16&gt;$B$5,TRUE,FALSE)</formula>
    </cfRule>
    <cfRule type="expression" dxfId="1193" priority="285" stopIfTrue="1">
      <formula>IF(W16&gt;$B$1,TRUE,FALSE)</formula>
    </cfRule>
    <cfRule type="expression" dxfId="1192" priority="286" stopIfTrue="1">
      <formula>IF(W16&gt;$B$2,TRUE,FALSE)</formula>
    </cfRule>
    <cfRule type="expression" dxfId="1191" priority="287" stopIfTrue="1">
      <formula>IF(W16&gt;$B$3,TRUE,FALSE)</formula>
    </cfRule>
  </conditionalFormatting>
  <conditionalFormatting sqref="AF19">
    <cfRule type="expression" dxfId="1190" priority="274" stopIfTrue="1">
      <formula>IF((AF19&lt;=$B$5),TRUE,FALSE)</formula>
    </cfRule>
    <cfRule type="expression" dxfId="1189" priority="275" stopIfTrue="1">
      <formula>IF(AF19&gt;$B$7,TRUE,FALSE)</formula>
    </cfRule>
    <cfRule type="expression" dxfId="1188" priority="276" stopIfTrue="1">
      <formula>IF(AF19&gt;$B$6,TRUE,FALSE)</formula>
    </cfRule>
    <cfRule type="expression" dxfId="1187" priority="277" stopIfTrue="1">
      <formula>IF(AF19&gt;$B$5,TRUE,FALSE)</formula>
    </cfRule>
    <cfRule type="expression" dxfId="1186" priority="278" stopIfTrue="1">
      <formula>IF(P19&gt;$B$1,TRUE,FALSE)</formula>
    </cfRule>
    <cfRule type="expression" dxfId="1185" priority="279" stopIfTrue="1">
      <formula>IF(P19&gt;$B$2,TRUE,FALSE)</formula>
    </cfRule>
    <cfRule type="expression" dxfId="1184" priority="280" stopIfTrue="1">
      <formula>IF(P19&gt;$B$3,TRUE,FALSE)</formula>
    </cfRule>
  </conditionalFormatting>
  <conditionalFormatting sqref="AG19">
    <cfRule type="expression" dxfId="1183" priority="267" stopIfTrue="1">
      <formula>IF((AG19&lt;=$B$5),TRUE,FALSE)</formula>
    </cfRule>
    <cfRule type="expression" dxfId="1182" priority="268" stopIfTrue="1">
      <formula>IF(AG19&gt;$B$7,TRUE,FALSE)</formula>
    </cfRule>
    <cfRule type="expression" dxfId="1181" priority="269" stopIfTrue="1">
      <formula>IF(AG19&gt;$B$6,TRUE,FALSE)</formula>
    </cfRule>
    <cfRule type="expression" dxfId="1180" priority="270" stopIfTrue="1">
      <formula>IF(AG19&gt;$B$5,TRUE,FALSE)</formula>
    </cfRule>
    <cfRule type="expression" dxfId="1179" priority="271" stopIfTrue="1">
      <formula>IF(Q19&gt;$B$1,TRUE,FALSE)</formula>
    </cfRule>
    <cfRule type="expression" dxfId="1178" priority="272" stopIfTrue="1">
      <formula>IF(Q19&gt;$B$2,TRUE,FALSE)</formula>
    </cfRule>
    <cfRule type="expression" dxfId="1177" priority="273" stopIfTrue="1">
      <formula>IF(Q19&gt;$B$3,TRUE,FALSE)</formula>
    </cfRule>
  </conditionalFormatting>
  <conditionalFormatting sqref="AH19">
    <cfRule type="expression" dxfId="1176" priority="260" stopIfTrue="1">
      <formula>IF((AH19&lt;=$B$5),TRUE,FALSE)</formula>
    </cfRule>
    <cfRule type="expression" dxfId="1175" priority="261" stopIfTrue="1">
      <formula>IF(AH19&gt;$B$7,TRUE,FALSE)</formula>
    </cfRule>
    <cfRule type="expression" dxfId="1174" priority="262" stopIfTrue="1">
      <formula>IF(AH19&gt;$B$6,TRUE,FALSE)</formula>
    </cfRule>
    <cfRule type="expression" dxfId="1173" priority="263" stopIfTrue="1">
      <formula>IF(AH19&gt;$B$5,TRUE,FALSE)</formula>
    </cfRule>
    <cfRule type="expression" dxfId="1172" priority="264" stopIfTrue="1">
      <formula>IF(V19&gt;$B$1,TRUE,FALSE)</formula>
    </cfRule>
    <cfRule type="expression" dxfId="1171" priority="265" stopIfTrue="1">
      <formula>IF(V19&gt;$B$2,TRUE,FALSE)</formula>
    </cfRule>
    <cfRule type="expression" dxfId="1170" priority="266" stopIfTrue="1">
      <formula>IF(V19&gt;$B$3,TRUE,FALSE)</formula>
    </cfRule>
  </conditionalFormatting>
  <conditionalFormatting sqref="AI19">
    <cfRule type="expression" dxfId="1169" priority="253" stopIfTrue="1">
      <formula>IF((AI19&lt;=$B$5),TRUE,FALSE)</formula>
    </cfRule>
    <cfRule type="expression" dxfId="1168" priority="254" stopIfTrue="1">
      <formula>IF(AI19&gt;$B$7,TRUE,FALSE)</formula>
    </cfRule>
    <cfRule type="expression" dxfId="1167" priority="255" stopIfTrue="1">
      <formula>IF(AI19&gt;$B$6,TRUE,FALSE)</formula>
    </cfRule>
    <cfRule type="expression" dxfId="1166" priority="256" stopIfTrue="1">
      <formula>IF(AI19&gt;$B$5,TRUE,FALSE)</formula>
    </cfRule>
    <cfRule type="expression" dxfId="1165" priority="257" stopIfTrue="1">
      <formula>IF(W19&gt;$B$1,TRUE,FALSE)</formula>
    </cfRule>
    <cfRule type="expression" dxfId="1164" priority="258" stopIfTrue="1">
      <formula>IF(W19&gt;$B$2,TRUE,FALSE)</formula>
    </cfRule>
    <cfRule type="expression" dxfId="1163" priority="259" stopIfTrue="1">
      <formula>IF(W19&gt;$B$3,TRUE,FALSE)</formula>
    </cfRule>
  </conditionalFormatting>
  <conditionalFormatting sqref="AF21">
    <cfRule type="expression" dxfId="1162" priority="246" stopIfTrue="1">
      <formula>IF((AF21&lt;=$B$5),TRUE,FALSE)</formula>
    </cfRule>
    <cfRule type="expression" dxfId="1161" priority="247" stopIfTrue="1">
      <formula>IF(AF21&gt;$B$7,TRUE,FALSE)</formula>
    </cfRule>
    <cfRule type="expression" dxfId="1160" priority="248" stopIfTrue="1">
      <formula>IF(AF21&gt;$B$6,TRUE,FALSE)</formula>
    </cfRule>
    <cfRule type="expression" dxfId="1159" priority="249" stopIfTrue="1">
      <formula>IF(AF21&gt;$B$5,TRUE,FALSE)</formula>
    </cfRule>
    <cfRule type="expression" dxfId="1158" priority="250" stopIfTrue="1">
      <formula>IF(P21&gt;$B$1,TRUE,FALSE)</formula>
    </cfRule>
    <cfRule type="expression" dxfId="1157" priority="251" stopIfTrue="1">
      <formula>IF(P21&gt;$B$2,TRUE,FALSE)</formula>
    </cfRule>
    <cfRule type="expression" dxfId="1156" priority="252" stopIfTrue="1">
      <formula>IF(P21&gt;$B$3,TRUE,FALSE)</formula>
    </cfRule>
  </conditionalFormatting>
  <conditionalFormatting sqref="AG21">
    <cfRule type="expression" dxfId="1155" priority="239" stopIfTrue="1">
      <formula>IF((AG21&lt;=$B$5),TRUE,FALSE)</formula>
    </cfRule>
    <cfRule type="expression" dxfId="1154" priority="240" stopIfTrue="1">
      <formula>IF(AG21&gt;$B$7,TRUE,FALSE)</formula>
    </cfRule>
    <cfRule type="expression" dxfId="1153" priority="241" stopIfTrue="1">
      <formula>IF(AG21&gt;$B$6,TRUE,FALSE)</formula>
    </cfRule>
    <cfRule type="expression" dxfId="1152" priority="242" stopIfTrue="1">
      <formula>IF(AG21&gt;$B$5,TRUE,FALSE)</formula>
    </cfRule>
    <cfRule type="expression" dxfId="1151" priority="243" stopIfTrue="1">
      <formula>IF(Q21&gt;$B$1,TRUE,FALSE)</formula>
    </cfRule>
    <cfRule type="expression" dxfId="1150" priority="244" stopIfTrue="1">
      <formula>IF(Q21&gt;$B$2,TRUE,FALSE)</formula>
    </cfRule>
    <cfRule type="expression" dxfId="1149" priority="245" stopIfTrue="1">
      <formula>IF(Q21&gt;$B$3,TRUE,FALSE)</formula>
    </cfRule>
  </conditionalFormatting>
  <conditionalFormatting sqref="AH21">
    <cfRule type="expression" dxfId="1148" priority="232" stopIfTrue="1">
      <formula>IF((AH21&lt;=$B$5),TRUE,FALSE)</formula>
    </cfRule>
    <cfRule type="expression" dxfId="1147" priority="233" stopIfTrue="1">
      <formula>IF(AH21&gt;$B$7,TRUE,FALSE)</formula>
    </cfRule>
    <cfRule type="expression" dxfId="1146" priority="234" stopIfTrue="1">
      <formula>IF(AH21&gt;$B$6,TRUE,FALSE)</formula>
    </cfRule>
    <cfRule type="expression" dxfId="1145" priority="235" stopIfTrue="1">
      <formula>IF(AH21&gt;$B$5,TRUE,FALSE)</formula>
    </cfRule>
    <cfRule type="expression" dxfId="1144" priority="236" stopIfTrue="1">
      <formula>IF(V21&gt;$B$1,TRUE,FALSE)</formula>
    </cfRule>
    <cfRule type="expression" dxfId="1143" priority="237" stopIfTrue="1">
      <formula>IF(V21&gt;$B$2,TRUE,FALSE)</formula>
    </cfRule>
    <cfRule type="expression" dxfId="1142" priority="238" stopIfTrue="1">
      <formula>IF(V21&gt;$B$3,TRUE,FALSE)</formula>
    </cfRule>
  </conditionalFormatting>
  <conditionalFormatting sqref="AI21">
    <cfRule type="expression" dxfId="1141" priority="225" stopIfTrue="1">
      <formula>IF((AI21&lt;=$B$5),TRUE,FALSE)</formula>
    </cfRule>
    <cfRule type="expression" dxfId="1140" priority="226" stopIfTrue="1">
      <formula>IF(AI21&gt;$B$7,TRUE,FALSE)</formula>
    </cfRule>
    <cfRule type="expression" dxfId="1139" priority="227" stopIfTrue="1">
      <formula>IF(AI21&gt;$B$6,TRUE,FALSE)</formula>
    </cfRule>
    <cfRule type="expression" dxfId="1138" priority="228" stopIfTrue="1">
      <formula>IF(AI21&gt;$B$5,TRUE,FALSE)</formula>
    </cfRule>
    <cfRule type="expression" dxfId="1137" priority="229" stopIfTrue="1">
      <formula>IF(W21&gt;$B$1,TRUE,FALSE)</formula>
    </cfRule>
    <cfRule type="expression" dxfId="1136" priority="230" stopIfTrue="1">
      <formula>IF(W21&gt;$B$2,TRUE,FALSE)</formula>
    </cfRule>
    <cfRule type="expression" dxfId="1135" priority="231" stopIfTrue="1">
      <formula>IF(W21&gt;$B$3,TRUE,FALSE)</formula>
    </cfRule>
  </conditionalFormatting>
  <conditionalFormatting sqref="AF23">
    <cfRule type="expression" dxfId="1134" priority="218" stopIfTrue="1">
      <formula>IF((AF23&lt;=$B$5),TRUE,FALSE)</formula>
    </cfRule>
    <cfRule type="expression" dxfId="1133" priority="219" stopIfTrue="1">
      <formula>IF(AF23&gt;$B$7,TRUE,FALSE)</formula>
    </cfRule>
    <cfRule type="expression" dxfId="1132" priority="220" stopIfTrue="1">
      <formula>IF(AF23&gt;$B$6,TRUE,FALSE)</formula>
    </cfRule>
    <cfRule type="expression" dxfId="1131" priority="221" stopIfTrue="1">
      <formula>IF(AF23&gt;$B$5,TRUE,FALSE)</formula>
    </cfRule>
    <cfRule type="expression" dxfId="1130" priority="222" stopIfTrue="1">
      <formula>IF(P23&gt;$B$1,TRUE,FALSE)</formula>
    </cfRule>
    <cfRule type="expression" dxfId="1129" priority="223" stopIfTrue="1">
      <formula>IF(P23&gt;$B$2,TRUE,FALSE)</formula>
    </cfRule>
    <cfRule type="expression" dxfId="1128" priority="224" stopIfTrue="1">
      <formula>IF(P23&gt;$B$3,TRUE,FALSE)</formula>
    </cfRule>
  </conditionalFormatting>
  <conditionalFormatting sqref="AG23">
    <cfRule type="expression" dxfId="1127" priority="211" stopIfTrue="1">
      <formula>IF((AG23&lt;=$B$5),TRUE,FALSE)</formula>
    </cfRule>
    <cfRule type="expression" dxfId="1126" priority="212" stopIfTrue="1">
      <formula>IF(AG23&gt;$B$7,TRUE,FALSE)</formula>
    </cfRule>
    <cfRule type="expression" dxfId="1125" priority="213" stopIfTrue="1">
      <formula>IF(AG23&gt;$B$6,TRUE,FALSE)</formula>
    </cfRule>
    <cfRule type="expression" dxfId="1124" priority="214" stopIfTrue="1">
      <formula>IF(AG23&gt;$B$5,TRUE,FALSE)</formula>
    </cfRule>
    <cfRule type="expression" dxfId="1123" priority="215" stopIfTrue="1">
      <formula>IF(Q23&gt;$B$1,TRUE,FALSE)</formula>
    </cfRule>
    <cfRule type="expression" dxfId="1122" priority="216" stopIfTrue="1">
      <formula>IF(Q23&gt;$B$2,TRUE,FALSE)</formula>
    </cfRule>
    <cfRule type="expression" dxfId="1121" priority="217" stopIfTrue="1">
      <formula>IF(Q23&gt;$B$3,TRUE,FALSE)</formula>
    </cfRule>
  </conditionalFormatting>
  <conditionalFormatting sqref="AH23">
    <cfRule type="expression" dxfId="1120" priority="204" stopIfTrue="1">
      <formula>IF((AH23&lt;=$B$5),TRUE,FALSE)</formula>
    </cfRule>
    <cfRule type="expression" dxfId="1119" priority="205" stopIfTrue="1">
      <formula>IF(AH23&gt;$B$7,TRUE,FALSE)</formula>
    </cfRule>
    <cfRule type="expression" dxfId="1118" priority="206" stopIfTrue="1">
      <formula>IF(AH23&gt;$B$6,TRUE,FALSE)</formula>
    </cfRule>
    <cfRule type="expression" dxfId="1117" priority="207" stopIfTrue="1">
      <formula>IF(AH23&gt;$B$5,TRUE,FALSE)</formula>
    </cfRule>
    <cfRule type="expression" dxfId="1116" priority="208" stopIfTrue="1">
      <formula>IF(V23&gt;$B$1,TRUE,FALSE)</formula>
    </cfRule>
    <cfRule type="expression" dxfId="1115" priority="209" stopIfTrue="1">
      <formula>IF(V23&gt;$B$2,TRUE,FALSE)</formula>
    </cfRule>
    <cfRule type="expression" dxfId="1114" priority="210" stopIfTrue="1">
      <formula>IF(V23&gt;$B$3,TRUE,FALSE)</formula>
    </cfRule>
  </conditionalFormatting>
  <conditionalFormatting sqref="AI23">
    <cfRule type="expression" dxfId="1113" priority="197" stopIfTrue="1">
      <formula>IF((AI23&lt;=$B$5),TRUE,FALSE)</formula>
    </cfRule>
    <cfRule type="expression" dxfId="1112" priority="198" stopIfTrue="1">
      <formula>IF(AI23&gt;$B$7,TRUE,FALSE)</formula>
    </cfRule>
    <cfRule type="expression" dxfId="1111" priority="199" stopIfTrue="1">
      <formula>IF(AI23&gt;$B$6,TRUE,FALSE)</formula>
    </cfRule>
    <cfRule type="expression" dxfId="1110" priority="200" stopIfTrue="1">
      <formula>IF(AI23&gt;$B$5,TRUE,FALSE)</formula>
    </cfRule>
    <cfRule type="expression" dxfId="1109" priority="201" stopIfTrue="1">
      <formula>IF(W23&gt;$B$1,TRUE,FALSE)</formula>
    </cfRule>
    <cfRule type="expression" dxfId="1108" priority="202" stopIfTrue="1">
      <formula>IF(W23&gt;$B$2,TRUE,FALSE)</formula>
    </cfRule>
    <cfRule type="expression" dxfId="1107" priority="203" stopIfTrue="1">
      <formula>IF(W23&gt;$B$3,TRUE,FALSE)</formula>
    </cfRule>
  </conditionalFormatting>
  <conditionalFormatting sqref="Y10:Y12">
    <cfRule type="expression" dxfId="1106" priority="190" stopIfTrue="1">
      <formula>IF((Y10&lt;=$B$5),TRUE,FALSE)</formula>
    </cfRule>
    <cfRule type="expression" dxfId="1105" priority="191" stopIfTrue="1">
      <formula>IF(Y10&gt;$B$7,TRUE,FALSE)</formula>
    </cfRule>
    <cfRule type="expression" dxfId="1104" priority="192" stopIfTrue="1">
      <formula>IF(Y10&gt;$B$6,TRUE,FALSE)</formula>
    </cfRule>
    <cfRule type="expression" dxfId="1103" priority="193" stopIfTrue="1">
      <formula>IF(Y10&gt;$B$5,TRUE,FALSE)</formula>
    </cfRule>
    <cfRule type="expression" dxfId="1102" priority="194" stopIfTrue="1">
      <formula>IF(I10&gt;$B$1,TRUE,FALSE)</formula>
    </cfRule>
    <cfRule type="expression" dxfId="1101" priority="195" stopIfTrue="1">
      <formula>IF(I10&gt;$B$2,TRUE,FALSE)</formula>
    </cfRule>
    <cfRule type="expression" dxfId="1100" priority="196" stopIfTrue="1">
      <formula>IF(I10&gt;$B$3,TRUE,FALSE)</formula>
    </cfRule>
  </conditionalFormatting>
  <conditionalFormatting sqref="Z10:Z12">
    <cfRule type="expression" dxfId="1099" priority="183" stopIfTrue="1">
      <formula>IF((Z10&lt;=$B$5),TRUE,FALSE)</formula>
    </cfRule>
    <cfRule type="expression" dxfId="1098" priority="184" stopIfTrue="1">
      <formula>IF(Z10&gt;$B$7,TRUE,FALSE)</formula>
    </cfRule>
    <cfRule type="expression" dxfId="1097" priority="185" stopIfTrue="1">
      <formula>IF(Z10&gt;$B$6,TRUE,FALSE)</formula>
    </cfRule>
    <cfRule type="expression" dxfId="1096" priority="186" stopIfTrue="1">
      <formula>IF(Z10&gt;$B$5,TRUE,FALSE)</formula>
    </cfRule>
    <cfRule type="expression" dxfId="1095" priority="187" stopIfTrue="1">
      <formula>IF(J10&gt;$B$1,TRUE,FALSE)</formula>
    </cfRule>
    <cfRule type="expression" dxfId="1094" priority="188" stopIfTrue="1">
      <formula>IF(J10&gt;$B$2,TRUE,FALSE)</formula>
    </cfRule>
    <cfRule type="expression" dxfId="1093" priority="189" stopIfTrue="1">
      <formula>IF(J10&gt;$B$3,TRUE,FALSE)</formula>
    </cfRule>
  </conditionalFormatting>
  <conditionalFormatting sqref="AA10:AA12 AA14 AA22 AA20">
    <cfRule type="expression" dxfId="1092" priority="176" stopIfTrue="1">
      <formula>IF((AA10&lt;=$B$5),TRUE,FALSE)</formula>
    </cfRule>
    <cfRule type="expression" dxfId="1091" priority="177" stopIfTrue="1">
      <formula>IF(AA10&gt;$B$7,TRUE,FALSE)</formula>
    </cfRule>
    <cfRule type="expression" dxfId="1090" priority="178" stopIfTrue="1">
      <formula>IF(AA10&gt;$B$6,TRUE,FALSE)</formula>
    </cfRule>
    <cfRule type="expression" dxfId="1089" priority="179" stopIfTrue="1">
      <formula>IF(AA10&gt;$B$5,TRUE,FALSE)</formula>
    </cfRule>
    <cfRule type="expression" dxfId="1088" priority="180" stopIfTrue="1">
      <formula>IF(K10&gt;$B$1,TRUE,FALSE)</formula>
    </cfRule>
    <cfRule type="expression" dxfId="1087" priority="181" stopIfTrue="1">
      <formula>IF(K10&gt;$B$2,TRUE,FALSE)</formula>
    </cfRule>
    <cfRule type="expression" dxfId="1086" priority="182" stopIfTrue="1">
      <formula>IF(K10&gt;$B$3,TRUE,FALSE)</formula>
    </cfRule>
  </conditionalFormatting>
  <conditionalFormatting sqref="AB10:AB12 AB14 AB22 AB20">
    <cfRule type="expression" dxfId="1085" priority="169" stopIfTrue="1">
      <formula>IF((AB10&lt;=$B$5),TRUE,FALSE)</formula>
    </cfRule>
    <cfRule type="expression" dxfId="1084" priority="170" stopIfTrue="1">
      <formula>IF(AB10&gt;$B$7,TRUE,FALSE)</formula>
    </cfRule>
    <cfRule type="expression" dxfId="1083" priority="171" stopIfTrue="1">
      <formula>IF(AB10&gt;$B$6,TRUE,FALSE)</formula>
    </cfRule>
    <cfRule type="expression" dxfId="1082" priority="172" stopIfTrue="1">
      <formula>IF(AB10&gt;$B$5,TRUE,FALSE)</formula>
    </cfRule>
    <cfRule type="expression" dxfId="1081" priority="173" stopIfTrue="1">
      <formula>IF(L10&gt;$B$1,TRUE,FALSE)</formula>
    </cfRule>
    <cfRule type="expression" dxfId="1080" priority="174" stopIfTrue="1">
      <formula>IF(L10&gt;$B$2,TRUE,FALSE)</formula>
    </cfRule>
    <cfRule type="expression" dxfId="1079" priority="175" stopIfTrue="1">
      <formula>IF(L10&gt;$B$3,TRUE,FALSE)</formula>
    </cfRule>
  </conditionalFormatting>
  <conditionalFormatting sqref="Y13">
    <cfRule type="expression" dxfId="1078" priority="162" stopIfTrue="1">
      <formula>IF((Y13&lt;=$B$5),TRUE,FALSE)</formula>
    </cfRule>
    <cfRule type="expression" dxfId="1077" priority="163" stopIfTrue="1">
      <formula>IF(Y13&gt;$B$7,TRUE,FALSE)</formula>
    </cfRule>
    <cfRule type="expression" dxfId="1076" priority="164" stopIfTrue="1">
      <formula>IF(Y13&gt;$B$6,TRUE,FALSE)</formula>
    </cfRule>
    <cfRule type="expression" dxfId="1075" priority="165" stopIfTrue="1">
      <formula>IF(Y13&gt;$B$5,TRUE,FALSE)</formula>
    </cfRule>
    <cfRule type="expression" dxfId="1074" priority="166" stopIfTrue="1">
      <formula>IF(I13&gt;$B$1,TRUE,FALSE)</formula>
    </cfRule>
    <cfRule type="expression" dxfId="1073" priority="167" stopIfTrue="1">
      <formula>IF(I13&gt;$B$2,TRUE,FALSE)</formula>
    </cfRule>
    <cfRule type="expression" dxfId="1072" priority="168" stopIfTrue="1">
      <formula>IF(I13&gt;$B$3,TRUE,FALSE)</formula>
    </cfRule>
  </conditionalFormatting>
  <conditionalFormatting sqref="Z13">
    <cfRule type="expression" dxfId="1071" priority="155" stopIfTrue="1">
      <formula>IF((Z13&lt;=$B$5),TRUE,FALSE)</formula>
    </cfRule>
    <cfRule type="expression" dxfId="1070" priority="156" stopIfTrue="1">
      <formula>IF(Z13&gt;$B$7,TRUE,FALSE)</formula>
    </cfRule>
    <cfRule type="expression" dxfId="1069" priority="157" stopIfTrue="1">
      <formula>IF(Z13&gt;$B$6,TRUE,FALSE)</formula>
    </cfRule>
    <cfRule type="expression" dxfId="1068" priority="158" stopIfTrue="1">
      <formula>IF(Z13&gt;$B$5,TRUE,FALSE)</formula>
    </cfRule>
    <cfRule type="expression" dxfId="1067" priority="159" stopIfTrue="1">
      <formula>IF(J13&gt;$B$1,TRUE,FALSE)</formula>
    </cfRule>
    <cfRule type="expression" dxfId="1066" priority="160" stopIfTrue="1">
      <formula>IF(J13&gt;$B$2,TRUE,FALSE)</formula>
    </cfRule>
    <cfRule type="expression" dxfId="1065" priority="161" stopIfTrue="1">
      <formula>IF(J13&gt;$B$3,TRUE,FALSE)</formula>
    </cfRule>
  </conditionalFormatting>
  <conditionalFormatting sqref="AA13">
    <cfRule type="expression" dxfId="1064" priority="148" stopIfTrue="1">
      <formula>IF((AA13&lt;=$B$5),TRUE,FALSE)</formula>
    </cfRule>
    <cfRule type="expression" dxfId="1063" priority="149" stopIfTrue="1">
      <formula>IF(AA13&gt;$B$7,TRUE,FALSE)</formula>
    </cfRule>
    <cfRule type="expression" dxfId="1062" priority="150" stopIfTrue="1">
      <formula>IF(AA13&gt;$B$6,TRUE,FALSE)</formula>
    </cfRule>
    <cfRule type="expression" dxfId="1061" priority="151" stopIfTrue="1">
      <formula>IF(AA13&gt;$B$5,TRUE,FALSE)</formula>
    </cfRule>
    <cfRule type="expression" dxfId="1060" priority="152" stopIfTrue="1">
      <formula>IF(K13&gt;$B$1,TRUE,FALSE)</formula>
    </cfRule>
    <cfRule type="expression" dxfId="1059" priority="153" stopIfTrue="1">
      <formula>IF(K13&gt;$B$2,TRUE,FALSE)</formula>
    </cfRule>
    <cfRule type="expression" dxfId="1058" priority="154" stopIfTrue="1">
      <formula>IF(K13&gt;$B$3,TRUE,FALSE)</formula>
    </cfRule>
  </conditionalFormatting>
  <conditionalFormatting sqref="AB13">
    <cfRule type="expression" dxfId="1057" priority="141" stopIfTrue="1">
      <formula>IF((AB13&lt;=$B$5),TRUE,FALSE)</formula>
    </cfRule>
    <cfRule type="expression" dxfId="1056" priority="142" stopIfTrue="1">
      <formula>IF(AB13&gt;$B$7,TRUE,FALSE)</formula>
    </cfRule>
    <cfRule type="expression" dxfId="1055" priority="143" stopIfTrue="1">
      <formula>IF(AB13&gt;$B$6,TRUE,FALSE)</formula>
    </cfRule>
    <cfRule type="expression" dxfId="1054" priority="144" stopIfTrue="1">
      <formula>IF(AB13&gt;$B$5,TRUE,FALSE)</formula>
    </cfRule>
    <cfRule type="expression" dxfId="1053" priority="145" stopIfTrue="1">
      <formula>IF(L13&gt;$B$1,TRUE,FALSE)</formula>
    </cfRule>
    <cfRule type="expression" dxfId="1052" priority="146" stopIfTrue="1">
      <formula>IF(L13&gt;$B$2,TRUE,FALSE)</formula>
    </cfRule>
    <cfRule type="expression" dxfId="1051" priority="147" stopIfTrue="1">
      <formula>IF(L13&gt;$B$3,TRUE,FALSE)</formula>
    </cfRule>
  </conditionalFormatting>
  <conditionalFormatting sqref="Y15">
    <cfRule type="expression" dxfId="1050" priority="134" stopIfTrue="1">
      <formula>IF((Y15&lt;=$B$5),TRUE,FALSE)</formula>
    </cfRule>
    <cfRule type="expression" dxfId="1049" priority="135" stopIfTrue="1">
      <formula>IF(Y15&gt;$B$7,TRUE,FALSE)</formula>
    </cfRule>
    <cfRule type="expression" dxfId="1048" priority="136" stopIfTrue="1">
      <formula>IF(Y15&gt;$B$6,TRUE,FALSE)</formula>
    </cfRule>
    <cfRule type="expression" dxfId="1047" priority="137" stopIfTrue="1">
      <formula>IF(Y15&gt;$B$5,TRUE,FALSE)</formula>
    </cfRule>
    <cfRule type="expression" dxfId="1046" priority="138" stopIfTrue="1">
      <formula>IF(I15&gt;$B$1,TRUE,FALSE)</formula>
    </cfRule>
    <cfRule type="expression" dxfId="1045" priority="139" stopIfTrue="1">
      <formula>IF(I15&gt;$B$2,TRUE,FALSE)</formula>
    </cfRule>
    <cfRule type="expression" dxfId="1044" priority="140" stopIfTrue="1">
      <formula>IF(I15&gt;$B$3,TRUE,FALSE)</formula>
    </cfRule>
  </conditionalFormatting>
  <conditionalFormatting sqref="Z15">
    <cfRule type="expression" dxfId="1043" priority="127" stopIfTrue="1">
      <formula>IF((Z15&lt;=$B$5),TRUE,FALSE)</formula>
    </cfRule>
    <cfRule type="expression" dxfId="1042" priority="128" stopIfTrue="1">
      <formula>IF(Z15&gt;$B$7,TRUE,FALSE)</formula>
    </cfRule>
    <cfRule type="expression" dxfId="1041" priority="129" stopIfTrue="1">
      <formula>IF(Z15&gt;$B$6,TRUE,FALSE)</formula>
    </cfRule>
    <cfRule type="expression" dxfId="1040" priority="130" stopIfTrue="1">
      <formula>IF(Z15&gt;$B$5,TRUE,FALSE)</formula>
    </cfRule>
    <cfRule type="expression" dxfId="1039" priority="131" stopIfTrue="1">
      <formula>IF(J15&gt;$B$1,TRUE,FALSE)</formula>
    </cfRule>
    <cfRule type="expression" dxfId="1038" priority="132" stopIfTrue="1">
      <formula>IF(J15&gt;$B$2,TRUE,FALSE)</formula>
    </cfRule>
    <cfRule type="expression" dxfId="1037" priority="133" stopIfTrue="1">
      <formula>IF(J15&gt;$B$3,TRUE,FALSE)</formula>
    </cfRule>
  </conditionalFormatting>
  <conditionalFormatting sqref="AA15">
    <cfRule type="expression" dxfId="1036" priority="120" stopIfTrue="1">
      <formula>IF((AA15&lt;=$B$5),TRUE,FALSE)</formula>
    </cfRule>
    <cfRule type="expression" dxfId="1035" priority="121" stopIfTrue="1">
      <formula>IF(AA15&gt;$B$7,TRUE,FALSE)</formula>
    </cfRule>
    <cfRule type="expression" dxfId="1034" priority="122" stopIfTrue="1">
      <formula>IF(AA15&gt;$B$6,TRUE,FALSE)</formula>
    </cfRule>
    <cfRule type="expression" dxfId="1033" priority="123" stopIfTrue="1">
      <formula>IF(AA15&gt;$B$5,TRUE,FALSE)</formula>
    </cfRule>
    <cfRule type="expression" dxfId="1032" priority="124" stopIfTrue="1">
      <formula>IF(K15&gt;$B$1,TRUE,FALSE)</formula>
    </cfRule>
    <cfRule type="expression" dxfId="1031" priority="125" stopIfTrue="1">
      <formula>IF(K15&gt;$B$2,TRUE,FALSE)</formula>
    </cfRule>
    <cfRule type="expression" dxfId="1030" priority="126" stopIfTrue="1">
      <formula>IF(K15&gt;$B$3,TRUE,FALSE)</formula>
    </cfRule>
  </conditionalFormatting>
  <conditionalFormatting sqref="AB15">
    <cfRule type="expression" dxfId="1029" priority="113" stopIfTrue="1">
      <formula>IF((AB15&lt;=$B$5),TRUE,FALSE)</formula>
    </cfRule>
    <cfRule type="expression" dxfId="1028" priority="114" stopIfTrue="1">
      <formula>IF(AB15&gt;$B$7,TRUE,FALSE)</formula>
    </cfRule>
    <cfRule type="expression" dxfId="1027" priority="115" stopIfTrue="1">
      <formula>IF(AB15&gt;$B$6,TRUE,FALSE)</formula>
    </cfRule>
    <cfRule type="expression" dxfId="1026" priority="116" stopIfTrue="1">
      <formula>IF(AB15&gt;$B$5,TRUE,FALSE)</formula>
    </cfRule>
    <cfRule type="expression" dxfId="1025" priority="117" stopIfTrue="1">
      <formula>IF(L15&gt;$B$1,TRUE,FALSE)</formula>
    </cfRule>
    <cfRule type="expression" dxfId="1024" priority="118" stopIfTrue="1">
      <formula>IF(L15&gt;$B$2,TRUE,FALSE)</formula>
    </cfRule>
    <cfRule type="expression" dxfId="1023" priority="119" stopIfTrue="1">
      <formula>IF(L15&gt;$B$3,TRUE,FALSE)</formula>
    </cfRule>
  </conditionalFormatting>
  <conditionalFormatting sqref="Y16:Y18">
    <cfRule type="expression" dxfId="1022" priority="106" stopIfTrue="1">
      <formula>IF((Y16&lt;=$B$5),TRUE,FALSE)</formula>
    </cfRule>
    <cfRule type="expression" dxfId="1021" priority="107" stopIfTrue="1">
      <formula>IF(Y16&gt;$B$7,TRUE,FALSE)</formula>
    </cfRule>
    <cfRule type="expression" dxfId="1020" priority="108" stopIfTrue="1">
      <formula>IF(Y16&gt;$B$6,TRUE,FALSE)</formula>
    </cfRule>
    <cfRule type="expression" dxfId="1019" priority="109" stopIfTrue="1">
      <formula>IF(Y16&gt;$B$5,TRUE,FALSE)</formula>
    </cfRule>
    <cfRule type="expression" dxfId="1018" priority="110" stopIfTrue="1">
      <formula>IF(I16&gt;$B$1,TRUE,FALSE)</formula>
    </cfRule>
    <cfRule type="expression" dxfId="1017" priority="111" stopIfTrue="1">
      <formula>IF(I16&gt;$B$2,TRUE,FALSE)</formula>
    </cfRule>
    <cfRule type="expression" dxfId="1016" priority="112" stopIfTrue="1">
      <formula>IF(I16&gt;$B$3,TRUE,FALSE)</formula>
    </cfRule>
  </conditionalFormatting>
  <conditionalFormatting sqref="Z16:Z18">
    <cfRule type="expression" dxfId="1015" priority="99" stopIfTrue="1">
      <formula>IF((Z16&lt;=$B$5),TRUE,FALSE)</formula>
    </cfRule>
    <cfRule type="expression" dxfId="1014" priority="100" stopIfTrue="1">
      <formula>IF(Z16&gt;$B$7,TRUE,FALSE)</formula>
    </cfRule>
    <cfRule type="expression" dxfId="1013" priority="101" stopIfTrue="1">
      <formula>IF(Z16&gt;$B$6,TRUE,FALSE)</formula>
    </cfRule>
    <cfRule type="expression" dxfId="1012" priority="102" stopIfTrue="1">
      <formula>IF(Z16&gt;$B$5,TRUE,FALSE)</formula>
    </cfRule>
    <cfRule type="expression" dxfId="1011" priority="103" stopIfTrue="1">
      <formula>IF(J16&gt;$B$1,TRUE,FALSE)</formula>
    </cfRule>
    <cfRule type="expression" dxfId="1010" priority="104" stopIfTrue="1">
      <formula>IF(J16&gt;$B$2,TRUE,FALSE)</formula>
    </cfRule>
    <cfRule type="expression" dxfId="1009" priority="105" stopIfTrue="1">
      <formula>IF(J16&gt;$B$3,TRUE,FALSE)</formula>
    </cfRule>
  </conditionalFormatting>
  <conditionalFormatting sqref="AA16:AA18">
    <cfRule type="expression" dxfId="1008" priority="92" stopIfTrue="1">
      <formula>IF((AA16&lt;=$B$5),TRUE,FALSE)</formula>
    </cfRule>
    <cfRule type="expression" dxfId="1007" priority="93" stopIfTrue="1">
      <formula>IF(AA16&gt;$B$7,TRUE,FALSE)</formula>
    </cfRule>
    <cfRule type="expression" dxfId="1006" priority="94" stopIfTrue="1">
      <formula>IF(AA16&gt;$B$6,TRUE,FALSE)</formula>
    </cfRule>
    <cfRule type="expression" dxfId="1005" priority="95" stopIfTrue="1">
      <formula>IF(AA16&gt;$B$5,TRUE,FALSE)</formula>
    </cfRule>
    <cfRule type="expression" dxfId="1004" priority="96" stopIfTrue="1">
      <formula>IF(K16&gt;$B$1,TRUE,FALSE)</formula>
    </cfRule>
    <cfRule type="expression" dxfId="1003" priority="97" stopIfTrue="1">
      <formula>IF(K16&gt;$B$2,TRUE,FALSE)</formula>
    </cfRule>
    <cfRule type="expression" dxfId="1002" priority="98" stopIfTrue="1">
      <formula>IF(K16&gt;$B$3,TRUE,FALSE)</formula>
    </cfRule>
  </conditionalFormatting>
  <conditionalFormatting sqref="AB16:AB18">
    <cfRule type="expression" dxfId="1001" priority="85" stopIfTrue="1">
      <formula>IF((AB16&lt;=$B$5),TRUE,FALSE)</formula>
    </cfRule>
    <cfRule type="expression" dxfId="1000" priority="86" stopIfTrue="1">
      <formula>IF(AB16&gt;$B$7,TRUE,FALSE)</formula>
    </cfRule>
    <cfRule type="expression" dxfId="999" priority="87" stopIfTrue="1">
      <formula>IF(AB16&gt;$B$6,TRUE,FALSE)</formula>
    </cfRule>
    <cfRule type="expression" dxfId="998" priority="88" stopIfTrue="1">
      <formula>IF(AB16&gt;$B$5,TRUE,FALSE)</formula>
    </cfRule>
    <cfRule type="expression" dxfId="997" priority="89" stopIfTrue="1">
      <formula>IF(L16&gt;$B$1,TRUE,FALSE)</formula>
    </cfRule>
    <cfRule type="expression" dxfId="996" priority="90" stopIfTrue="1">
      <formula>IF(L16&gt;$B$2,TRUE,FALSE)</formula>
    </cfRule>
    <cfRule type="expression" dxfId="995" priority="91" stopIfTrue="1">
      <formula>IF(L16&gt;$B$3,TRUE,FALSE)</formula>
    </cfRule>
  </conditionalFormatting>
  <conditionalFormatting sqref="Y19">
    <cfRule type="expression" dxfId="994" priority="78" stopIfTrue="1">
      <formula>IF((Y19&lt;=$B$5),TRUE,FALSE)</formula>
    </cfRule>
    <cfRule type="expression" dxfId="993" priority="79" stopIfTrue="1">
      <formula>IF(Y19&gt;$B$7,TRUE,FALSE)</formula>
    </cfRule>
    <cfRule type="expression" dxfId="992" priority="80" stopIfTrue="1">
      <formula>IF(Y19&gt;$B$6,TRUE,FALSE)</formula>
    </cfRule>
    <cfRule type="expression" dxfId="991" priority="81" stopIfTrue="1">
      <formula>IF(Y19&gt;$B$5,TRUE,FALSE)</formula>
    </cfRule>
    <cfRule type="expression" dxfId="990" priority="82" stopIfTrue="1">
      <formula>IF(I19&gt;$B$1,TRUE,FALSE)</formula>
    </cfRule>
    <cfRule type="expression" dxfId="989" priority="83" stopIfTrue="1">
      <formula>IF(I19&gt;$B$2,TRUE,FALSE)</formula>
    </cfRule>
    <cfRule type="expression" dxfId="988" priority="84" stopIfTrue="1">
      <formula>IF(I19&gt;$B$3,TRUE,FALSE)</formula>
    </cfRule>
  </conditionalFormatting>
  <conditionalFormatting sqref="Z19">
    <cfRule type="expression" dxfId="987" priority="71" stopIfTrue="1">
      <formula>IF((Z19&lt;=$B$5),TRUE,FALSE)</formula>
    </cfRule>
    <cfRule type="expression" dxfId="986" priority="72" stopIfTrue="1">
      <formula>IF(Z19&gt;$B$7,TRUE,FALSE)</formula>
    </cfRule>
    <cfRule type="expression" dxfId="985" priority="73" stopIfTrue="1">
      <formula>IF(Z19&gt;$B$6,TRUE,FALSE)</formula>
    </cfRule>
    <cfRule type="expression" dxfId="984" priority="74" stopIfTrue="1">
      <formula>IF(Z19&gt;$B$5,TRUE,FALSE)</formula>
    </cfRule>
    <cfRule type="expression" dxfId="983" priority="75" stopIfTrue="1">
      <formula>IF(J19&gt;$B$1,TRUE,FALSE)</formula>
    </cfRule>
    <cfRule type="expression" dxfId="982" priority="76" stopIfTrue="1">
      <formula>IF(J19&gt;$B$2,TRUE,FALSE)</formula>
    </cfRule>
    <cfRule type="expression" dxfId="981" priority="77" stopIfTrue="1">
      <formula>IF(J19&gt;$B$3,TRUE,FALSE)</formula>
    </cfRule>
  </conditionalFormatting>
  <conditionalFormatting sqref="AA19">
    <cfRule type="expression" dxfId="980" priority="64" stopIfTrue="1">
      <formula>IF((AA19&lt;=$B$5),TRUE,FALSE)</formula>
    </cfRule>
    <cfRule type="expression" dxfId="979" priority="65" stopIfTrue="1">
      <formula>IF(AA19&gt;$B$7,TRUE,FALSE)</formula>
    </cfRule>
    <cfRule type="expression" dxfId="978" priority="66" stopIfTrue="1">
      <formula>IF(AA19&gt;$B$6,TRUE,FALSE)</formula>
    </cfRule>
    <cfRule type="expression" dxfId="977" priority="67" stopIfTrue="1">
      <formula>IF(AA19&gt;$B$5,TRUE,FALSE)</formula>
    </cfRule>
    <cfRule type="expression" dxfId="976" priority="68" stopIfTrue="1">
      <formula>IF(K19&gt;$B$1,TRUE,FALSE)</formula>
    </cfRule>
    <cfRule type="expression" dxfId="975" priority="69" stopIfTrue="1">
      <formula>IF(K19&gt;$B$2,TRUE,FALSE)</formula>
    </cfRule>
    <cfRule type="expression" dxfId="974" priority="70" stopIfTrue="1">
      <formula>IF(K19&gt;$B$3,TRUE,FALSE)</formula>
    </cfRule>
  </conditionalFormatting>
  <conditionalFormatting sqref="AB19">
    <cfRule type="expression" dxfId="973" priority="57" stopIfTrue="1">
      <formula>IF((AB19&lt;=$B$5),TRUE,FALSE)</formula>
    </cfRule>
    <cfRule type="expression" dxfId="972" priority="58" stopIfTrue="1">
      <formula>IF(AB19&gt;$B$7,TRUE,FALSE)</formula>
    </cfRule>
    <cfRule type="expression" dxfId="971" priority="59" stopIfTrue="1">
      <formula>IF(AB19&gt;$B$6,TRUE,FALSE)</formula>
    </cfRule>
    <cfRule type="expression" dxfId="970" priority="60" stopIfTrue="1">
      <formula>IF(AB19&gt;$B$5,TRUE,FALSE)</formula>
    </cfRule>
    <cfRule type="expression" dxfId="969" priority="61" stopIfTrue="1">
      <formula>IF(L19&gt;$B$1,TRUE,FALSE)</formula>
    </cfRule>
    <cfRule type="expression" dxfId="968" priority="62" stopIfTrue="1">
      <formula>IF(L19&gt;$B$2,TRUE,FALSE)</formula>
    </cfRule>
    <cfRule type="expression" dxfId="967" priority="63" stopIfTrue="1">
      <formula>IF(L19&gt;$B$3,TRUE,FALSE)</formula>
    </cfRule>
  </conditionalFormatting>
  <conditionalFormatting sqref="Y21">
    <cfRule type="expression" dxfId="966" priority="50" stopIfTrue="1">
      <formula>IF((Y21&lt;=$B$5),TRUE,FALSE)</formula>
    </cfRule>
    <cfRule type="expression" dxfId="965" priority="51" stopIfTrue="1">
      <formula>IF(Y21&gt;$B$7,TRUE,FALSE)</formula>
    </cfRule>
    <cfRule type="expression" dxfId="964" priority="52" stopIfTrue="1">
      <formula>IF(Y21&gt;$B$6,TRUE,FALSE)</formula>
    </cfRule>
    <cfRule type="expression" dxfId="963" priority="53" stopIfTrue="1">
      <formula>IF(Y21&gt;$B$5,TRUE,FALSE)</formula>
    </cfRule>
    <cfRule type="expression" dxfId="962" priority="54" stopIfTrue="1">
      <formula>IF(I21&gt;$B$1,TRUE,FALSE)</formula>
    </cfRule>
    <cfRule type="expression" dxfId="961" priority="55" stopIfTrue="1">
      <formula>IF(I21&gt;$B$2,TRUE,FALSE)</formula>
    </cfRule>
    <cfRule type="expression" dxfId="960" priority="56" stopIfTrue="1">
      <formula>IF(I21&gt;$B$3,TRUE,FALSE)</formula>
    </cfRule>
  </conditionalFormatting>
  <conditionalFormatting sqref="Z21">
    <cfRule type="expression" dxfId="959" priority="43" stopIfTrue="1">
      <formula>IF((Z21&lt;=$B$5),TRUE,FALSE)</formula>
    </cfRule>
    <cfRule type="expression" dxfId="958" priority="44" stopIfTrue="1">
      <formula>IF(Z21&gt;$B$7,TRUE,FALSE)</formula>
    </cfRule>
    <cfRule type="expression" dxfId="957" priority="45" stopIfTrue="1">
      <formula>IF(Z21&gt;$B$6,TRUE,FALSE)</formula>
    </cfRule>
    <cfRule type="expression" dxfId="956" priority="46" stopIfTrue="1">
      <formula>IF(Z21&gt;$B$5,TRUE,FALSE)</formula>
    </cfRule>
    <cfRule type="expression" dxfId="955" priority="47" stopIfTrue="1">
      <formula>IF(J21&gt;$B$1,TRUE,FALSE)</formula>
    </cfRule>
    <cfRule type="expression" dxfId="954" priority="48" stopIfTrue="1">
      <formula>IF(J21&gt;$B$2,TRUE,FALSE)</formula>
    </cfRule>
    <cfRule type="expression" dxfId="953" priority="49" stopIfTrue="1">
      <formula>IF(J21&gt;$B$3,TRUE,FALSE)</formula>
    </cfRule>
  </conditionalFormatting>
  <conditionalFormatting sqref="AA21">
    <cfRule type="expression" dxfId="952" priority="36" stopIfTrue="1">
      <formula>IF((AA21&lt;=$B$5),TRUE,FALSE)</formula>
    </cfRule>
    <cfRule type="expression" dxfId="951" priority="37" stopIfTrue="1">
      <formula>IF(AA21&gt;$B$7,TRUE,FALSE)</formula>
    </cfRule>
    <cfRule type="expression" dxfId="950" priority="38" stopIfTrue="1">
      <formula>IF(AA21&gt;$B$6,TRUE,FALSE)</formula>
    </cfRule>
    <cfRule type="expression" dxfId="949" priority="39" stopIfTrue="1">
      <formula>IF(AA21&gt;$B$5,TRUE,FALSE)</formula>
    </cfRule>
    <cfRule type="expression" dxfId="948" priority="40" stopIfTrue="1">
      <formula>IF(K21&gt;$B$1,TRUE,FALSE)</formula>
    </cfRule>
    <cfRule type="expression" dxfId="947" priority="41" stopIfTrue="1">
      <formula>IF(K21&gt;$B$2,TRUE,FALSE)</formula>
    </cfRule>
    <cfRule type="expression" dxfId="946" priority="42" stopIfTrue="1">
      <formula>IF(K21&gt;$B$3,TRUE,FALSE)</formula>
    </cfRule>
  </conditionalFormatting>
  <conditionalFormatting sqref="AB21">
    <cfRule type="expression" dxfId="945" priority="29" stopIfTrue="1">
      <formula>IF((AB21&lt;=$B$5),TRUE,FALSE)</formula>
    </cfRule>
    <cfRule type="expression" dxfId="944" priority="30" stopIfTrue="1">
      <formula>IF(AB21&gt;$B$7,TRUE,FALSE)</formula>
    </cfRule>
    <cfRule type="expression" dxfId="943" priority="31" stopIfTrue="1">
      <formula>IF(AB21&gt;$B$6,TRUE,FALSE)</formula>
    </cfRule>
    <cfRule type="expression" dxfId="942" priority="32" stopIfTrue="1">
      <formula>IF(AB21&gt;$B$5,TRUE,FALSE)</formula>
    </cfRule>
    <cfRule type="expression" dxfId="941" priority="33" stopIfTrue="1">
      <formula>IF(L21&gt;$B$1,TRUE,FALSE)</formula>
    </cfRule>
    <cfRule type="expression" dxfId="940" priority="34" stopIfTrue="1">
      <formula>IF(L21&gt;$B$2,TRUE,FALSE)</formula>
    </cfRule>
    <cfRule type="expression" dxfId="939" priority="35" stopIfTrue="1">
      <formula>IF(L21&gt;$B$3,TRUE,FALSE)</formula>
    </cfRule>
  </conditionalFormatting>
  <conditionalFormatting sqref="Y23">
    <cfRule type="expression" dxfId="938" priority="22" stopIfTrue="1">
      <formula>IF((Y23&lt;=$B$5),TRUE,FALSE)</formula>
    </cfRule>
    <cfRule type="expression" dxfId="937" priority="23" stopIfTrue="1">
      <formula>IF(Y23&gt;$B$7,TRUE,FALSE)</formula>
    </cfRule>
    <cfRule type="expression" dxfId="936" priority="24" stopIfTrue="1">
      <formula>IF(Y23&gt;$B$6,TRUE,FALSE)</formula>
    </cfRule>
    <cfRule type="expression" dxfId="935" priority="25" stopIfTrue="1">
      <formula>IF(Y23&gt;$B$5,TRUE,FALSE)</formula>
    </cfRule>
    <cfRule type="expression" dxfId="934" priority="26" stopIfTrue="1">
      <formula>IF(I23&gt;$B$1,TRUE,FALSE)</formula>
    </cfRule>
    <cfRule type="expression" dxfId="933" priority="27" stopIfTrue="1">
      <formula>IF(I23&gt;$B$2,TRUE,FALSE)</formula>
    </cfRule>
    <cfRule type="expression" dxfId="932" priority="28" stopIfTrue="1">
      <formula>IF(I23&gt;$B$3,TRUE,FALSE)</formula>
    </cfRule>
  </conditionalFormatting>
  <conditionalFormatting sqref="Z23">
    <cfRule type="expression" dxfId="931" priority="15" stopIfTrue="1">
      <formula>IF((Z23&lt;=$B$5),TRUE,FALSE)</formula>
    </cfRule>
    <cfRule type="expression" dxfId="930" priority="16" stopIfTrue="1">
      <formula>IF(Z23&gt;$B$7,TRUE,FALSE)</formula>
    </cfRule>
    <cfRule type="expression" dxfId="929" priority="17" stopIfTrue="1">
      <formula>IF(Z23&gt;$B$6,TRUE,FALSE)</formula>
    </cfRule>
    <cfRule type="expression" dxfId="928" priority="18" stopIfTrue="1">
      <formula>IF(Z23&gt;$B$5,TRUE,FALSE)</formula>
    </cfRule>
    <cfRule type="expression" dxfId="927" priority="19" stopIfTrue="1">
      <formula>IF(J23&gt;$B$1,TRUE,FALSE)</formula>
    </cfRule>
    <cfRule type="expression" dxfId="926" priority="20" stopIfTrue="1">
      <formula>IF(J23&gt;$B$2,TRUE,FALSE)</formula>
    </cfRule>
    <cfRule type="expression" dxfId="925" priority="21" stopIfTrue="1">
      <formula>IF(J23&gt;$B$3,TRUE,FALSE)</formula>
    </cfRule>
  </conditionalFormatting>
  <conditionalFormatting sqref="AA23">
    <cfRule type="expression" dxfId="924" priority="8" stopIfTrue="1">
      <formula>IF((AA23&lt;=$B$5),TRUE,FALSE)</formula>
    </cfRule>
    <cfRule type="expression" dxfId="923" priority="9" stopIfTrue="1">
      <formula>IF(AA23&gt;$B$7,TRUE,FALSE)</formula>
    </cfRule>
    <cfRule type="expression" dxfId="922" priority="10" stopIfTrue="1">
      <formula>IF(AA23&gt;$B$6,TRUE,FALSE)</formula>
    </cfRule>
    <cfRule type="expression" dxfId="921" priority="11" stopIfTrue="1">
      <formula>IF(AA23&gt;$B$5,TRUE,FALSE)</formula>
    </cfRule>
    <cfRule type="expression" dxfId="920" priority="12" stopIfTrue="1">
      <formula>IF(K23&gt;$B$1,TRUE,FALSE)</formula>
    </cfRule>
    <cfRule type="expression" dxfId="919" priority="13" stopIfTrue="1">
      <formula>IF(K23&gt;$B$2,TRUE,FALSE)</formula>
    </cfRule>
    <cfRule type="expression" dxfId="918" priority="14" stopIfTrue="1">
      <formula>IF(K23&gt;$B$3,TRUE,FALSE)</formula>
    </cfRule>
  </conditionalFormatting>
  <conditionalFormatting sqref="AB23">
    <cfRule type="expression" dxfId="917" priority="1" stopIfTrue="1">
      <formula>IF((AB23&lt;=$B$5),TRUE,FALSE)</formula>
    </cfRule>
    <cfRule type="expression" dxfId="916" priority="2" stopIfTrue="1">
      <formula>IF(AB23&gt;$B$7,TRUE,FALSE)</formula>
    </cfRule>
    <cfRule type="expression" dxfId="915" priority="3" stopIfTrue="1">
      <formula>IF(AB23&gt;$B$6,TRUE,FALSE)</formula>
    </cfRule>
    <cfRule type="expression" dxfId="914" priority="4" stopIfTrue="1">
      <formula>IF(AB23&gt;$B$5,TRUE,FALSE)</formula>
    </cfRule>
    <cfRule type="expression" dxfId="913" priority="5" stopIfTrue="1">
      <formula>IF(L23&gt;$B$1,TRUE,FALSE)</formula>
    </cfRule>
    <cfRule type="expression" dxfId="912" priority="6" stopIfTrue="1">
      <formula>IF(L23&gt;$B$2,TRUE,FALSE)</formula>
    </cfRule>
    <cfRule type="expression" dxfId="911" priority="7" stopIfTrue="1">
      <formula>IF(L23&gt;$B$3,TRUE,FALSE)</formula>
    </cfRule>
  </conditionalFormatting>
  <pageMargins left="0.7" right="0.7" top="0.75" bottom="0.75" header="0.3" footer="0.3"/>
  <pageSetup paperSize="9" orientation="portrait" horizontalDpi="4294967293" verticalDpi="4294967293"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5:AI41"/>
  <sheetViews>
    <sheetView topLeftCell="W1" workbookViewId="0">
      <selection activeCell="AC7" sqref="AC7"/>
    </sheetView>
  </sheetViews>
  <sheetFormatPr baseColWidth="10" defaultRowHeight="15" x14ac:dyDescent="0.25"/>
  <cols>
    <col min="1" max="1" width="4" style="175" customWidth="1"/>
    <col min="2" max="17" width="14.5703125" style="175" customWidth="1"/>
    <col min="18" max="20" width="12.140625" style="175" customWidth="1"/>
    <col min="21" max="22" width="0.140625" style="175" customWidth="1"/>
    <col min="23" max="23" width="23.140625" style="175" customWidth="1"/>
    <col min="24" max="24" width="31.140625" style="175" customWidth="1"/>
    <col min="25" max="28" width="14.140625" style="175" customWidth="1"/>
    <col min="29" max="30" width="3.5703125" style="175" customWidth="1"/>
    <col min="31" max="31" width="23.42578125" style="175" customWidth="1"/>
    <col min="32" max="35" width="14" style="175" customWidth="1"/>
    <col min="36" max="36" width="3.42578125" style="175" customWidth="1"/>
    <col min="37" max="16384" width="11.42578125" style="175"/>
  </cols>
  <sheetData>
    <row r="5" spans="1:35" ht="21" x14ac:dyDescent="0.35">
      <c r="A5" s="175">
        <v>5</v>
      </c>
      <c r="B5" s="175">
        <f>$B$9*A5</f>
        <v>5</v>
      </c>
      <c r="C5" s="175">
        <v>5</v>
      </c>
      <c r="W5" s="537" t="s">
        <v>1024</v>
      </c>
      <c r="X5" s="537"/>
      <c r="Y5" s="537"/>
      <c r="Z5" s="537"/>
      <c r="AA5" s="537"/>
      <c r="AB5" s="537"/>
      <c r="AC5" s="537"/>
      <c r="AD5" s="537"/>
      <c r="AE5" s="537"/>
      <c r="AF5" s="537"/>
      <c r="AG5" s="537"/>
      <c r="AH5" s="537"/>
      <c r="AI5" s="537"/>
    </row>
    <row r="6" spans="1:35" x14ac:dyDescent="0.25">
      <c r="A6" s="175">
        <v>15</v>
      </c>
      <c r="B6" s="175">
        <f t="shared" ref="B6:B7" si="0">$B$9*A6</f>
        <v>15</v>
      </c>
      <c r="C6" s="175">
        <v>15</v>
      </c>
    </row>
    <row r="7" spans="1:35" ht="36" x14ac:dyDescent="0.55000000000000004">
      <c r="A7" s="175">
        <v>30</v>
      </c>
      <c r="B7" s="175">
        <f t="shared" si="0"/>
        <v>30</v>
      </c>
      <c r="C7" s="175">
        <v>30</v>
      </c>
      <c r="Y7" s="535" t="s">
        <v>327</v>
      </c>
      <c r="Z7" s="535"/>
      <c r="AA7" s="535"/>
      <c r="AF7" s="535" t="s">
        <v>319</v>
      </c>
      <c r="AG7" s="535"/>
      <c r="AH7" s="535"/>
    </row>
    <row r="8" spans="1:35" ht="15.75" thickBot="1" x14ac:dyDescent="0.3">
      <c r="C8" s="175" t="s">
        <v>750</v>
      </c>
      <c r="H8" s="175" t="s">
        <v>752</v>
      </c>
    </row>
    <row r="9" spans="1:35" ht="35.25" customHeight="1" thickTop="1" thickBot="1" x14ac:dyDescent="0.35">
      <c r="B9" s="104">
        <v>1</v>
      </c>
      <c r="C9" s="104" t="s">
        <v>747</v>
      </c>
      <c r="D9" s="104" t="s">
        <v>748</v>
      </c>
      <c r="E9" s="104" t="s">
        <v>352</v>
      </c>
      <c r="F9" s="104" t="s">
        <v>749</v>
      </c>
      <c r="H9" s="234" t="s">
        <v>747</v>
      </c>
      <c r="I9" s="234" t="s">
        <v>748</v>
      </c>
      <c r="J9" s="234" t="s">
        <v>352</v>
      </c>
      <c r="K9" s="234" t="s">
        <v>749</v>
      </c>
      <c r="L9" s="102" t="s">
        <v>751</v>
      </c>
      <c r="M9" s="175" t="s">
        <v>750</v>
      </c>
      <c r="Q9" s="175" t="s">
        <v>731</v>
      </c>
      <c r="R9" s="175" t="s">
        <v>729</v>
      </c>
      <c r="S9" s="175" t="s">
        <v>730</v>
      </c>
      <c r="W9" s="230"/>
      <c r="X9" s="230"/>
      <c r="Y9" s="217" t="s">
        <v>726</v>
      </c>
      <c r="Z9" s="217" t="s">
        <v>727</v>
      </c>
      <c r="AA9" s="217" t="s">
        <v>317</v>
      </c>
      <c r="AB9" s="218" t="s">
        <v>728</v>
      </c>
      <c r="AE9" s="230"/>
      <c r="AF9" s="217" t="s">
        <v>726</v>
      </c>
      <c r="AG9" s="217" t="s">
        <v>727</v>
      </c>
      <c r="AH9" s="217" t="s">
        <v>317</v>
      </c>
      <c r="AI9" s="218" t="s">
        <v>728</v>
      </c>
    </row>
    <row r="10" spans="1:35" ht="27.75" customHeight="1" thickTop="1" thickBot="1" x14ac:dyDescent="0.4">
      <c r="C10" s="104">
        <v>13</v>
      </c>
      <c r="D10" s="104">
        <v>6</v>
      </c>
      <c r="E10" s="104">
        <v>0</v>
      </c>
      <c r="F10" s="104">
        <v>0</v>
      </c>
      <c r="G10" s="175">
        <v>80</v>
      </c>
      <c r="H10" s="235">
        <v>-0.24</v>
      </c>
      <c r="I10" s="235">
        <v>0.04</v>
      </c>
      <c r="J10" s="235">
        <v>0</v>
      </c>
      <c r="K10" s="235">
        <v>0</v>
      </c>
      <c r="L10" s="102">
        <v>15</v>
      </c>
      <c r="M10" s="175">
        <v>80</v>
      </c>
      <c r="N10" s="175">
        <v>6</v>
      </c>
      <c r="O10" s="175">
        <v>0</v>
      </c>
      <c r="P10" s="175">
        <v>0</v>
      </c>
      <c r="Q10" s="175" t="s">
        <v>786</v>
      </c>
      <c r="R10" s="175">
        <f>100-N10-O10-P10</f>
        <v>94</v>
      </c>
      <c r="S10" s="175">
        <f>100-N26-O26-P26</f>
        <v>87</v>
      </c>
      <c r="U10" s="236"/>
      <c r="W10" s="231" t="s">
        <v>759</v>
      </c>
      <c r="X10" s="231" t="s">
        <v>733</v>
      </c>
      <c r="Y10" s="219">
        <f>M10</f>
        <v>80</v>
      </c>
      <c r="Z10" s="220">
        <f t="shared" ref="Z10:AB23" si="1">N10</f>
        <v>6</v>
      </c>
      <c r="AA10" s="220">
        <f t="shared" si="1"/>
        <v>0</v>
      </c>
      <c r="AB10" s="221">
        <f t="shared" si="1"/>
        <v>0</v>
      </c>
      <c r="AE10" s="231" t="s">
        <v>733</v>
      </c>
      <c r="AF10" s="219">
        <f>M26</f>
        <v>73</v>
      </c>
      <c r="AG10" s="220">
        <f>N26</f>
        <v>13</v>
      </c>
      <c r="AH10" s="220">
        <f>O26</f>
        <v>0</v>
      </c>
      <c r="AI10" s="221">
        <f>P26</f>
        <v>0</v>
      </c>
    </row>
    <row r="11" spans="1:35" ht="27.75" customHeight="1" thickBot="1" x14ac:dyDescent="0.4">
      <c r="C11" s="104">
        <v>0</v>
      </c>
      <c r="D11" s="104">
        <v>0</v>
      </c>
      <c r="E11" s="104">
        <v>0</v>
      </c>
      <c r="F11" s="104">
        <v>0</v>
      </c>
      <c r="G11" s="175">
        <v>100</v>
      </c>
      <c r="H11" s="235">
        <v>0</v>
      </c>
      <c r="I11" s="235">
        <v>0</v>
      </c>
      <c r="J11" s="235">
        <v>0</v>
      </c>
      <c r="K11" s="235">
        <v>0</v>
      </c>
      <c r="L11" s="102">
        <v>7</v>
      </c>
      <c r="M11" s="175">
        <v>100</v>
      </c>
      <c r="N11" s="175">
        <v>0</v>
      </c>
      <c r="O11" s="175">
        <v>0</v>
      </c>
      <c r="P11" s="175">
        <v>0</v>
      </c>
      <c r="Q11" s="175" t="s">
        <v>787</v>
      </c>
      <c r="R11" s="175">
        <f t="shared" ref="R11:R25" si="2">100-N11-O11-P11</f>
        <v>100</v>
      </c>
      <c r="S11" s="175">
        <f t="shared" ref="S11:S25" si="3">100-N27-O27-P27</f>
        <v>86</v>
      </c>
      <c r="U11" s="236"/>
      <c r="W11" s="232" t="s">
        <v>762</v>
      </c>
      <c r="X11" s="232" t="s">
        <v>734</v>
      </c>
      <c r="Y11" s="227">
        <f t="shared" ref="Y11:Y23" si="4">M11</f>
        <v>100</v>
      </c>
      <c r="Z11" s="228">
        <f t="shared" si="1"/>
        <v>0</v>
      </c>
      <c r="AA11" s="228">
        <f t="shared" si="1"/>
        <v>0</v>
      </c>
      <c r="AB11" s="229">
        <f t="shared" si="1"/>
        <v>0</v>
      </c>
      <c r="AE11" s="232" t="s">
        <v>734</v>
      </c>
      <c r="AF11" s="227">
        <f t="shared" ref="AF11:AI11" si="5">M27</f>
        <v>85</v>
      </c>
      <c r="AG11" s="228">
        <f t="shared" si="5"/>
        <v>14</v>
      </c>
      <c r="AH11" s="228">
        <f t="shared" si="5"/>
        <v>0</v>
      </c>
      <c r="AI11" s="229">
        <f t="shared" si="5"/>
        <v>0</v>
      </c>
    </row>
    <row r="12" spans="1:35" ht="27.75" customHeight="1" thickBot="1" x14ac:dyDescent="0.4">
      <c r="C12" s="104">
        <v>0</v>
      </c>
      <c r="D12" s="104">
        <v>0</v>
      </c>
      <c r="E12" s="104">
        <v>0</v>
      </c>
      <c r="F12" s="104">
        <v>0</v>
      </c>
      <c r="G12" s="175">
        <v>86</v>
      </c>
      <c r="H12" s="235">
        <v>0</v>
      </c>
      <c r="I12" s="235">
        <v>0</v>
      </c>
      <c r="J12" s="235">
        <v>0</v>
      </c>
      <c r="K12" s="235">
        <v>0</v>
      </c>
      <c r="L12" s="102">
        <v>15</v>
      </c>
      <c r="M12" s="175">
        <v>86</v>
      </c>
      <c r="N12" s="175">
        <v>0</v>
      </c>
      <c r="O12" s="175">
        <v>0</v>
      </c>
      <c r="P12" s="175">
        <v>0</v>
      </c>
      <c r="Q12" s="175" t="s">
        <v>788</v>
      </c>
      <c r="R12" s="175">
        <f t="shared" si="2"/>
        <v>100</v>
      </c>
      <c r="S12" s="175">
        <f t="shared" si="3"/>
        <v>100</v>
      </c>
      <c r="U12" s="236"/>
      <c r="W12" s="232" t="s">
        <v>764</v>
      </c>
      <c r="X12" s="232" t="s">
        <v>735</v>
      </c>
      <c r="Y12" s="222">
        <f t="shared" si="4"/>
        <v>86</v>
      </c>
      <c r="Z12" s="223">
        <f t="shared" si="1"/>
        <v>0</v>
      </c>
      <c r="AA12" s="223">
        <f t="shared" si="1"/>
        <v>0</v>
      </c>
      <c r="AB12" s="224">
        <f t="shared" si="1"/>
        <v>0</v>
      </c>
      <c r="AE12" s="232" t="s">
        <v>735</v>
      </c>
      <c r="AF12" s="222">
        <f t="shared" ref="AF12:AI12" si="6">M28</f>
        <v>86</v>
      </c>
      <c r="AG12" s="223">
        <f t="shared" si="6"/>
        <v>0</v>
      </c>
      <c r="AH12" s="223">
        <f t="shared" si="6"/>
        <v>0</v>
      </c>
      <c r="AI12" s="224">
        <f t="shared" si="6"/>
        <v>0</v>
      </c>
    </row>
    <row r="13" spans="1:35" ht="27.75" customHeight="1" thickBot="1" x14ac:dyDescent="0.4">
      <c r="C13" s="104">
        <v>0</v>
      </c>
      <c r="D13" s="104">
        <v>33</v>
      </c>
      <c r="E13" s="104">
        <v>0</v>
      </c>
      <c r="F13" s="104">
        <v>0</v>
      </c>
      <c r="G13" s="175">
        <v>66</v>
      </c>
      <c r="H13" s="235">
        <v>0</v>
      </c>
      <c r="I13" s="235">
        <v>6.6666666666666666E-2</v>
      </c>
      <c r="J13" s="235">
        <v>0</v>
      </c>
      <c r="K13" s="235">
        <v>0</v>
      </c>
      <c r="L13" s="102">
        <v>3</v>
      </c>
      <c r="M13" s="175">
        <v>66</v>
      </c>
      <c r="N13" s="175">
        <v>33</v>
      </c>
      <c r="O13" s="175">
        <v>0</v>
      </c>
      <c r="P13" s="175">
        <v>0</v>
      </c>
      <c r="Q13" s="175" t="s">
        <v>789</v>
      </c>
      <c r="R13" s="175">
        <f t="shared" si="2"/>
        <v>67</v>
      </c>
      <c r="S13" s="175">
        <f t="shared" si="3"/>
        <v>100</v>
      </c>
      <c r="U13" s="236"/>
      <c r="W13" s="232" t="s">
        <v>758</v>
      </c>
      <c r="X13" s="232" t="s">
        <v>736</v>
      </c>
      <c r="Y13" s="227">
        <f t="shared" si="4"/>
        <v>66</v>
      </c>
      <c r="Z13" s="228">
        <f t="shared" si="1"/>
        <v>33</v>
      </c>
      <c r="AA13" s="228">
        <f t="shared" si="1"/>
        <v>0</v>
      </c>
      <c r="AB13" s="229">
        <f t="shared" si="1"/>
        <v>0</v>
      </c>
      <c r="AE13" s="232" t="s">
        <v>736</v>
      </c>
      <c r="AF13" s="227">
        <f t="shared" ref="AF13:AI13" si="7">M29</f>
        <v>100</v>
      </c>
      <c r="AG13" s="228">
        <f t="shared" si="7"/>
        <v>0</v>
      </c>
      <c r="AH13" s="228">
        <f t="shared" si="7"/>
        <v>0</v>
      </c>
      <c r="AI13" s="229">
        <f t="shared" si="7"/>
        <v>0</v>
      </c>
    </row>
    <row r="14" spans="1:35" ht="27.75" customHeight="1" thickBot="1" x14ac:dyDescent="0.4">
      <c r="C14" s="104">
        <v>0</v>
      </c>
      <c r="D14" s="104">
        <v>18</v>
      </c>
      <c r="E14" s="104">
        <v>0</v>
      </c>
      <c r="F14" s="104">
        <v>0</v>
      </c>
      <c r="G14" s="175">
        <v>72</v>
      </c>
      <c r="H14" s="235">
        <v>0</v>
      </c>
      <c r="I14" s="235">
        <v>0.18181818181818182</v>
      </c>
      <c r="J14" s="235">
        <v>0</v>
      </c>
      <c r="K14" s="235">
        <v>0</v>
      </c>
      <c r="L14" s="102">
        <v>11</v>
      </c>
      <c r="M14" s="175">
        <v>72</v>
      </c>
      <c r="N14" s="175">
        <v>18</v>
      </c>
      <c r="O14" s="175">
        <v>0</v>
      </c>
      <c r="P14" s="175">
        <v>0</v>
      </c>
      <c r="Q14" s="175" t="s">
        <v>790</v>
      </c>
      <c r="R14" s="175">
        <f t="shared" si="2"/>
        <v>82</v>
      </c>
      <c r="S14" s="175">
        <f t="shared" si="3"/>
        <v>91</v>
      </c>
      <c r="U14" s="236"/>
      <c r="W14" s="232" t="s">
        <v>765</v>
      </c>
      <c r="X14" s="232" t="s">
        <v>737</v>
      </c>
      <c r="Y14" s="222">
        <f t="shared" si="4"/>
        <v>72</v>
      </c>
      <c r="Z14" s="223">
        <f t="shared" si="1"/>
        <v>18</v>
      </c>
      <c r="AA14" s="223">
        <f t="shared" si="1"/>
        <v>0</v>
      </c>
      <c r="AB14" s="224">
        <f t="shared" si="1"/>
        <v>0</v>
      </c>
      <c r="AE14" s="232" t="s">
        <v>737</v>
      </c>
      <c r="AF14" s="222">
        <f t="shared" ref="AF14:AI14" si="8">M30</f>
        <v>81</v>
      </c>
      <c r="AG14" s="223">
        <f t="shared" si="8"/>
        <v>9</v>
      </c>
      <c r="AH14" s="223">
        <f t="shared" si="8"/>
        <v>0</v>
      </c>
      <c r="AI14" s="224">
        <f t="shared" si="8"/>
        <v>0</v>
      </c>
    </row>
    <row r="15" spans="1:35" ht="27.75" customHeight="1" thickBot="1" x14ac:dyDescent="0.4">
      <c r="C15" s="104">
        <v>0</v>
      </c>
      <c r="D15" s="104">
        <v>0</v>
      </c>
      <c r="E15" s="104">
        <v>0</v>
      </c>
      <c r="F15" s="104">
        <v>0</v>
      </c>
      <c r="G15" s="175">
        <v>100</v>
      </c>
      <c r="H15" s="235">
        <v>0</v>
      </c>
      <c r="I15" s="235">
        <v>0</v>
      </c>
      <c r="J15" s="235">
        <v>0</v>
      </c>
      <c r="K15" s="235">
        <v>0</v>
      </c>
      <c r="L15" s="102">
        <v>3</v>
      </c>
      <c r="M15" s="175">
        <v>100</v>
      </c>
      <c r="N15" s="175">
        <v>0</v>
      </c>
      <c r="O15" s="175">
        <v>0</v>
      </c>
      <c r="P15" s="175">
        <v>0</v>
      </c>
      <c r="Q15" s="175" t="s">
        <v>791</v>
      </c>
      <c r="R15" s="175">
        <f t="shared" si="2"/>
        <v>100</v>
      </c>
      <c r="S15" s="175">
        <f t="shared" si="3"/>
        <v>100</v>
      </c>
      <c r="U15" s="236"/>
      <c r="W15" s="232" t="s">
        <v>761</v>
      </c>
      <c r="X15" s="232" t="s">
        <v>738</v>
      </c>
      <c r="Y15" s="227">
        <f t="shared" si="4"/>
        <v>100</v>
      </c>
      <c r="Z15" s="228">
        <f t="shared" si="1"/>
        <v>0</v>
      </c>
      <c r="AA15" s="228">
        <f t="shared" si="1"/>
        <v>0</v>
      </c>
      <c r="AB15" s="229">
        <f t="shared" si="1"/>
        <v>0</v>
      </c>
      <c r="AE15" s="232" t="s">
        <v>738</v>
      </c>
      <c r="AF15" s="227">
        <f t="shared" ref="AF15:AI15" si="9">M31</f>
        <v>100</v>
      </c>
      <c r="AG15" s="228">
        <f t="shared" si="9"/>
        <v>0</v>
      </c>
      <c r="AH15" s="228">
        <f t="shared" si="9"/>
        <v>0</v>
      </c>
      <c r="AI15" s="229">
        <f t="shared" si="9"/>
        <v>0</v>
      </c>
    </row>
    <row r="16" spans="1:35" ht="27.75" customHeight="1" thickTop="1" thickBot="1" x14ac:dyDescent="0.4">
      <c r="C16" s="104">
        <v>0</v>
      </c>
      <c r="D16" s="104">
        <v>12</v>
      </c>
      <c r="E16" s="104">
        <v>0</v>
      </c>
      <c r="F16" s="104">
        <v>0</v>
      </c>
      <c r="G16" s="175">
        <v>75</v>
      </c>
      <c r="H16" s="235">
        <v>0</v>
      </c>
      <c r="I16" s="235">
        <v>2.5000000000000001E-2</v>
      </c>
      <c r="J16" s="235">
        <v>0</v>
      </c>
      <c r="K16" s="235">
        <v>0</v>
      </c>
      <c r="L16" s="102">
        <v>8</v>
      </c>
      <c r="M16" s="175">
        <v>75</v>
      </c>
      <c r="N16" s="175">
        <v>12</v>
      </c>
      <c r="O16" s="175">
        <v>0</v>
      </c>
      <c r="P16" s="175">
        <v>0</v>
      </c>
      <c r="Q16" s="175" t="s">
        <v>792</v>
      </c>
      <c r="R16" s="175">
        <f t="shared" si="2"/>
        <v>88</v>
      </c>
      <c r="S16" s="175">
        <f t="shared" si="3"/>
        <v>100</v>
      </c>
      <c r="U16" s="236"/>
      <c r="W16" s="232"/>
      <c r="X16" s="232" t="s">
        <v>739</v>
      </c>
      <c r="Y16" s="219">
        <f t="shared" si="4"/>
        <v>75</v>
      </c>
      <c r="Z16" s="220">
        <f t="shared" si="1"/>
        <v>12</v>
      </c>
      <c r="AA16" s="220">
        <f t="shared" si="1"/>
        <v>0</v>
      </c>
      <c r="AB16" s="221">
        <f t="shared" si="1"/>
        <v>0</v>
      </c>
      <c r="AE16" s="232" t="s">
        <v>739</v>
      </c>
      <c r="AF16" s="219">
        <f t="shared" ref="AF16:AI16" si="10">M32</f>
        <v>87</v>
      </c>
      <c r="AG16" s="220">
        <f t="shared" si="10"/>
        <v>0</v>
      </c>
      <c r="AH16" s="220">
        <f t="shared" si="10"/>
        <v>0</v>
      </c>
      <c r="AI16" s="221">
        <f t="shared" si="10"/>
        <v>0</v>
      </c>
    </row>
    <row r="17" spans="3:35" ht="27.75" customHeight="1" thickBot="1" x14ac:dyDescent="0.4">
      <c r="C17" s="104">
        <v>8</v>
      </c>
      <c r="D17" s="104">
        <v>16</v>
      </c>
      <c r="E17" s="104">
        <v>0</v>
      </c>
      <c r="F17" s="104">
        <v>0</v>
      </c>
      <c r="G17" s="175">
        <v>83</v>
      </c>
      <c r="H17" s="235">
        <v>-3.3333333333333333E-2</v>
      </c>
      <c r="I17" s="235">
        <v>0.05</v>
      </c>
      <c r="J17" s="235">
        <v>0</v>
      </c>
      <c r="K17" s="235">
        <v>0</v>
      </c>
      <c r="L17" s="102">
        <v>12</v>
      </c>
      <c r="M17" s="175">
        <v>83</v>
      </c>
      <c r="N17" s="175">
        <v>16</v>
      </c>
      <c r="O17" s="175">
        <v>0</v>
      </c>
      <c r="P17" s="175">
        <v>0</v>
      </c>
      <c r="Q17" s="175" t="s">
        <v>793</v>
      </c>
      <c r="R17" s="175">
        <f t="shared" si="2"/>
        <v>84</v>
      </c>
      <c r="S17" s="175">
        <f t="shared" si="3"/>
        <v>84</v>
      </c>
      <c r="U17" s="236"/>
      <c r="W17" s="232"/>
      <c r="X17" s="232" t="s">
        <v>740</v>
      </c>
      <c r="Y17" s="227">
        <f t="shared" si="4"/>
        <v>83</v>
      </c>
      <c r="Z17" s="228">
        <f t="shared" si="1"/>
        <v>16</v>
      </c>
      <c r="AA17" s="228">
        <f t="shared" si="1"/>
        <v>0</v>
      </c>
      <c r="AB17" s="229">
        <f t="shared" si="1"/>
        <v>0</v>
      </c>
      <c r="AE17" s="232" t="s">
        <v>740</v>
      </c>
      <c r="AF17" s="227">
        <f t="shared" ref="AF17:AI17" si="11">M33</f>
        <v>83</v>
      </c>
      <c r="AG17" s="228">
        <f t="shared" si="11"/>
        <v>8</v>
      </c>
      <c r="AH17" s="228">
        <f t="shared" si="11"/>
        <v>8</v>
      </c>
      <c r="AI17" s="229">
        <f t="shared" si="11"/>
        <v>0</v>
      </c>
    </row>
    <row r="18" spans="3:35" ht="27.75" customHeight="1" thickBot="1" x14ac:dyDescent="0.4">
      <c r="C18" s="104">
        <v>8</v>
      </c>
      <c r="D18" s="104">
        <v>8</v>
      </c>
      <c r="E18" s="104">
        <v>0</v>
      </c>
      <c r="F18" s="104">
        <v>0</v>
      </c>
      <c r="G18" s="175">
        <v>83</v>
      </c>
      <c r="H18" s="235">
        <v>-0.05</v>
      </c>
      <c r="I18" s="235">
        <v>0.1</v>
      </c>
      <c r="J18" s="235">
        <v>0</v>
      </c>
      <c r="K18" s="235">
        <v>0</v>
      </c>
      <c r="L18" s="102">
        <v>12</v>
      </c>
      <c r="M18" s="175">
        <v>83</v>
      </c>
      <c r="N18" s="175">
        <v>8</v>
      </c>
      <c r="O18" s="175">
        <v>0</v>
      </c>
      <c r="P18" s="175">
        <v>0</v>
      </c>
      <c r="Q18" s="175" t="s">
        <v>794</v>
      </c>
      <c r="R18" s="175">
        <f t="shared" si="2"/>
        <v>92</v>
      </c>
      <c r="S18" s="175">
        <f t="shared" si="3"/>
        <v>92</v>
      </c>
      <c r="W18" s="232"/>
      <c r="X18" s="232" t="s">
        <v>741</v>
      </c>
      <c r="Y18" s="222">
        <f t="shared" si="4"/>
        <v>83</v>
      </c>
      <c r="Z18" s="223">
        <f t="shared" si="1"/>
        <v>8</v>
      </c>
      <c r="AA18" s="223">
        <f t="shared" si="1"/>
        <v>0</v>
      </c>
      <c r="AB18" s="224">
        <f t="shared" si="1"/>
        <v>0</v>
      </c>
      <c r="AE18" s="232" t="s">
        <v>741</v>
      </c>
      <c r="AF18" s="222">
        <f t="shared" ref="AF18:AI18" si="12">M34</f>
        <v>83</v>
      </c>
      <c r="AG18" s="223">
        <f t="shared" si="12"/>
        <v>8</v>
      </c>
      <c r="AH18" s="223">
        <f t="shared" si="12"/>
        <v>0</v>
      </c>
      <c r="AI18" s="224">
        <f t="shared" si="12"/>
        <v>0</v>
      </c>
    </row>
    <row r="19" spans="3:35" ht="27.75" customHeight="1" thickBot="1" x14ac:dyDescent="0.4">
      <c r="C19" s="104">
        <v>0</v>
      </c>
      <c r="D19" s="104">
        <v>16</v>
      </c>
      <c r="E19" s="104">
        <v>0</v>
      </c>
      <c r="F19" s="104">
        <v>0</v>
      </c>
      <c r="G19" s="175">
        <v>83</v>
      </c>
      <c r="H19" s="235">
        <v>0</v>
      </c>
      <c r="I19" s="235">
        <v>0.2</v>
      </c>
      <c r="J19" s="235">
        <v>0</v>
      </c>
      <c r="K19" s="235">
        <v>0</v>
      </c>
      <c r="L19" s="102">
        <v>12</v>
      </c>
      <c r="M19" s="175">
        <v>83</v>
      </c>
      <c r="N19" s="175">
        <v>16</v>
      </c>
      <c r="O19" s="175">
        <v>0</v>
      </c>
      <c r="P19" s="175">
        <v>0</v>
      </c>
      <c r="Q19" s="175" t="s">
        <v>795</v>
      </c>
      <c r="R19" s="175">
        <f t="shared" si="2"/>
        <v>84</v>
      </c>
      <c r="S19" s="175">
        <f t="shared" si="3"/>
        <v>92</v>
      </c>
      <c r="W19" s="232"/>
      <c r="X19" s="232" t="s">
        <v>742</v>
      </c>
      <c r="Y19" s="227">
        <f t="shared" si="4"/>
        <v>83</v>
      </c>
      <c r="Z19" s="228">
        <f t="shared" si="1"/>
        <v>16</v>
      </c>
      <c r="AA19" s="228">
        <f t="shared" si="1"/>
        <v>0</v>
      </c>
      <c r="AB19" s="229">
        <f t="shared" si="1"/>
        <v>0</v>
      </c>
      <c r="AE19" s="232" t="s">
        <v>742</v>
      </c>
      <c r="AF19" s="227">
        <f t="shared" ref="AF19:AI19" si="13">M35</f>
        <v>91</v>
      </c>
      <c r="AG19" s="228">
        <f t="shared" si="13"/>
        <v>0</v>
      </c>
      <c r="AH19" s="228">
        <f t="shared" si="13"/>
        <v>8</v>
      </c>
      <c r="AI19" s="229">
        <f t="shared" si="13"/>
        <v>0</v>
      </c>
    </row>
    <row r="20" spans="3:35" ht="27.75" customHeight="1" thickBot="1" x14ac:dyDescent="0.4">
      <c r="C20" s="104">
        <v>0</v>
      </c>
      <c r="D20" s="104">
        <v>6</v>
      </c>
      <c r="E20" s="104">
        <v>0</v>
      </c>
      <c r="F20" s="104">
        <v>0</v>
      </c>
      <c r="G20" s="175">
        <v>81</v>
      </c>
      <c r="H20" s="235">
        <v>0</v>
      </c>
      <c r="I20" s="235">
        <v>0.22500000000000001</v>
      </c>
      <c r="J20" s="235">
        <v>0</v>
      </c>
      <c r="K20" s="235">
        <v>0</v>
      </c>
      <c r="L20" s="102">
        <v>16</v>
      </c>
      <c r="M20" s="175">
        <v>81</v>
      </c>
      <c r="N20" s="175">
        <v>6</v>
      </c>
      <c r="O20" s="175">
        <v>0</v>
      </c>
      <c r="P20" s="175">
        <v>0</v>
      </c>
      <c r="Q20" s="175" t="s">
        <v>796</v>
      </c>
      <c r="R20" s="175">
        <f t="shared" si="2"/>
        <v>94</v>
      </c>
      <c r="S20" s="175">
        <f t="shared" si="3"/>
        <v>88</v>
      </c>
      <c r="W20" s="232"/>
      <c r="X20" s="232" t="s">
        <v>743</v>
      </c>
      <c r="Y20" s="222">
        <f t="shared" si="4"/>
        <v>81</v>
      </c>
      <c r="Z20" s="223">
        <f t="shared" si="1"/>
        <v>6</v>
      </c>
      <c r="AA20" s="223">
        <f t="shared" si="1"/>
        <v>0</v>
      </c>
      <c r="AB20" s="224">
        <f t="shared" si="1"/>
        <v>0</v>
      </c>
      <c r="AE20" s="232" t="s">
        <v>743</v>
      </c>
      <c r="AF20" s="222">
        <f t="shared" ref="AF20:AI20" si="14">M36</f>
        <v>75</v>
      </c>
      <c r="AG20" s="223">
        <f t="shared" si="14"/>
        <v>12</v>
      </c>
      <c r="AH20" s="223">
        <f t="shared" si="14"/>
        <v>0</v>
      </c>
      <c r="AI20" s="224">
        <f t="shared" si="14"/>
        <v>0</v>
      </c>
    </row>
    <row r="21" spans="3:35" ht="27.75" customHeight="1" thickBot="1" x14ac:dyDescent="0.4">
      <c r="C21" s="104">
        <v>16</v>
      </c>
      <c r="D21" s="104">
        <v>0</v>
      </c>
      <c r="E21" s="104">
        <v>0</v>
      </c>
      <c r="F21" s="104">
        <v>0</v>
      </c>
      <c r="G21" s="175">
        <v>100</v>
      </c>
      <c r="H21" s="235">
        <v>-0.2</v>
      </c>
      <c r="I21" s="235">
        <v>0</v>
      </c>
      <c r="J21" s="235">
        <v>0</v>
      </c>
      <c r="K21" s="235">
        <v>0</v>
      </c>
      <c r="L21" s="102">
        <v>24</v>
      </c>
      <c r="M21" s="175">
        <v>100</v>
      </c>
      <c r="N21" s="175">
        <v>0</v>
      </c>
      <c r="O21" s="175">
        <v>0</v>
      </c>
      <c r="P21" s="175">
        <v>0</v>
      </c>
      <c r="Q21" s="175" t="s">
        <v>724</v>
      </c>
      <c r="R21" s="175">
        <f t="shared" si="2"/>
        <v>100</v>
      </c>
      <c r="S21" s="175">
        <f t="shared" si="3"/>
        <v>84</v>
      </c>
      <c r="W21" s="232" t="s">
        <v>760</v>
      </c>
      <c r="X21" s="232" t="s">
        <v>724</v>
      </c>
      <c r="Y21" s="227">
        <f t="shared" si="4"/>
        <v>100</v>
      </c>
      <c r="Z21" s="228">
        <f t="shared" si="1"/>
        <v>0</v>
      </c>
      <c r="AA21" s="228">
        <f t="shared" si="1"/>
        <v>0</v>
      </c>
      <c r="AB21" s="229">
        <f t="shared" si="1"/>
        <v>0</v>
      </c>
      <c r="AE21" s="232" t="s">
        <v>724</v>
      </c>
      <c r="AF21" s="227">
        <f t="shared" ref="AF21:AI21" si="15">M37</f>
        <v>83</v>
      </c>
      <c r="AG21" s="228">
        <f t="shared" si="15"/>
        <v>16</v>
      </c>
      <c r="AH21" s="228">
        <f t="shared" si="15"/>
        <v>0</v>
      </c>
      <c r="AI21" s="229">
        <f t="shared" si="15"/>
        <v>0</v>
      </c>
    </row>
    <row r="22" spans="3:35" ht="27.75" customHeight="1" thickBot="1" x14ac:dyDescent="0.4">
      <c r="C22" s="104">
        <v>11</v>
      </c>
      <c r="D22" s="104">
        <v>14</v>
      </c>
      <c r="E22" s="104">
        <v>0</v>
      </c>
      <c r="F22" s="104">
        <v>0</v>
      </c>
      <c r="G22" s="175">
        <v>85</v>
      </c>
      <c r="H22" s="235">
        <v>-0.15555555555555556</v>
      </c>
      <c r="I22" s="235">
        <v>0.25925925925925924</v>
      </c>
      <c r="J22" s="235">
        <v>0</v>
      </c>
      <c r="K22" s="235">
        <v>0</v>
      </c>
      <c r="L22" s="102">
        <v>27</v>
      </c>
      <c r="M22" s="175">
        <v>85</v>
      </c>
      <c r="N22" s="175">
        <v>14</v>
      </c>
      <c r="O22" s="175">
        <v>0</v>
      </c>
      <c r="P22" s="175">
        <v>0</v>
      </c>
      <c r="Q22" s="175" t="s">
        <v>725</v>
      </c>
      <c r="R22" s="175">
        <f t="shared" si="2"/>
        <v>86</v>
      </c>
      <c r="S22" s="175">
        <f t="shared" si="3"/>
        <v>86</v>
      </c>
      <c r="W22" s="232" t="s">
        <v>763</v>
      </c>
      <c r="X22" s="232" t="s">
        <v>725</v>
      </c>
      <c r="Y22" s="222">
        <f t="shared" si="4"/>
        <v>85</v>
      </c>
      <c r="Z22" s="223">
        <f t="shared" si="1"/>
        <v>14</v>
      </c>
      <c r="AA22" s="223">
        <f t="shared" si="1"/>
        <v>0</v>
      </c>
      <c r="AB22" s="224">
        <f t="shared" si="1"/>
        <v>0</v>
      </c>
      <c r="AE22" s="232" t="s">
        <v>725</v>
      </c>
      <c r="AF22" s="222">
        <f t="shared" ref="AF22:AI22" si="16">M38</f>
        <v>85</v>
      </c>
      <c r="AG22" s="223">
        <f t="shared" si="16"/>
        <v>14</v>
      </c>
      <c r="AH22" s="223">
        <f t="shared" si="16"/>
        <v>0</v>
      </c>
      <c r="AI22" s="224">
        <f t="shared" si="16"/>
        <v>0</v>
      </c>
    </row>
    <row r="23" spans="3:35" ht="27.75" customHeight="1" thickBot="1" x14ac:dyDescent="0.4">
      <c r="C23" s="104">
        <v>0</v>
      </c>
      <c r="D23" s="104">
        <v>8</v>
      </c>
      <c r="E23" s="104">
        <v>8</v>
      </c>
      <c r="F23" s="104">
        <v>0</v>
      </c>
      <c r="G23" s="175">
        <v>83</v>
      </c>
      <c r="H23" s="235">
        <v>0</v>
      </c>
      <c r="I23" s="235">
        <v>3.3333333333333333E-2</v>
      </c>
      <c r="J23" s="235">
        <v>1.6666666666666666E-2</v>
      </c>
      <c r="K23" s="235">
        <v>0</v>
      </c>
      <c r="L23" s="102">
        <v>12</v>
      </c>
      <c r="M23" s="175">
        <v>83</v>
      </c>
      <c r="N23" s="175">
        <v>8</v>
      </c>
      <c r="O23" s="175">
        <v>8</v>
      </c>
      <c r="P23" s="175">
        <v>0</v>
      </c>
      <c r="Q23" s="176" t="s">
        <v>797</v>
      </c>
      <c r="R23" s="175">
        <f t="shared" si="2"/>
        <v>84</v>
      </c>
      <c r="S23" s="175">
        <f t="shared" si="3"/>
        <v>84</v>
      </c>
      <c r="W23" s="232"/>
      <c r="X23" s="232" t="s">
        <v>744</v>
      </c>
      <c r="Y23" s="227">
        <f t="shared" si="4"/>
        <v>83</v>
      </c>
      <c r="Z23" s="228">
        <f t="shared" si="1"/>
        <v>8</v>
      </c>
      <c r="AA23" s="228">
        <f t="shared" si="1"/>
        <v>8</v>
      </c>
      <c r="AB23" s="229">
        <f t="shared" si="1"/>
        <v>0</v>
      </c>
      <c r="AE23" s="232" t="s">
        <v>744</v>
      </c>
      <c r="AF23" s="227">
        <f t="shared" ref="AF23:AI23" si="17">M39</f>
        <v>83</v>
      </c>
      <c r="AG23" s="228">
        <f t="shared" si="17"/>
        <v>0</v>
      </c>
      <c r="AH23" s="228">
        <f t="shared" si="17"/>
        <v>16</v>
      </c>
      <c r="AI23" s="229">
        <f t="shared" si="17"/>
        <v>0</v>
      </c>
    </row>
    <row r="24" spans="3:35" ht="30.75" customHeight="1" thickBot="1" x14ac:dyDescent="0.4">
      <c r="C24" s="104">
        <v>0</v>
      </c>
      <c r="D24" s="104">
        <v>0</v>
      </c>
      <c r="E24" s="104">
        <v>0</v>
      </c>
      <c r="F24" s="104">
        <v>0</v>
      </c>
      <c r="G24" s="175">
        <v>93</v>
      </c>
      <c r="H24" s="235">
        <v>0</v>
      </c>
      <c r="I24" s="235">
        <v>0</v>
      </c>
      <c r="J24" s="235">
        <v>0</v>
      </c>
      <c r="K24" s="235">
        <v>0</v>
      </c>
      <c r="L24" s="102">
        <v>15</v>
      </c>
      <c r="M24" s="175">
        <v>93</v>
      </c>
      <c r="N24" s="175">
        <v>0</v>
      </c>
      <c r="O24" s="175">
        <v>0</v>
      </c>
      <c r="P24" s="175">
        <v>0</v>
      </c>
      <c r="Q24" s="176" t="s">
        <v>798</v>
      </c>
      <c r="R24" s="175">
        <f t="shared" si="2"/>
        <v>100</v>
      </c>
      <c r="S24" s="175">
        <f t="shared" si="3"/>
        <v>87</v>
      </c>
      <c r="W24" s="232"/>
      <c r="X24" s="232" t="s">
        <v>745</v>
      </c>
      <c r="Y24" s="222">
        <f t="shared" ref="Y24:Y25" si="18">M24</f>
        <v>93</v>
      </c>
      <c r="Z24" s="223">
        <f t="shared" ref="Z24:Z25" si="19">N24</f>
        <v>0</v>
      </c>
      <c r="AA24" s="223">
        <f t="shared" ref="AA24:AA25" si="20">O24</f>
        <v>0</v>
      </c>
      <c r="AB24" s="224">
        <f t="shared" ref="AB24:AB25" si="21">P24</f>
        <v>0</v>
      </c>
      <c r="AE24" s="232" t="s">
        <v>745</v>
      </c>
      <c r="AF24" s="222">
        <f t="shared" ref="AF24:AI24" si="22">M40</f>
        <v>80</v>
      </c>
      <c r="AG24" s="223">
        <f t="shared" si="22"/>
        <v>13</v>
      </c>
      <c r="AH24" s="223">
        <f t="shared" si="22"/>
        <v>0</v>
      </c>
      <c r="AI24" s="224">
        <f t="shared" si="22"/>
        <v>0</v>
      </c>
    </row>
    <row r="25" spans="3:35" ht="30.75" customHeight="1" thickBot="1" x14ac:dyDescent="0.4">
      <c r="C25" s="104">
        <v>14</v>
      </c>
      <c r="D25" s="104">
        <v>14</v>
      </c>
      <c r="E25" s="104">
        <v>0</v>
      </c>
      <c r="F25" s="104">
        <v>0</v>
      </c>
      <c r="G25" s="175">
        <v>85</v>
      </c>
      <c r="H25" s="235">
        <v>-8.5714285714285715E-2</v>
      </c>
      <c r="I25" s="235">
        <v>0.17142857142857143</v>
      </c>
      <c r="J25" s="235">
        <v>0</v>
      </c>
      <c r="K25" s="235">
        <v>0</v>
      </c>
      <c r="L25" s="102">
        <v>7</v>
      </c>
      <c r="M25" s="175">
        <v>85</v>
      </c>
      <c r="N25" s="175">
        <v>14</v>
      </c>
      <c r="O25" s="175">
        <v>0</v>
      </c>
      <c r="P25" s="175">
        <v>0</v>
      </c>
      <c r="Q25" s="176" t="s">
        <v>799</v>
      </c>
      <c r="R25" s="175">
        <f t="shared" si="2"/>
        <v>86</v>
      </c>
      <c r="S25" s="175">
        <f t="shared" si="3"/>
        <v>86</v>
      </c>
      <c r="W25" s="233"/>
      <c r="X25" s="233" t="s">
        <v>746</v>
      </c>
      <c r="Y25" s="227">
        <f t="shared" si="18"/>
        <v>85</v>
      </c>
      <c r="Z25" s="228">
        <f t="shared" si="19"/>
        <v>14</v>
      </c>
      <c r="AA25" s="228">
        <f t="shared" si="20"/>
        <v>0</v>
      </c>
      <c r="AB25" s="229">
        <f t="shared" si="21"/>
        <v>0</v>
      </c>
      <c r="AE25" s="233" t="s">
        <v>746</v>
      </c>
      <c r="AF25" s="227">
        <f t="shared" ref="AF25:AI25" si="23">M41</f>
        <v>85</v>
      </c>
      <c r="AG25" s="228">
        <f t="shared" si="23"/>
        <v>14</v>
      </c>
      <c r="AH25" s="228">
        <f t="shared" si="23"/>
        <v>0</v>
      </c>
      <c r="AI25" s="229">
        <f t="shared" si="23"/>
        <v>0</v>
      </c>
    </row>
    <row r="26" spans="3:35" ht="15.75" thickTop="1" x14ac:dyDescent="0.25">
      <c r="C26" s="104">
        <v>6</v>
      </c>
      <c r="D26" s="104">
        <v>13</v>
      </c>
      <c r="E26" s="104">
        <v>0</v>
      </c>
      <c r="F26" s="104">
        <v>0</v>
      </c>
      <c r="G26" s="175">
        <v>73</v>
      </c>
      <c r="H26" s="235">
        <v>-2.6666666666666668E-2</v>
      </c>
      <c r="I26" s="235">
        <v>0.16</v>
      </c>
      <c r="J26" s="235">
        <v>0</v>
      </c>
      <c r="K26" s="235">
        <v>0</v>
      </c>
      <c r="L26" s="102">
        <v>15</v>
      </c>
      <c r="M26" s="175">
        <v>73</v>
      </c>
      <c r="N26" s="175">
        <v>13</v>
      </c>
      <c r="O26" s="175">
        <v>0</v>
      </c>
      <c r="P26" s="175">
        <v>0</v>
      </c>
      <c r="Q26" s="175" t="s">
        <v>786</v>
      </c>
    </row>
    <row r="27" spans="3:35" x14ac:dyDescent="0.25">
      <c r="C27" s="104">
        <v>0</v>
      </c>
      <c r="D27" s="104">
        <v>14</v>
      </c>
      <c r="E27" s="104">
        <v>0</v>
      </c>
      <c r="F27" s="104">
        <v>0</v>
      </c>
      <c r="G27" s="175">
        <v>85</v>
      </c>
      <c r="H27" s="235">
        <v>0</v>
      </c>
      <c r="I27" s="235">
        <v>0.11428571428571428</v>
      </c>
      <c r="J27" s="235">
        <v>0</v>
      </c>
      <c r="K27" s="235">
        <v>0</v>
      </c>
      <c r="L27" s="102">
        <v>7</v>
      </c>
      <c r="M27" s="175">
        <v>85</v>
      </c>
      <c r="N27" s="175">
        <v>14</v>
      </c>
      <c r="O27" s="175">
        <v>0</v>
      </c>
      <c r="P27" s="175">
        <v>0</v>
      </c>
      <c r="Q27" s="175" t="s">
        <v>787</v>
      </c>
    </row>
    <row r="28" spans="3:35" x14ac:dyDescent="0.25">
      <c r="C28" s="104">
        <v>0</v>
      </c>
      <c r="D28" s="104">
        <v>0</v>
      </c>
      <c r="E28" s="104">
        <v>0</v>
      </c>
      <c r="F28" s="104">
        <v>0</v>
      </c>
      <c r="G28" s="175">
        <v>86</v>
      </c>
      <c r="H28" s="235">
        <v>0</v>
      </c>
      <c r="I28" s="235">
        <v>0</v>
      </c>
      <c r="J28" s="235">
        <v>0</v>
      </c>
      <c r="K28" s="235">
        <v>0</v>
      </c>
      <c r="L28" s="102">
        <v>15</v>
      </c>
      <c r="M28" s="175">
        <v>86</v>
      </c>
      <c r="N28" s="175">
        <v>0</v>
      </c>
      <c r="O28" s="175">
        <v>0</v>
      </c>
      <c r="P28" s="175">
        <v>0</v>
      </c>
      <c r="Q28" s="175" t="s">
        <v>788</v>
      </c>
    </row>
    <row r="29" spans="3:35" x14ac:dyDescent="0.25">
      <c r="C29" s="104">
        <v>0</v>
      </c>
      <c r="D29" s="104">
        <v>0</v>
      </c>
      <c r="E29" s="104">
        <v>0</v>
      </c>
      <c r="F29" s="104">
        <v>0</v>
      </c>
      <c r="G29" s="175">
        <v>100</v>
      </c>
      <c r="H29" s="235">
        <v>0</v>
      </c>
      <c r="I29" s="235">
        <v>0</v>
      </c>
      <c r="J29" s="235">
        <v>0</v>
      </c>
      <c r="K29" s="235">
        <v>0</v>
      </c>
      <c r="L29" s="102">
        <v>3</v>
      </c>
      <c r="M29" s="175">
        <v>100</v>
      </c>
      <c r="N29" s="175">
        <v>0</v>
      </c>
      <c r="O29" s="175">
        <v>0</v>
      </c>
      <c r="P29" s="175">
        <v>0</v>
      </c>
      <c r="Q29" s="175" t="s">
        <v>789</v>
      </c>
    </row>
    <row r="30" spans="3:35" x14ac:dyDescent="0.25">
      <c r="C30" s="104">
        <v>0</v>
      </c>
      <c r="D30" s="104">
        <v>9</v>
      </c>
      <c r="E30" s="104">
        <v>0</v>
      </c>
      <c r="F30" s="104">
        <v>0</v>
      </c>
      <c r="G30" s="175">
        <v>81</v>
      </c>
      <c r="H30" s="235">
        <v>0</v>
      </c>
      <c r="I30" s="235">
        <v>7.2727272727272724E-2</v>
      </c>
      <c r="J30" s="235">
        <v>0</v>
      </c>
      <c r="K30" s="235">
        <v>0</v>
      </c>
      <c r="L30" s="102">
        <v>11</v>
      </c>
      <c r="M30" s="175">
        <v>81</v>
      </c>
      <c r="N30" s="175">
        <v>9</v>
      </c>
      <c r="O30" s="175">
        <v>0</v>
      </c>
      <c r="P30" s="175">
        <v>0</v>
      </c>
      <c r="Q30" s="175" t="s">
        <v>790</v>
      </c>
    </row>
    <row r="31" spans="3:35" x14ac:dyDescent="0.25">
      <c r="C31" s="104">
        <v>0</v>
      </c>
      <c r="D31" s="104">
        <v>0</v>
      </c>
      <c r="E31" s="104">
        <v>0</v>
      </c>
      <c r="F31" s="104">
        <v>0</v>
      </c>
      <c r="G31" s="175">
        <v>100</v>
      </c>
      <c r="H31" s="235">
        <v>0</v>
      </c>
      <c r="I31" s="235">
        <v>0</v>
      </c>
      <c r="J31" s="235">
        <v>0</v>
      </c>
      <c r="K31" s="235">
        <v>0</v>
      </c>
      <c r="L31" s="102">
        <v>3</v>
      </c>
      <c r="M31" s="175">
        <v>100</v>
      </c>
      <c r="N31" s="175">
        <v>0</v>
      </c>
      <c r="O31" s="175">
        <v>0</v>
      </c>
      <c r="P31" s="175">
        <v>0</v>
      </c>
      <c r="Q31" s="175" t="s">
        <v>791</v>
      </c>
    </row>
    <row r="32" spans="3:35" x14ac:dyDescent="0.25">
      <c r="C32" s="104">
        <v>0</v>
      </c>
      <c r="D32" s="104">
        <v>0</v>
      </c>
      <c r="E32" s="104">
        <v>0</v>
      </c>
      <c r="F32" s="104">
        <v>0</v>
      </c>
      <c r="G32" s="175">
        <v>87</v>
      </c>
      <c r="H32" s="235">
        <v>0</v>
      </c>
      <c r="I32" s="235">
        <v>0</v>
      </c>
      <c r="J32" s="235">
        <v>0</v>
      </c>
      <c r="K32" s="235">
        <v>0</v>
      </c>
      <c r="L32" s="102">
        <v>8</v>
      </c>
      <c r="M32" s="175">
        <v>87</v>
      </c>
      <c r="N32" s="175">
        <v>0</v>
      </c>
      <c r="O32" s="175">
        <v>0</v>
      </c>
      <c r="P32" s="175">
        <v>0</v>
      </c>
      <c r="Q32" s="175" t="s">
        <v>792</v>
      </c>
    </row>
    <row r="33" spans="3:17" x14ac:dyDescent="0.25">
      <c r="C33" s="104">
        <v>0</v>
      </c>
      <c r="D33" s="104">
        <v>16</v>
      </c>
      <c r="E33" s="104">
        <v>8</v>
      </c>
      <c r="F33" s="104">
        <v>0</v>
      </c>
      <c r="G33" s="175">
        <v>83</v>
      </c>
      <c r="H33" s="235">
        <v>0</v>
      </c>
      <c r="I33" s="235">
        <v>3.3333333333333333E-2</v>
      </c>
      <c r="J33" s="235">
        <v>1.6666666666666666E-2</v>
      </c>
      <c r="K33" s="235">
        <v>0</v>
      </c>
      <c r="L33" s="102">
        <v>12</v>
      </c>
      <c r="M33" s="175">
        <v>83</v>
      </c>
      <c r="N33" s="175">
        <v>8</v>
      </c>
      <c r="O33" s="175">
        <v>8</v>
      </c>
      <c r="P33" s="175">
        <v>0</v>
      </c>
      <c r="Q33" s="175" t="s">
        <v>793</v>
      </c>
    </row>
    <row r="34" spans="3:17" x14ac:dyDescent="0.25">
      <c r="C34" s="104">
        <v>8</v>
      </c>
      <c r="D34" s="104">
        <v>8</v>
      </c>
      <c r="E34" s="104">
        <v>0</v>
      </c>
      <c r="F34" s="104">
        <v>0</v>
      </c>
      <c r="G34" s="175">
        <v>83</v>
      </c>
      <c r="H34" s="235">
        <v>-0.1</v>
      </c>
      <c r="I34" s="235">
        <v>3.3333333333333333E-2</v>
      </c>
      <c r="J34" s="235">
        <v>0</v>
      </c>
      <c r="K34" s="235">
        <v>0</v>
      </c>
      <c r="L34" s="102">
        <v>12</v>
      </c>
      <c r="M34" s="175">
        <v>83</v>
      </c>
      <c r="N34" s="175">
        <v>8</v>
      </c>
      <c r="O34" s="175">
        <v>0</v>
      </c>
      <c r="P34" s="175">
        <v>0</v>
      </c>
      <c r="Q34" s="175" t="s">
        <v>794</v>
      </c>
    </row>
    <row r="35" spans="3:17" x14ac:dyDescent="0.25">
      <c r="C35" s="104">
        <v>0</v>
      </c>
      <c r="D35" s="104">
        <v>0</v>
      </c>
      <c r="E35" s="104">
        <v>8</v>
      </c>
      <c r="F35" s="104">
        <v>0</v>
      </c>
      <c r="G35" s="175">
        <v>91</v>
      </c>
      <c r="H35" s="235">
        <v>0</v>
      </c>
      <c r="I35" s="235">
        <v>0</v>
      </c>
      <c r="J35" s="235">
        <v>0.18333333333333332</v>
      </c>
      <c r="K35" s="235">
        <v>0</v>
      </c>
      <c r="L35" s="102">
        <v>12</v>
      </c>
      <c r="M35" s="175">
        <v>91</v>
      </c>
      <c r="N35" s="175">
        <v>0</v>
      </c>
      <c r="O35" s="175">
        <v>8</v>
      </c>
      <c r="P35" s="175">
        <v>0</v>
      </c>
      <c r="Q35" s="175" t="s">
        <v>795</v>
      </c>
    </row>
    <row r="36" spans="3:17" x14ac:dyDescent="0.25">
      <c r="C36" s="104">
        <v>0</v>
      </c>
      <c r="D36" s="104">
        <v>12</v>
      </c>
      <c r="E36" s="104">
        <v>0</v>
      </c>
      <c r="F36" s="104">
        <v>0</v>
      </c>
      <c r="G36" s="175">
        <v>75</v>
      </c>
      <c r="H36" s="235">
        <v>0</v>
      </c>
      <c r="I36" s="235">
        <v>0.38750000000000001</v>
      </c>
      <c r="J36" s="235">
        <v>0</v>
      </c>
      <c r="K36" s="235">
        <v>0</v>
      </c>
      <c r="L36" s="102">
        <v>16</v>
      </c>
      <c r="M36" s="175">
        <v>75</v>
      </c>
      <c r="N36" s="175">
        <v>12</v>
      </c>
      <c r="O36" s="175">
        <v>0</v>
      </c>
      <c r="P36" s="175">
        <v>0</v>
      </c>
      <c r="Q36" s="175" t="s">
        <v>796</v>
      </c>
    </row>
    <row r="37" spans="3:17" x14ac:dyDescent="0.25">
      <c r="C37" s="104">
        <v>4</v>
      </c>
      <c r="D37" s="104">
        <v>16</v>
      </c>
      <c r="E37" s="104">
        <v>0</v>
      </c>
      <c r="F37" s="104">
        <v>0</v>
      </c>
      <c r="G37" s="175">
        <v>83</v>
      </c>
      <c r="H37" s="235">
        <v>-0.05</v>
      </c>
      <c r="I37" s="235">
        <v>0.13333333333333333</v>
      </c>
      <c r="J37" s="235">
        <v>0</v>
      </c>
      <c r="K37" s="235">
        <v>0</v>
      </c>
      <c r="L37" s="102">
        <v>24</v>
      </c>
      <c r="M37" s="175">
        <v>83</v>
      </c>
      <c r="N37" s="175">
        <v>16</v>
      </c>
      <c r="O37" s="175">
        <v>0</v>
      </c>
      <c r="P37" s="175">
        <v>0</v>
      </c>
      <c r="Q37" s="175" t="s">
        <v>724</v>
      </c>
    </row>
    <row r="38" spans="3:17" x14ac:dyDescent="0.25">
      <c r="C38" s="175">
        <v>3</v>
      </c>
      <c r="D38" s="175">
        <v>14</v>
      </c>
      <c r="E38" s="175">
        <v>0</v>
      </c>
      <c r="F38" s="175">
        <v>0</v>
      </c>
      <c r="G38" s="175">
        <v>85</v>
      </c>
      <c r="H38" s="175">
        <v>-1.4814814814814815E-2</v>
      </c>
      <c r="I38" s="175">
        <v>0.13333333333333333</v>
      </c>
      <c r="J38" s="175">
        <v>0</v>
      </c>
      <c r="K38" s="175">
        <v>0</v>
      </c>
      <c r="L38" s="175">
        <v>27</v>
      </c>
      <c r="M38" s="175">
        <v>85</v>
      </c>
      <c r="N38" s="175">
        <v>14</v>
      </c>
      <c r="O38" s="175">
        <v>0</v>
      </c>
      <c r="P38" s="175">
        <v>0</v>
      </c>
      <c r="Q38" s="175" t="s">
        <v>725</v>
      </c>
    </row>
    <row r="39" spans="3:17" x14ac:dyDescent="0.25">
      <c r="C39" s="175">
        <v>0</v>
      </c>
      <c r="D39" s="175">
        <v>0</v>
      </c>
      <c r="E39" s="175">
        <v>16</v>
      </c>
      <c r="F39" s="175">
        <v>0</v>
      </c>
      <c r="G39" s="175">
        <v>83</v>
      </c>
      <c r="H39" s="175">
        <v>0</v>
      </c>
      <c r="I39" s="175">
        <v>0</v>
      </c>
      <c r="J39" s="175">
        <v>0.16666666666666666</v>
      </c>
      <c r="K39" s="175">
        <v>0</v>
      </c>
      <c r="L39" s="175">
        <v>12</v>
      </c>
      <c r="M39" s="175">
        <v>83</v>
      </c>
      <c r="N39" s="175">
        <v>0</v>
      </c>
      <c r="O39" s="175">
        <v>16</v>
      </c>
      <c r="P39" s="175">
        <v>0</v>
      </c>
      <c r="Q39" s="176" t="s">
        <v>797</v>
      </c>
    </row>
    <row r="40" spans="3:17" x14ac:dyDescent="0.25">
      <c r="C40" s="175">
        <v>0</v>
      </c>
      <c r="D40" s="175">
        <v>13</v>
      </c>
      <c r="E40" s="175">
        <v>0</v>
      </c>
      <c r="F40" s="175">
        <v>0</v>
      </c>
      <c r="G40" s="175">
        <v>80</v>
      </c>
      <c r="H40" s="175">
        <v>0</v>
      </c>
      <c r="I40" s="175">
        <v>0.33333333333333331</v>
      </c>
      <c r="J40" s="175">
        <v>0</v>
      </c>
      <c r="K40" s="175">
        <v>0</v>
      </c>
      <c r="L40" s="175">
        <v>15</v>
      </c>
      <c r="M40" s="175">
        <v>80</v>
      </c>
      <c r="N40" s="175">
        <v>13</v>
      </c>
      <c r="O40" s="175">
        <v>0</v>
      </c>
      <c r="P40" s="175">
        <v>0</v>
      </c>
      <c r="Q40" s="176" t="s">
        <v>798</v>
      </c>
    </row>
    <row r="41" spans="3:17" x14ac:dyDescent="0.25">
      <c r="C41" s="175">
        <v>0</v>
      </c>
      <c r="D41" s="175">
        <v>14</v>
      </c>
      <c r="E41" s="175">
        <v>0</v>
      </c>
      <c r="F41" s="175">
        <v>0</v>
      </c>
      <c r="G41" s="175">
        <v>85</v>
      </c>
      <c r="H41" s="175">
        <v>0</v>
      </c>
      <c r="I41" s="175">
        <v>5.7142857142857141E-2</v>
      </c>
      <c r="J41" s="175">
        <v>0</v>
      </c>
      <c r="K41" s="175">
        <v>0</v>
      </c>
      <c r="L41" s="175">
        <v>7</v>
      </c>
      <c r="M41" s="175">
        <v>85</v>
      </c>
      <c r="N41" s="175">
        <v>14</v>
      </c>
      <c r="O41" s="175">
        <v>0</v>
      </c>
      <c r="P41" s="175">
        <v>0</v>
      </c>
      <c r="Q41" s="176" t="s">
        <v>799</v>
      </c>
    </row>
  </sheetData>
  <mergeCells count="3">
    <mergeCell ref="Y7:AA7"/>
    <mergeCell ref="AF7:AH7"/>
    <mergeCell ref="W5:AI5"/>
  </mergeCells>
  <conditionalFormatting sqref="Y14 Y22 Y20">
    <cfRule type="expression" dxfId="910" priority="652" stopIfTrue="1">
      <formula>IF((Y14&lt;=$B$5),TRUE,FALSE)</formula>
    </cfRule>
    <cfRule type="expression" dxfId="909" priority="653" stopIfTrue="1">
      <formula>IF(Y14&gt;$B$7,TRUE,FALSE)</formula>
    </cfRule>
    <cfRule type="expression" dxfId="908" priority="654" stopIfTrue="1">
      <formula>IF(Y14&gt;$B$6,TRUE,FALSE)</formula>
    </cfRule>
    <cfRule type="expression" dxfId="907" priority="655" stopIfTrue="1">
      <formula>IF(Y14&gt;$B$5,TRUE,FALSE)</formula>
    </cfRule>
    <cfRule type="expression" dxfId="906" priority="656" stopIfTrue="1">
      <formula>IF(I14&gt;$B$1,TRUE,FALSE)</formula>
    </cfRule>
    <cfRule type="expression" dxfId="905" priority="657" stopIfTrue="1">
      <formula>IF(I14&gt;$B$2,TRUE,FALSE)</formula>
    </cfRule>
    <cfRule type="expression" dxfId="904" priority="658" stopIfTrue="1">
      <formula>IF(I14&gt;$B$3,TRUE,FALSE)</formula>
    </cfRule>
  </conditionalFormatting>
  <conditionalFormatting sqref="Z14 Z22 Z20">
    <cfRule type="expression" dxfId="903" priority="645" stopIfTrue="1">
      <formula>IF((Z14&lt;=$B$5),TRUE,FALSE)</formula>
    </cfRule>
    <cfRule type="expression" dxfId="902" priority="646" stopIfTrue="1">
      <formula>IF(Z14&gt;$B$7,TRUE,FALSE)</formula>
    </cfRule>
    <cfRule type="expression" dxfId="901" priority="647" stopIfTrue="1">
      <formula>IF(Z14&gt;$B$6,TRUE,FALSE)</formula>
    </cfRule>
    <cfRule type="expression" dxfId="900" priority="648" stopIfTrue="1">
      <formula>IF(Z14&gt;$B$5,TRUE,FALSE)</formula>
    </cfRule>
    <cfRule type="expression" dxfId="899" priority="649" stopIfTrue="1">
      <formula>IF(J14&gt;$B$1,TRUE,FALSE)</formula>
    </cfRule>
    <cfRule type="expression" dxfId="898" priority="650" stopIfTrue="1">
      <formula>IF(J14&gt;$B$2,TRUE,FALSE)</formula>
    </cfRule>
    <cfRule type="expression" dxfId="897" priority="651" stopIfTrue="1">
      <formula>IF(J14&gt;$B$3,TRUE,FALSE)</formula>
    </cfRule>
  </conditionalFormatting>
  <conditionalFormatting sqref="Y10:Y12">
    <cfRule type="expression" dxfId="896" priority="456" stopIfTrue="1">
      <formula>IF((Y10&lt;=$B$5),TRUE,FALSE)</formula>
    </cfRule>
    <cfRule type="expression" dxfId="895" priority="457" stopIfTrue="1">
      <formula>IF(Y10&gt;$B$7,TRUE,FALSE)</formula>
    </cfRule>
    <cfRule type="expression" dxfId="894" priority="458" stopIfTrue="1">
      <formula>IF(Y10&gt;$B$6,TRUE,FALSE)</formula>
    </cfRule>
    <cfRule type="expression" dxfId="893" priority="459" stopIfTrue="1">
      <formula>IF(Y10&gt;$B$5,TRUE,FALSE)</formula>
    </cfRule>
    <cfRule type="expression" dxfId="892" priority="460" stopIfTrue="1">
      <formula>IF(I10&gt;$B$1,TRUE,FALSE)</formula>
    </cfRule>
    <cfRule type="expression" dxfId="891" priority="461" stopIfTrue="1">
      <formula>IF(I10&gt;$B$2,TRUE,FALSE)</formula>
    </cfRule>
    <cfRule type="expression" dxfId="890" priority="462" stopIfTrue="1">
      <formula>IF(I10&gt;$B$3,TRUE,FALSE)</formula>
    </cfRule>
  </conditionalFormatting>
  <conditionalFormatting sqref="Z10:Z12">
    <cfRule type="expression" dxfId="889" priority="449" stopIfTrue="1">
      <formula>IF((Z10&lt;=$B$5),TRUE,FALSE)</formula>
    </cfRule>
    <cfRule type="expression" dxfId="888" priority="450" stopIfTrue="1">
      <formula>IF(Z10&gt;$B$7,TRUE,FALSE)</formula>
    </cfRule>
    <cfRule type="expression" dxfId="887" priority="451" stopIfTrue="1">
      <formula>IF(Z10&gt;$B$6,TRUE,FALSE)</formula>
    </cfRule>
    <cfRule type="expression" dxfId="886" priority="452" stopIfTrue="1">
      <formula>IF(Z10&gt;$B$5,TRUE,FALSE)</formula>
    </cfRule>
    <cfRule type="expression" dxfId="885" priority="453" stopIfTrue="1">
      <formula>IF(J10&gt;$B$1,TRUE,FALSE)</formula>
    </cfRule>
    <cfRule type="expression" dxfId="884" priority="454" stopIfTrue="1">
      <formula>IF(J10&gt;$B$2,TRUE,FALSE)</formula>
    </cfRule>
    <cfRule type="expression" dxfId="883" priority="455" stopIfTrue="1">
      <formula>IF(J10&gt;$B$3,TRUE,FALSE)</formula>
    </cfRule>
  </conditionalFormatting>
  <conditionalFormatting sqref="AA10:AA12 AA14 AA22 AA20">
    <cfRule type="expression" dxfId="882" priority="442" stopIfTrue="1">
      <formula>IF((AA10&lt;=$B$5),TRUE,FALSE)</formula>
    </cfRule>
    <cfRule type="expression" dxfId="881" priority="443" stopIfTrue="1">
      <formula>IF(AA10&gt;$B$7,TRUE,FALSE)</formula>
    </cfRule>
    <cfRule type="expression" dxfId="880" priority="444" stopIfTrue="1">
      <formula>IF(AA10&gt;$B$6,TRUE,FALSE)</formula>
    </cfRule>
    <cfRule type="expression" dxfId="879" priority="445" stopIfTrue="1">
      <formula>IF(AA10&gt;$B$5,TRUE,FALSE)</formula>
    </cfRule>
    <cfRule type="expression" dxfId="878" priority="446" stopIfTrue="1">
      <formula>IF(K10&gt;$B$1,TRUE,FALSE)</formula>
    </cfRule>
    <cfRule type="expression" dxfId="877" priority="447" stopIfTrue="1">
      <formula>IF(K10&gt;$B$2,TRUE,FALSE)</formula>
    </cfRule>
    <cfRule type="expression" dxfId="876" priority="448" stopIfTrue="1">
      <formula>IF(K10&gt;$B$3,TRUE,FALSE)</formula>
    </cfRule>
  </conditionalFormatting>
  <conditionalFormatting sqref="AB10:AB12 AB14 AB22 AB20">
    <cfRule type="expression" dxfId="875" priority="435" stopIfTrue="1">
      <formula>IF((AB10&lt;=$B$5),TRUE,FALSE)</formula>
    </cfRule>
    <cfRule type="expression" dxfId="874" priority="436" stopIfTrue="1">
      <formula>IF(AB10&gt;$B$7,TRUE,FALSE)</formula>
    </cfRule>
    <cfRule type="expression" dxfId="873" priority="437" stopIfTrue="1">
      <formula>IF(AB10&gt;$B$6,TRUE,FALSE)</formula>
    </cfRule>
    <cfRule type="expression" dxfId="872" priority="438" stopIfTrue="1">
      <formula>IF(AB10&gt;$B$5,TRUE,FALSE)</formula>
    </cfRule>
    <cfRule type="expression" dxfId="871" priority="439" stopIfTrue="1">
      <formula>IF(L10&gt;$B$1,TRUE,FALSE)</formula>
    </cfRule>
    <cfRule type="expression" dxfId="870" priority="440" stopIfTrue="1">
      <formula>IF(L10&gt;$B$2,TRUE,FALSE)</formula>
    </cfRule>
    <cfRule type="expression" dxfId="869" priority="441" stopIfTrue="1">
      <formula>IF(L10&gt;$B$3,TRUE,FALSE)</formula>
    </cfRule>
  </conditionalFormatting>
  <conditionalFormatting sqref="Y13">
    <cfRule type="expression" dxfId="868" priority="428" stopIfTrue="1">
      <formula>IF((Y13&lt;=$B$5),TRUE,FALSE)</formula>
    </cfRule>
    <cfRule type="expression" dxfId="867" priority="429" stopIfTrue="1">
      <formula>IF(Y13&gt;$B$7,TRUE,FALSE)</formula>
    </cfRule>
    <cfRule type="expression" dxfId="866" priority="430" stopIfTrue="1">
      <formula>IF(Y13&gt;$B$6,TRUE,FALSE)</formula>
    </cfRule>
    <cfRule type="expression" dxfId="865" priority="431" stopIfTrue="1">
      <formula>IF(Y13&gt;$B$5,TRUE,FALSE)</formula>
    </cfRule>
    <cfRule type="expression" dxfId="864" priority="432" stopIfTrue="1">
      <formula>IF(I13&gt;$B$1,TRUE,FALSE)</formula>
    </cfRule>
    <cfRule type="expression" dxfId="863" priority="433" stopIfTrue="1">
      <formula>IF(I13&gt;$B$2,TRUE,FALSE)</formula>
    </cfRule>
    <cfRule type="expression" dxfId="862" priority="434" stopIfTrue="1">
      <formula>IF(I13&gt;$B$3,TRUE,FALSE)</formula>
    </cfRule>
  </conditionalFormatting>
  <conditionalFormatting sqref="Z13">
    <cfRule type="expression" dxfId="861" priority="421" stopIfTrue="1">
      <formula>IF((Z13&lt;=$B$5),TRUE,FALSE)</formula>
    </cfRule>
    <cfRule type="expression" dxfId="860" priority="422" stopIfTrue="1">
      <formula>IF(Z13&gt;$B$7,TRUE,FALSE)</formula>
    </cfRule>
    <cfRule type="expression" dxfId="859" priority="423" stopIfTrue="1">
      <formula>IF(Z13&gt;$B$6,TRUE,FALSE)</formula>
    </cfRule>
    <cfRule type="expression" dxfId="858" priority="424" stopIfTrue="1">
      <formula>IF(Z13&gt;$B$5,TRUE,FALSE)</formula>
    </cfRule>
    <cfRule type="expression" dxfId="857" priority="425" stopIfTrue="1">
      <formula>IF(J13&gt;$B$1,TRUE,FALSE)</formula>
    </cfRule>
    <cfRule type="expression" dxfId="856" priority="426" stopIfTrue="1">
      <formula>IF(J13&gt;$B$2,TRUE,FALSE)</formula>
    </cfRule>
    <cfRule type="expression" dxfId="855" priority="427" stopIfTrue="1">
      <formula>IF(J13&gt;$B$3,TRUE,FALSE)</formula>
    </cfRule>
  </conditionalFormatting>
  <conditionalFormatting sqref="AA13">
    <cfRule type="expression" dxfId="854" priority="414" stopIfTrue="1">
      <formula>IF((AA13&lt;=$B$5),TRUE,FALSE)</formula>
    </cfRule>
    <cfRule type="expression" dxfId="853" priority="415" stopIfTrue="1">
      <formula>IF(AA13&gt;$B$7,TRUE,FALSE)</formula>
    </cfRule>
    <cfRule type="expression" dxfId="852" priority="416" stopIfTrue="1">
      <formula>IF(AA13&gt;$B$6,TRUE,FALSE)</formula>
    </cfRule>
    <cfRule type="expression" dxfId="851" priority="417" stopIfTrue="1">
      <formula>IF(AA13&gt;$B$5,TRUE,FALSE)</formula>
    </cfRule>
    <cfRule type="expression" dxfId="850" priority="418" stopIfTrue="1">
      <formula>IF(K13&gt;$B$1,TRUE,FALSE)</formula>
    </cfRule>
    <cfRule type="expression" dxfId="849" priority="419" stopIfTrue="1">
      <formula>IF(K13&gt;$B$2,TRUE,FALSE)</formula>
    </cfRule>
    <cfRule type="expression" dxfId="848" priority="420" stopIfTrue="1">
      <formula>IF(K13&gt;$B$3,TRUE,FALSE)</formula>
    </cfRule>
  </conditionalFormatting>
  <conditionalFormatting sqref="AB13">
    <cfRule type="expression" dxfId="847" priority="407" stopIfTrue="1">
      <formula>IF((AB13&lt;=$B$5),TRUE,FALSE)</formula>
    </cfRule>
    <cfRule type="expression" dxfId="846" priority="408" stopIfTrue="1">
      <formula>IF(AB13&gt;$B$7,TRUE,FALSE)</formula>
    </cfRule>
    <cfRule type="expression" dxfId="845" priority="409" stopIfTrue="1">
      <formula>IF(AB13&gt;$B$6,TRUE,FALSE)</formula>
    </cfRule>
    <cfRule type="expression" dxfId="844" priority="410" stopIfTrue="1">
      <formula>IF(AB13&gt;$B$5,TRUE,FALSE)</formula>
    </cfRule>
    <cfRule type="expression" dxfId="843" priority="411" stopIfTrue="1">
      <formula>IF(L13&gt;$B$1,TRUE,FALSE)</formula>
    </cfRule>
    <cfRule type="expression" dxfId="842" priority="412" stopIfTrue="1">
      <formula>IF(L13&gt;$B$2,TRUE,FALSE)</formula>
    </cfRule>
    <cfRule type="expression" dxfId="841" priority="413" stopIfTrue="1">
      <formula>IF(L13&gt;$B$3,TRUE,FALSE)</formula>
    </cfRule>
  </conditionalFormatting>
  <conditionalFormatting sqref="Y15">
    <cfRule type="expression" dxfId="840" priority="400" stopIfTrue="1">
      <formula>IF((Y15&lt;=$B$5),TRUE,FALSE)</formula>
    </cfRule>
    <cfRule type="expression" dxfId="839" priority="401" stopIfTrue="1">
      <formula>IF(Y15&gt;$B$7,TRUE,FALSE)</formula>
    </cfRule>
    <cfRule type="expression" dxfId="838" priority="402" stopIfTrue="1">
      <formula>IF(Y15&gt;$B$6,TRUE,FALSE)</formula>
    </cfRule>
    <cfRule type="expression" dxfId="837" priority="403" stopIfTrue="1">
      <formula>IF(Y15&gt;$B$5,TRUE,FALSE)</formula>
    </cfRule>
    <cfRule type="expression" dxfId="836" priority="404" stopIfTrue="1">
      <formula>IF(I15&gt;$B$1,TRUE,FALSE)</formula>
    </cfRule>
    <cfRule type="expression" dxfId="835" priority="405" stopIfTrue="1">
      <formula>IF(I15&gt;$B$2,TRUE,FALSE)</formula>
    </cfRule>
    <cfRule type="expression" dxfId="834" priority="406" stopIfTrue="1">
      <formula>IF(I15&gt;$B$3,TRUE,FALSE)</formula>
    </cfRule>
  </conditionalFormatting>
  <conditionalFormatting sqref="Z15">
    <cfRule type="expression" dxfId="833" priority="393" stopIfTrue="1">
      <formula>IF((Z15&lt;=$B$5),TRUE,FALSE)</formula>
    </cfRule>
    <cfRule type="expression" dxfId="832" priority="394" stopIfTrue="1">
      <formula>IF(Z15&gt;$B$7,TRUE,FALSE)</formula>
    </cfRule>
    <cfRule type="expression" dxfId="831" priority="395" stopIfTrue="1">
      <formula>IF(Z15&gt;$B$6,TRUE,FALSE)</formula>
    </cfRule>
    <cfRule type="expression" dxfId="830" priority="396" stopIfTrue="1">
      <formula>IF(Z15&gt;$B$5,TRUE,FALSE)</formula>
    </cfRule>
    <cfRule type="expression" dxfId="829" priority="397" stopIfTrue="1">
      <formula>IF(J15&gt;$B$1,TRUE,FALSE)</formula>
    </cfRule>
    <cfRule type="expression" dxfId="828" priority="398" stopIfTrue="1">
      <formula>IF(J15&gt;$B$2,TRUE,FALSE)</formula>
    </cfRule>
    <cfRule type="expression" dxfId="827" priority="399" stopIfTrue="1">
      <formula>IF(J15&gt;$B$3,TRUE,FALSE)</formula>
    </cfRule>
  </conditionalFormatting>
  <conditionalFormatting sqref="AA15">
    <cfRule type="expression" dxfId="826" priority="386" stopIfTrue="1">
      <formula>IF((AA15&lt;=$B$5),TRUE,FALSE)</formula>
    </cfRule>
    <cfRule type="expression" dxfId="825" priority="387" stopIfTrue="1">
      <formula>IF(AA15&gt;$B$7,TRUE,FALSE)</formula>
    </cfRule>
    <cfRule type="expression" dxfId="824" priority="388" stopIfTrue="1">
      <formula>IF(AA15&gt;$B$6,TRUE,FALSE)</formula>
    </cfRule>
    <cfRule type="expression" dxfId="823" priority="389" stopIfTrue="1">
      <formula>IF(AA15&gt;$B$5,TRUE,FALSE)</formula>
    </cfRule>
    <cfRule type="expression" dxfId="822" priority="390" stopIfTrue="1">
      <formula>IF(K15&gt;$B$1,TRUE,FALSE)</formula>
    </cfRule>
    <cfRule type="expression" dxfId="821" priority="391" stopIfTrue="1">
      <formula>IF(K15&gt;$B$2,TRUE,FALSE)</formula>
    </cfRule>
    <cfRule type="expression" dxfId="820" priority="392" stopIfTrue="1">
      <formula>IF(K15&gt;$B$3,TRUE,FALSE)</formula>
    </cfRule>
  </conditionalFormatting>
  <conditionalFormatting sqref="AB15">
    <cfRule type="expression" dxfId="819" priority="379" stopIfTrue="1">
      <formula>IF((AB15&lt;=$B$5),TRUE,FALSE)</formula>
    </cfRule>
    <cfRule type="expression" dxfId="818" priority="380" stopIfTrue="1">
      <formula>IF(AB15&gt;$B$7,TRUE,FALSE)</formula>
    </cfRule>
    <cfRule type="expression" dxfId="817" priority="381" stopIfTrue="1">
      <formula>IF(AB15&gt;$B$6,TRUE,FALSE)</formula>
    </cfRule>
    <cfRule type="expression" dxfId="816" priority="382" stopIfTrue="1">
      <formula>IF(AB15&gt;$B$5,TRUE,FALSE)</formula>
    </cfRule>
    <cfRule type="expression" dxfId="815" priority="383" stopIfTrue="1">
      <formula>IF(L15&gt;$B$1,TRUE,FALSE)</formula>
    </cfRule>
    <cfRule type="expression" dxfId="814" priority="384" stopIfTrue="1">
      <formula>IF(L15&gt;$B$2,TRUE,FALSE)</formula>
    </cfRule>
    <cfRule type="expression" dxfId="813" priority="385" stopIfTrue="1">
      <formula>IF(L15&gt;$B$3,TRUE,FALSE)</formula>
    </cfRule>
  </conditionalFormatting>
  <conditionalFormatting sqref="Y16:Y18">
    <cfRule type="expression" dxfId="812" priority="372" stopIfTrue="1">
      <formula>IF((Y16&lt;=$B$5),TRUE,FALSE)</formula>
    </cfRule>
    <cfRule type="expression" dxfId="811" priority="373" stopIfTrue="1">
      <formula>IF(Y16&gt;$B$7,TRUE,FALSE)</formula>
    </cfRule>
    <cfRule type="expression" dxfId="810" priority="374" stopIfTrue="1">
      <formula>IF(Y16&gt;$B$6,TRUE,FALSE)</formula>
    </cfRule>
    <cfRule type="expression" dxfId="809" priority="375" stopIfTrue="1">
      <formula>IF(Y16&gt;$B$5,TRUE,FALSE)</formula>
    </cfRule>
    <cfRule type="expression" dxfId="808" priority="376" stopIfTrue="1">
      <formula>IF(I16&gt;$B$1,TRUE,FALSE)</formula>
    </cfRule>
    <cfRule type="expression" dxfId="807" priority="377" stopIfTrue="1">
      <formula>IF(I16&gt;$B$2,TRUE,FALSE)</formula>
    </cfRule>
    <cfRule type="expression" dxfId="806" priority="378" stopIfTrue="1">
      <formula>IF(I16&gt;$B$3,TRUE,FALSE)</formula>
    </cfRule>
  </conditionalFormatting>
  <conditionalFormatting sqref="Z16:Z18">
    <cfRule type="expression" dxfId="805" priority="365" stopIfTrue="1">
      <formula>IF((Z16&lt;=$B$5),TRUE,FALSE)</formula>
    </cfRule>
    <cfRule type="expression" dxfId="804" priority="366" stopIfTrue="1">
      <formula>IF(Z16&gt;$B$7,TRUE,FALSE)</formula>
    </cfRule>
    <cfRule type="expression" dxfId="803" priority="367" stopIfTrue="1">
      <formula>IF(Z16&gt;$B$6,TRUE,FALSE)</formula>
    </cfRule>
    <cfRule type="expression" dxfId="802" priority="368" stopIfTrue="1">
      <formula>IF(Z16&gt;$B$5,TRUE,FALSE)</formula>
    </cfRule>
    <cfRule type="expression" dxfId="801" priority="369" stopIfTrue="1">
      <formula>IF(J16&gt;$B$1,TRUE,FALSE)</formula>
    </cfRule>
    <cfRule type="expression" dxfId="800" priority="370" stopIfTrue="1">
      <formula>IF(J16&gt;$B$2,TRUE,FALSE)</formula>
    </cfRule>
    <cfRule type="expression" dxfId="799" priority="371" stopIfTrue="1">
      <formula>IF(J16&gt;$B$3,TRUE,FALSE)</formula>
    </cfRule>
  </conditionalFormatting>
  <conditionalFormatting sqref="AA16:AA18">
    <cfRule type="expression" dxfId="798" priority="358" stopIfTrue="1">
      <formula>IF((AA16&lt;=$B$5),TRUE,FALSE)</formula>
    </cfRule>
    <cfRule type="expression" dxfId="797" priority="359" stopIfTrue="1">
      <formula>IF(AA16&gt;$B$7,TRUE,FALSE)</formula>
    </cfRule>
    <cfRule type="expression" dxfId="796" priority="360" stopIfTrue="1">
      <formula>IF(AA16&gt;$B$6,TRUE,FALSE)</formula>
    </cfRule>
    <cfRule type="expression" dxfId="795" priority="361" stopIfTrue="1">
      <formula>IF(AA16&gt;$B$5,TRUE,FALSE)</formula>
    </cfRule>
    <cfRule type="expression" dxfId="794" priority="362" stopIfTrue="1">
      <formula>IF(K16&gt;$B$1,TRUE,FALSE)</formula>
    </cfRule>
    <cfRule type="expression" dxfId="793" priority="363" stopIfTrue="1">
      <formula>IF(K16&gt;$B$2,TRUE,FALSE)</formula>
    </cfRule>
    <cfRule type="expression" dxfId="792" priority="364" stopIfTrue="1">
      <formula>IF(K16&gt;$B$3,TRUE,FALSE)</formula>
    </cfRule>
  </conditionalFormatting>
  <conditionalFormatting sqref="AB16:AB18">
    <cfRule type="expression" dxfId="791" priority="351" stopIfTrue="1">
      <formula>IF((AB16&lt;=$B$5),TRUE,FALSE)</formula>
    </cfRule>
    <cfRule type="expression" dxfId="790" priority="352" stopIfTrue="1">
      <formula>IF(AB16&gt;$B$7,TRUE,FALSE)</formula>
    </cfRule>
    <cfRule type="expression" dxfId="789" priority="353" stopIfTrue="1">
      <formula>IF(AB16&gt;$B$6,TRUE,FALSE)</formula>
    </cfRule>
    <cfRule type="expression" dxfId="788" priority="354" stopIfTrue="1">
      <formula>IF(AB16&gt;$B$5,TRUE,FALSE)</formula>
    </cfRule>
    <cfRule type="expression" dxfId="787" priority="355" stopIfTrue="1">
      <formula>IF(L16&gt;$B$1,TRUE,FALSE)</formula>
    </cfRule>
    <cfRule type="expression" dxfId="786" priority="356" stopIfTrue="1">
      <formula>IF(L16&gt;$B$2,TRUE,FALSE)</formula>
    </cfRule>
    <cfRule type="expression" dxfId="785" priority="357" stopIfTrue="1">
      <formula>IF(L16&gt;$B$3,TRUE,FALSE)</formula>
    </cfRule>
  </conditionalFormatting>
  <conditionalFormatting sqref="Y19">
    <cfRule type="expression" dxfId="784" priority="344" stopIfTrue="1">
      <formula>IF((Y19&lt;=$B$5),TRUE,FALSE)</formula>
    </cfRule>
    <cfRule type="expression" dxfId="783" priority="345" stopIfTrue="1">
      <formula>IF(Y19&gt;$B$7,TRUE,FALSE)</formula>
    </cfRule>
    <cfRule type="expression" dxfId="782" priority="346" stopIfTrue="1">
      <formula>IF(Y19&gt;$B$6,TRUE,FALSE)</formula>
    </cfRule>
    <cfRule type="expression" dxfId="781" priority="347" stopIfTrue="1">
      <formula>IF(Y19&gt;$B$5,TRUE,FALSE)</formula>
    </cfRule>
    <cfRule type="expression" dxfId="780" priority="348" stopIfTrue="1">
      <formula>IF(I19&gt;$B$1,TRUE,FALSE)</formula>
    </cfRule>
    <cfRule type="expression" dxfId="779" priority="349" stopIfTrue="1">
      <formula>IF(I19&gt;$B$2,TRUE,FALSE)</formula>
    </cfRule>
    <cfRule type="expression" dxfId="778" priority="350" stopIfTrue="1">
      <formula>IF(I19&gt;$B$3,TRUE,FALSE)</formula>
    </cfRule>
  </conditionalFormatting>
  <conditionalFormatting sqref="Z19">
    <cfRule type="expression" dxfId="777" priority="337" stopIfTrue="1">
      <formula>IF((Z19&lt;=$B$5),TRUE,FALSE)</formula>
    </cfRule>
    <cfRule type="expression" dxfId="776" priority="338" stopIfTrue="1">
      <formula>IF(Z19&gt;$B$7,TRUE,FALSE)</formula>
    </cfRule>
    <cfRule type="expression" dxfId="775" priority="339" stopIfTrue="1">
      <formula>IF(Z19&gt;$B$6,TRUE,FALSE)</formula>
    </cfRule>
    <cfRule type="expression" dxfId="774" priority="340" stopIfTrue="1">
      <formula>IF(Z19&gt;$B$5,TRUE,FALSE)</formula>
    </cfRule>
    <cfRule type="expression" dxfId="773" priority="341" stopIfTrue="1">
      <formula>IF(J19&gt;$B$1,TRUE,FALSE)</formula>
    </cfRule>
    <cfRule type="expression" dxfId="772" priority="342" stopIfTrue="1">
      <formula>IF(J19&gt;$B$2,TRUE,FALSE)</formula>
    </cfRule>
    <cfRule type="expression" dxfId="771" priority="343" stopIfTrue="1">
      <formula>IF(J19&gt;$B$3,TRUE,FALSE)</formula>
    </cfRule>
  </conditionalFormatting>
  <conditionalFormatting sqref="AA19">
    <cfRule type="expression" dxfId="770" priority="330" stopIfTrue="1">
      <formula>IF((AA19&lt;=$B$5),TRUE,FALSE)</formula>
    </cfRule>
    <cfRule type="expression" dxfId="769" priority="331" stopIfTrue="1">
      <formula>IF(AA19&gt;$B$7,TRUE,FALSE)</formula>
    </cfRule>
    <cfRule type="expression" dxfId="768" priority="332" stopIfTrue="1">
      <formula>IF(AA19&gt;$B$6,TRUE,FALSE)</formula>
    </cfRule>
    <cfRule type="expression" dxfId="767" priority="333" stopIfTrue="1">
      <formula>IF(AA19&gt;$B$5,TRUE,FALSE)</formula>
    </cfRule>
    <cfRule type="expression" dxfId="766" priority="334" stopIfTrue="1">
      <formula>IF(K19&gt;$B$1,TRUE,FALSE)</formula>
    </cfRule>
    <cfRule type="expression" dxfId="765" priority="335" stopIfTrue="1">
      <formula>IF(K19&gt;$B$2,TRUE,FALSE)</formula>
    </cfRule>
    <cfRule type="expression" dxfId="764" priority="336" stopIfTrue="1">
      <formula>IF(K19&gt;$B$3,TRUE,FALSE)</formula>
    </cfRule>
  </conditionalFormatting>
  <conditionalFormatting sqref="AB19">
    <cfRule type="expression" dxfId="763" priority="323" stopIfTrue="1">
      <formula>IF((AB19&lt;=$B$5),TRUE,FALSE)</formula>
    </cfRule>
    <cfRule type="expression" dxfId="762" priority="324" stopIfTrue="1">
      <formula>IF(AB19&gt;$B$7,TRUE,FALSE)</formula>
    </cfRule>
    <cfRule type="expression" dxfId="761" priority="325" stopIfTrue="1">
      <formula>IF(AB19&gt;$B$6,TRUE,FALSE)</formula>
    </cfRule>
    <cfRule type="expression" dxfId="760" priority="326" stopIfTrue="1">
      <formula>IF(AB19&gt;$B$5,TRUE,FALSE)</formula>
    </cfRule>
    <cfRule type="expression" dxfId="759" priority="327" stopIfTrue="1">
      <formula>IF(L19&gt;$B$1,TRUE,FALSE)</formula>
    </cfRule>
    <cfRule type="expression" dxfId="758" priority="328" stopIfTrue="1">
      <formula>IF(L19&gt;$B$2,TRUE,FALSE)</formula>
    </cfRule>
    <cfRule type="expression" dxfId="757" priority="329" stopIfTrue="1">
      <formula>IF(L19&gt;$B$3,TRUE,FALSE)</formula>
    </cfRule>
  </conditionalFormatting>
  <conditionalFormatting sqref="Y21">
    <cfRule type="expression" dxfId="756" priority="316" stopIfTrue="1">
      <formula>IF((Y21&lt;=$B$5),TRUE,FALSE)</formula>
    </cfRule>
    <cfRule type="expression" dxfId="755" priority="317" stopIfTrue="1">
      <formula>IF(Y21&gt;$B$7,TRUE,FALSE)</formula>
    </cfRule>
    <cfRule type="expression" dxfId="754" priority="318" stopIfTrue="1">
      <formula>IF(Y21&gt;$B$6,TRUE,FALSE)</formula>
    </cfRule>
    <cfRule type="expression" dxfId="753" priority="319" stopIfTrue="1">
      <formula>IF(Y21&gt;$B$5,TRUE,FALSE)</formula>
    </cfRule>
    <cfRule type="expression" dxfId="752" priority="320" stopIfTrue="1">
      <formula>IF(I21&gt;$B$1,TRUE,FALSE)</formula>
    </cfRule>
    <cfRule type="expression" dxfId="751" priority="321" stopIfTrue="1">
      <formula>IF(I21&gt;$B$2,TRUE,FALSE)</formula>
    </cfRule>
    <cfRule type="expression" dxfId="750" priority="322" stopIfTrue="1">
      <formula>IF(I21&gt;$B$3,TRUE,FALSE)</formula>
    </cfRule>
  </conditionalFormatting>
  <conditionalFormatting sqref="Z21">
    <cfRule type="expression" dxfId="749" priority="309" stopIfTrue="1">
      <formula>IF((Z21&lt;=$B$5),TRUE,FALSE)</formula>
    </cfRule>
    <cfRule type="expression" dxfId="748" priority="310" stopIfTrue="1">
      <formula>IF(Z21&gt;$B$7,TRUE,FALSE)</formula>
    </cfRule>
    <cfRule type="expression" dxfId="747" priority="311" stopIfTrue="1">
      <formula>IF(Z21&gt;$B$6,TRUE,FALSE)</formula>
    </cfRule>
    <cfRule type="expression" dxfId="746" priority="312" stopIfTrue="1">
      <formula>IF(Z21&gt;$B$5,TRUE,FALSE)</formula>
    </cfRule>
    <cfRule type="expression" dxfId="745" priority="313" stopIfTrue="1">
      <formula>IF(J21&gt;$B$1,TRUE,FALSE)</formula>
    </cfRule>
    <cfRule type="expression" dxfId="744" priority="314" stopIfTrue="1">
      <formula>IF(J21&gt;$B$2,TRUE,FALSE)</formula>
    </cfRule>
    <cfRule type="expression" dxfId="743" priority="315" stopIfTrue="1">
      <formula>IF(J21&gt;$B$3,TRUE,FALSE)</formula>
    </cfRule>
  </conditionalFormatting>
  <conditionalFormatting sqref="AA21">
    <cfRule type="expression" dxfId="742" priority="302" stopIfTrue="1">
      <formula>IF((AA21&lt;=$B$5),TRUE,FALSE)</formula>
    </cfRule>
    <cfRule type="expression" dxfId="741" priority="303" stopIfTrue="1">
      <formula>IF(AA21&gt;$B$7,TRUE,FALSE)</formula>
    </cfRule>
    <cfRule type="expression" dxfId="740" priority="304" stopIfTrue="1">
      <formula>IF(AA21&gt;$B$6,TRUE,FALSE)</formula>
    </cfRule>
    <cfRule type="expression" dxfId="739" priority="305" stopIfTrue="1">
      <formula>IF(AA21&gt;$B$5,TRUE,FALSE)</formula>
    </cfRule>
    <cfRule type="expression" dxfId="738" priority="306" stopIfTrue="1">
      <formula>IF(K21&gt;$B$1,TRUE,FALSE)</formula>
    </cfRule>
    <cfRule type="expression" dxfId="737" priority="307" stopIfTrue="1">
      <formula>IF(K21&gt;$B$2,TRUE,FALSE)</formula>
    </cfRule>
    <cfRule type="expression" dxfId="736" priority="308" stopIfTrue="1">
      <formula>IF(K21&gt;$B$3,TRUE,FALSE)</formula>
    </cfRule>
  </conditionalFormatting>
  <conditionalFormatting sqref="AB21">
    <cfRule type="expression" dxfId="735" priority="295" stopIfTrue="1">
      <formula>IF((AB21&lt;=$B$5),TRUE,FALSE)</formula>
    </cfRule>
    <cfRule type="expression" dxfId="734" priority="296" stopIfTrue="1">
      <formula>IF(AB21&gt;$B$7,TRUE,FALSE)</formula>
    </cfRule>
    <cfRule type="expression" dxfId="733" priority="297" stopIfTrue="1">
      <formula>IF(AB21&gt;$B$6,TRUE,FALSE)</formula>
    </cfRule>
    <cfRule type="expression" dxfId="732" priority="298" stopIfTrue="1">
      <formula>IF(AB21&gt;$B$5,TRUE,FALSE)</formula>
    </cfRule>
    <cfRule type="expression" dxfId="731" priority="299" stopIfTrue="1">
      <formula>IF(L21&gt;$B$1,TRUE,FALSE)</formula>
    </cfRule>
    <cfRule type="expression" dxfId="730" priority="300" stopIfTrue="1">
      <formula>IF(L21&gt;$B$2,TRUE,FALSE)</formula>
    </cfRule>
    <cfRule type="expression" dxfId="729" priority="301" stopIfTrue="1">
      <formula>IF(L21&gt;$B$3,TRUE,FALSE)</formula>
    </cfRule>
  </conditionalFormatting>
  <conditionalFormatting sqref="Y23 Y25">
    <cfRule type="expression" dxfId="728" priority="288" stopIfTrue="1">
      <formula>IF((Y23&lt;=$B$5),TRUE,FALSE)</formula>
    </cfRule>
    <cfRule type="expression" dxfId="727" priority="289" stopIfTrue="1">
      <formula>IF(Y23&gt;$B$7,TRUE,FALSE)</formula>
    </cfRule>
    <cfRule type="expression" dxfId="726" priority="290" stopIfTrue="1">
      <formula>IF(Y23&gt;$B$6,TRUE,FALSE)</formula>
    </cfRule>
    <cfRule type="expression" dxfId="725" priority="291" stopIfTrue="1">
      <formula>IF(Y23&gt;$B$5,TRUE,FALSE)</formula>
    </cfRule>
    <cfRule type="expression" dxfId="724" priority="292" stopIfTrue="1">
      <formula>IF(I23&gt;$B$1,TRUE,FALSE)</formula>
    </cfRule>
    <cfRule type="expression" dxfId="723" priority="293" stopIfTrue="1">
      <formula>IF(I23&gt;$B$2,TRUE,FALSE)</formula>
    </cfRule>
    <cfRule type="expression" dxfId="722" priority="294" stopIfTrue="1">
      <formula>IF(I23&gt;$B$3,TRUE,FALSE)</formula>
    </cfRule>
  </conditionalFormatting>
  <conditionalFormatting sqref="Z23 Z25">
    <cfRule type="expression" dxfId="721" priority="281" stopIfTrue="1">
      <formula>IF((Z23&lt;=$B$5),TRUE,FALSE)</formula>
    </cfRule>
    <cfRule type="expression" dxfId="720" priority="282" stopIfTrue="1">
      <formula>IF(Z23&gt;$B$7,TRUE,FALSE)</formula>
    </cfRule>
    <cfRule type="expression" dxfId="719" priority="283" stopIfTrue="1">
      <formula>IF(Z23&gt;$B$6,TRUE,FALSE)</formula>
    </cfRule>
    <cfRule type="expression" dxfId="718" priority="284" stopIfTrue="1">
      <formula>IF(Z23&gt;$B$5,TRUE,FALSE)</formula>
    </cfRule>
    <cfRule type="expression" dxfId="717" priority="285" stopIfTrue="1">
      <formula>IF(J23&gt;$B$1,TRUE,FALSE)</formula>
    </cfRule>
    <cfRule type="expression" dxfId="716" priority="286" stopIfTrue="1">
      <formula>IF(J23&gt;$B$2,TRUE,FALSE)</formula>
    </cfRule>
    <cfRule type="expression" dxfId="715" priority="287" stopIfTrue="1">
      <formula>IF(J23&gt;$B$3,TRUE,FALSE)</formula>
    </cfRule>
  </conditionalFormatting>
  <conditionalFormatting sqref="AA23 AA25">
    <cfRule type="expression" dxfId="714" priority="274" stopIfTrue="1">
      <formula>IF((AA23&lt;=$B$5),TRUE,FALSE)</formula>
    </cfRule>
    <cfRule type="expression" dxfId="713" priority="275" stopIfTrue="1">
      <formula>IF(AA23&gt;$B$7,TRUE,FALSE)</formula>
    </cfRule>
    <cfRule type="expression" dxfId="712" priority="276" stopIfTrue="1">
      <formula>IF(AA23&gt;$B$6,TRUE,FALSE)</formula>
    </cfRule>
    <cfRule type="expression" dxfId="711" priority="277" stopIfTrue="1">
      <formula>IF(AA23&gt;$B$5,TRUE,FALSE)</formula>
    </cfRule>
    <cfRule type="expression" dxfId="710" priority="278" stopIfTrue="1">
      <formula>IF(K23&gt;$B$1,TRUE,FALSE)</formula>
    </cfRule>
    <cfRule type="expression" dxfId="709" priority="279" stopIfTrue="1">
      <formula>IF(K23&gt;$B$2,TRUE,FALSE)</formula>
    </cfRule>
    <cfRule type="expression" dxfId="708" priority="280" stopIfTrue="1">
      <formula>IF(K23&gt;$B$3,TRUE,FALSE)</formula>
    </cfRule>
  </conditionalFormatting>
  <conditionalFormatting sqref="AB23 AB25">
    <cfRule type="expression" dxfId="707" priority="267" stopIfTrue="1">
      <formula>IF((AB23&lt;=$B$5),TRUE,FALSE)</formula>
    </cfRule>
    <cfRule type="expression" dxfId="706" priority="268" stopIfTrue="1">
      <formula>IF(AB23&gt;$B$7,TRUE,FALSE)</formula>
    </cfRule>
    <cfRule type="expression" dxfId="705" priority="269" stopIfTrue="1">
      <formula>IF(AB23&gt;$B$6,TRUE,FALSE)</formula>
    </cfRule>
    <cfRule type="expression" dxfId="704" priority="270" stopIfTrue="1">
      <formula>IF(AB23&gt;$B$5,TRUE,FALSE)</formula>
    </cfRule>
    <cfRule type="expression" dxfId="703" priority="271" stopIfTrue="1">
      <formula>IF(L23&gt;$B$1,TRUE,FALSE)</formula>
    </cfRule>
    <cfRule type="expression" dxfId="702" priority="272" stopIfTrue="1">
      <formula>IF(L23&gt;$B$2,TRUE,FALSE)</formula>
    </cfRule>
    <cfRule type="expression" dxfId="701" priority="273" stopIfTrue="1">
      <formula>IF(L23&gt;$B$3,TRUE,FALSE)</formula>
    </cfRule>
  </conditionalFormatting>
  <conditionalFormatting sqref="Y24">
    <cfRule type="expression" dxfId="700" priority="260" stopIfTrue="1">
      <formula>IF((Y24&lt;=$B$5),TRUE,FALSE)</formula>
    </cfRule>
    <cfRule type="expression" dxfId="699" priority="261" stopIfTrue="1">
      <formula>IF(Y24&gt;$B$7,TRUE,FALSE)</formula>
    </cfRule>
    <cfRule type="expression" dxfId="698" priority="262" stopIfTrue="1">
      <formula>IF(Y24&gt;$B$6,TRUE,FALSE)</formula>
    </cfRule>
    <cfRule type="expression" dxfId="697" priority="263" stopIfTrue="1">
      <formula>IF(Y24&gt;$B$5,TRUE,FALSE)</formula>
    </cfRule>
    <cfRule type="expression" dxfId="696" priority="264" stopIfTrue="1">
      <formula>IF(I24&gt;$B$1,TRUE,FALSE)</formula>
    </cfRule>
    <cfRule type="expression" dxfId="695" priority="265" stopIfTrue="1">
      <formula>IF(I24&gt;$B$2,TRUE,FALSE)</formula>
    </cfRule>
    <cfRule type="expression" dxfId="694" priority="266" stopIfTrue="1">
      <formula>IF(I24&gt;$B$3,TRUE,FALSE)</formula>
    </cfRule>
  </conditionalFormatting>
  <conditionalFormatting sqref="Z24">
    <cfRule type="expression" dxfId="693" priority="253" stopIfTrue="1">
      <formula>IF((Z24&lt;=$B$5),TRUE,FALSE)</formula>
    </cfRule>
    <cfRule type="expression" dxfId="692" priority="254" stopIfTrue="1">
      <formula>IF(Z24&gt;$B$7,TRUE,FALSE)</formula>
    </cfRule>
    <cfRule type="expression" dxfId="691" priority="255" stopIfTrue="1">
      <formula>IF(Z24&gt;$B$6,TRUE,FALSE)</formula>
    </cfRule>
    <cfRule type="expression" dxfId="690" priority="256" stopIfTrue="1">
      <formula>IF(Z24&gt;$B$5,TRUE,FALSE)</formula>
    </cfRule>
    <cfRule type="expression" dxfId="689" priority="257" stopIfTrue="1">
      <formula>IF(J24&gt;$B$1,TRUE,FALSE)</formula>
    </cfRule>
    <cfRule type="expression" dxfId="688" priority="258" stopIfTrue="1">
      <formula>IF(J24&gt;$B$2,TRUE,FALSE)</formula>
    </cfRule>
    <cfRule type="expression" dxfId="687" priority="259" stopIfTrue="1">
      <formula>IF(J24&gt;$B$3,TRUE,FALSE)</formula>
    </cfRule>
  </conditionalFormatting>
  <conditionalFormatting sqref="AA24">
    <cfRule type="expression" dxfId="686" priority="246" stopIfTrue="1">
      <formula>IF((AA24&lt;=$B$5),TRUE,FALSE)</formula>
    </cfRule>
    <cfRule type="expression" dxfId="685" priority="247" stopIfTrue="1">
      <formula>IF(AA24&gt;$B$7,TRUE,FALSE)</formula>
    </cfRule>
    <cfRule type="expression" dxfId="684" priority="248" stopIfTrue="1">
      <formula>IF(AA24&gt;$B$6,TRUE,FALSE)</formula>
    </cfRule>
    <cfRule type="expression" dxfId="683" priority="249" stopIfTrue="1">
      <formula>IF(AA24&gt;$B$5,TRUE,FALSE)</formula>
    </cfRule>
    <cfRule type="expression" dxfId="682" priority="250" stopIfTrue="1">
      <formula>IF(K24&gt;$B$1,TRUE,FALSE)</formula>
    </cfRule>
    <cfRule type="expression" dxfId="681" priority="251" stopIfTrue="1">
      <formula>IF(K24&gt;$B$2,TRUE,FALSE)</formula>
    </cfRule>
    <cfRule type="expression" dxfId="680" priority="252" stopIfTrue="1">
      <formula>IF(K24&gt;$B$3,TRUE,FALSE)</formula>
    </cfRule>
  </conditionalFormatting>
  <conditionalFormatting sqref="AB24">
    <cfRule type="expression" dxfId="679" priority="239" stopIfTrue="1">
      <formula>IF((AB24&lt;=$B$5),TRUE,FALSE)</formula>
    </cfRule>
    <cfRule type="expression" dxfId="678" priority="240" stopIfTrue="1">
      <formula>IF(AB24&gt;$B$7,TRUE,FALSE)</formula>
    </cfRule>
    <cfRule type="expression" dxfId="677" priority="241" stopIfTrue="1">
      <formula>IF(AB24&gt;$B$6,TRUE,FALSE)</formula>
    </cfRule>
    <cfRule type="expression" dxfId="676" priority="242" stopIfTrue="1">
      <formula>IF(AB24&gt;$B$5,TRUE,FALSE)</formula>
    </cfRule>
    <cfRule type="expression" dxfId="675" priority="243" stopIfTrue="1">
      <formula>IF(L24&gt;$B$1,TRUE,FALSE)</formula>
    </cfRule>
    <cfRule type="expression" dxfId="674" priority="244" stopIfTrue="1">
      <formula>IF(L24&gt;$B$2,TRUE,FALSE)</formula>
    </cfRule>
    <cfRule type="expression" dxfId="673" priority="245" stopIfTrue="1">
      <formula>IF(L24&gt;$B$3,TRUE,FALSE)</formula>
    </cfRule>
  </conditionalFormatting>
  <conditionalFormatting sqref="AF14 AF22 AF20">
    <cfRule type="expression" dxfId="672" priority="232" stopIfTrue="1">
      <formula>IF((AF14&lt;=$B$5),TRUE,FALSE)</formula>
    </cfRule>
    <cfRule type="expression" dxfId="671" priority="233" stopIfTrue="1">
      <formula>IF(AF14&gt;$B$7,TRUE,FALSE)</formula>
    </cfRule>
    <cfRule type="expression" dxfId="670" priority="234" stopIfTrue="1">
      <formula>IF(AF14&gt;$B$6,TRUE,FALSE)</formula>
    </cfRule>
    <cfRule type="expression" dxfId="669" priority="235" stopIfTrue="1">
      <formula>IF(AF14&gt;$B$5,TRUE,FALSE)</formula>
    </cfRule>
    <cfRule type="expression" dxfId="668" priority="236" stopIfTrue="1">
      <formula>IF(P14&gt;$B$1,TRUE,FALSE)</formula>
    </cfRule>
    <cfRule type="expression" dxfId="667" priority="237" stopIfTrue="1">
      <formula>IF(P14&gt;$B$2,TRUE,FALSE)</formula>
    </cfRule>
    <cfRule type="expression" dxfId="666" priority="238" stopIfTrue="1">
      <formula>IF(P14&gt;$B$3,TRUE,FALSE)</formula>
    </cfRule>
  </conditionalFormatting>
  <conditionalFormatting sqref="AG14 AG22 AG20">
    <cfRule type="expression" dxfId="665" priority="225" stopIfTrue="1">
      <formula>IF((AG14&lt;=$B$5),TRUE,FALSE)</formula>
    </cfRule>
    <cfRule type="expression" dxfId="664" priority="226" stopIfTrue="1">
      <formula>IF(AG14&gt;$B$7,TRUE,FALSE)</formula>
    </cfRule>
    <cfRule type="expression" dxfId="663" priority="227" stopIfTrue="1">
      <formula>IF(AG14&gt;$B$6,TRUE,FALSE)</formula>
    </cfRule>
    <cfRule type="expression" dxfId="662" priority="228" stopIfTrue="1">
      <formula>IF(AG14&gt;$B$5,TRUE,FALSE)</formula>
    </cfRule>
    <cfRule type="expression" dxfId="661" priority="229" stopIfTrue="1">
      <formula>IF(Q14&gt;$B$1,TRUE,FALSE)</formula>
    </cfRule>
    <cfRule type="expression" dxfId="660" priority="230" stopIfTrue="1">
      <formula>IF(Q14&gt;$B$2,TRUE,FALSE)</formula>
    </cfRule>
    <cfRule type="expression" dxfId="659" priority="231" stopIfTrue="1">
      <formula>IF(Q14&gt;$B$3,TRUE,FALSE)</formula>
    </cfRule>
  </conditionalFormatting>
  <conditionalFormatting sqref="AF10:AF12">
    <cfRule type="expression" dxfId="658" priority="218" stopIfTrue="1">
      <formula>IF((AF10&lt;=$B$5),TRUE,FALSE)</formula>
    </cfRule>
    <cfRule type="expression" dxfId="657" priority="219" stopIfTrue="1">
      <formula>IF(AF10&gt;$B$7,TRUE,FALSE)</formula>
    </cfRule>
    <cfRule type="expression" dxfId="656" priority="220" stopIfTrue="1">
      <formula>IF(AF10&gt;$B$6,TRUE,FALSE)</formula>
    </cfRule>
    <cfRule type="expression" dxfId="655" priority="221" stopIfTrue="1">
      <formula>IF(AF10&gt;$B$5,TRUE,FALSE)</formula>
    </cfRule>
    <cfRule type="expression" dxfId="654" priority="222" stopIfTrue="1">
      <formula>IF(P10&gt;$B$1,TRUE,FALSE)</formula>
    </cfRule>
    <cfRule type="expression" dxfId="653" priority="223" stopIfTrue="1">
      <formula>IF(P10&gt;$B$2,TRUE,FALSE)</formula>
    </cfRule>
    <cfRule type="expression" dxfId="652" priority="224" stopIfTrue="1">
      <formula>IF(P10&gt;$B$3,TRUE,FALSE)</formula>
    </cfRule>
  </conditionalFormatting>
  <conditionalFormatting sqref="AG10:AG12">
    <cfRule type="expression" dxfId="651" priority="211" stopIfTrue="1">
      <formula>IF((AG10&lt;=$B$5),TRUE,FALSE)</formula>
    </cfRule>
    <cfRule type="expression" dxfId="650" priority="212" stopIfTrue="1">
      <formula>IF(AG10&gt;$B$7,TRUE,FALSE)</formula>
    </cfRule>
    <cfRule type="expression" dxfId="649" priority="213" stopIfTrue="1">
      <formula>IF(AG10&gt;$B$6,TRUE,FALSE)</formula>
    </cfRule>
    <cfRule type="expression" dxfId="648" priority="214" stopIfTrue="1">
      <formula>IF(AG10&gt;$B$5,TRUE,FALSE)</formula>
    </cfRule>
    <cfRule type="expression" dxfId="647" priority="215" stopIfTrue="1">
      <formula>IF(Q10&gt;$B$1,TRUE,FALSE)</formula>
    </cfRule>
    <cfRule type="expression" dxfId="646" priority="216" stopIfTrue="1">
      <formula>IF(Q10&gt;$B$2,TRUE,FALSE)</formula>
    </cfRule>
    <cfRule type="expression" dxfId="645" priority="217" stopIfTrue="1">
      <formula>IF(Q10&gt;$B$3,TRUE,FALSE)</formula>
    </cfRule>
  </conditionalFormatting>
  <conditionalFormatting sqref="AH10:AH12 AH14 AH22 AH20">
    <cfRule type="expression" dxfId="644" priority="204" stopIfTrue="1">
      <formula>IF((AH10&lt;=$B$5),TRUE,FALSE)</formula>
    </cfRule>
    <cfRule type="expression" dxfId="643" priority="205" stopIfTrue="1">
      <formula>IF(AH10&gt;$B$7,TRUE,FALSE)</formula>
    </cfRule>
    <cfRule type="expression" dxfId="642" priority="206" stopIfTrue="1">
      <formula>IF(AH10&gt;$B$6,TRUE,FALSE)</formula>
    </cfRule>
    <cfRule type="expression" dxfId="641" priority="207" stopIfTrue="1">
      <formula>IF(AH10&gt;$B$5,TRUE,FALSE)</formula>
    </cfRule>
    <cfRule type="expression" dxfId="640" priority="208" stopIfTrue="1">
      <formula>IF(R10&gt;$B$1,TRUE,FALSE)</formula>
    </cfRule>
    <cfRule type="expression" dxfId="639" priority="209" stopIfTrue="1">
      <formula>IF(R10&gt;$B$2,TRUE,FALSE)</formula>
    </cfRule>
    <cfRule type="expression" dxfId="638" priority="210" stopIfTrue="1">
      <formula>IF(R10&gt;$B$3,TRUE,FALSE)</formula>
    </cfRule>
  </conditionalFormatting>
  <conditionalFormatting sqref="AI10:AI12 AI14 AI22 AI20">
    <cfRule type="expression" dxfId="637" priority="197" stopIfTrue="1">
      <formula>IF((AI10&lt;=$B$5),TRUE,FALSE)</formula>
    </cfRule>
    <cfRule type="expression" dxfId="636" priority="198" stopIfTrue="1">
      <formula>IF(AI10&gt;$B$7,TRUE,FALSE)</formula>
    </cfRule>
    <cfRule type="expression" dxfId="635" priority="199" stopIfTrue="1">
      <formula>IF(AI10&gt;$B$6,TRUE,FALSE)</formula>
    </cfRule>
    <cfRule type="expression" dxfId="634" priority="200" stopIfTrue="1">
      <formula>IF(AI10&gt;$B$5,TRUE,FALSE)</formula>
    </cfRule>
    <cfRule type="expression" dxfId="633" priority="201" stopIfTrue="1">
      <formula>IF(S10&gt;$B$1,TRUE,FALSE)</formula>
    </cfRule>
    <cfRule type="expression" dxfId="632" priority="202" stopIfTrue="1">
      <formula>IF(S10&gt;$B$2,TRUE,FALSE)</formula>
    </cfRule>
    <cfRule type="expression" dxfId="631" priority="203" stopIfTrue="1">
      <formula>IF(S10&gt;$B$3,TRUE,FALSE)</formula>
    </cfRule>
  </conditionalFormatting>
  <conditionalFormatting sqref="AF13">
    <cfRule type="expression" dxfId="630" priority="190" stopIfTrue="1">
      <formula>IF((AF13&lt;=$B$5),TRUE,FALSE)</formula>
    </cfRule>
    <cfRule type="expression" dxfId="629" priority="191" stopIfTrue="1">
      <formula>IF(AF13&gt;$B$7,TRUE,FALSE)</formula>
    </cfRule>
    <cfRule type="expression" dxfId="628" priority="192" stopIfTrue="1">
      <formula>IF(AF13&gt;$B$6,TRUE,FALSE)</formula>
    </cfRule>
    <cfRule type="expression" dxfId="627" priority="193" stopIfTrue="1">
      <formula>IF(AF13&gt;$B$5,TRUE,FALSE)</formula>
    </cfRule>
    <cfRule type="expression" dxfId="626" priority="194" stopIfTrue="1">
      <formula>IF(P13&gt;$B$1,TRUE,FALSE)</formula>
    </cfRule>
    <cfRule type="expression" dxfId="625" priority="195" stopIfTrue="1">
      <formula>IF(P13&gt;$B$2,TRUE,FALSE)</formula>
    </cfRule>
    <cfRule type="expression" dxfId="624" priority="196" stopIfTrue="1">
      <formula>IF(P13&gt;$B$3,TRUE,FALSE)</formula>
    </cfRule>
  </conditionalFormatting>
  <conditionalFormatting sqref="AG13">
    <cfRule type="expression" dxfId="623" priority="183" stopIfTrue="1">
      <formula>IF((AG13&lt;=$B$5),TRUE,FALSE)</formula>
    </cfRule>
    <cfRule type="expression" dxfId="622" priority="184" stopIfTrue="1">
      <formula>IF(AG13&gt;$B$7,TRUE,FALSE)</formula>
    </cfRule>
    <cfRule type="expression" dxfId="621" priority="185" stopIfTrue="1">
      <formula>IF(AG13&gt;$B$6,TRUE,FALSE)</formula>
    </cfRule>
    <cfRule type="expression" dxfId="620" priority="186" stopIfTrue="1">
      <formula>IF(AG13&gt;$B$5,TRUE,FALSE)</formula>
    </cfRule>
    <cfRule type="expression" dxfId="619" priority="187" stopIfTrue="1">
      <formula>IF(Q13&gt;$B$1,TRUE,FALSE)</formula>
    </cfRule>
    <cfRule type="expression" dxfId="618" priority="188" stopIfTrue="1">
      <formula>IF(Q13&gt;$B$2,TRUE,FALSE)</formula>
    </cfRule>
    <cfRule type="expression" dxfId="617" priority="189" stopIfTrue="1">
      <formula>IF(Q13&gt;$B$3,TRUE,FALSE)</formula>
    </cfRule>
  </conditionalFormatting>
  <conditionalFormatting sqref="AH13">
    <cfRule type="expression" dxfId="616" priority="176" stopIfTrue="1">
      <formula>IF((AH13&lt;=$B$5),TRUE,FALSE)</formula>
    </cfRule>
    <cfRule type="expression" dxfId="615" priority="177" stopIfTrue="1">
      <formula>IF(AH13&gt;$B$7,TRUE,FALSE)</formula>
    </cfRule>
    <cfRule type="expression" dxfId="614" priority="178" stopIfTrue="1">
      <formula>IF(AH13&gt;$B$6,TRUE,FALSE)</formula>
    </cfRule>
    <cfRule type="expression" dxfId="613" priority="179" stopIfTrue="1">
      <formula>IF(AH13&gt;$B$5,TRUE,FALSE)</formula>
    </cfRule>
    <cfRule type="expression" dxfId="612" priority="180" stopIfTrue="1">
      <formula>IF(R13&gt;$B$1,TRUE,FALSE)</formula>
    </cfRule>
    <cfRule type="expression" dxfId="611" priority="181" stopIfTrue="1">
      <formula>IF(R13&gt;$B$2,TRUE,FALSE)</formula>
    </cfRule>
    <cfRule type="expression" dxfId="610" priority="182" stopIfTrue="1">
      <formula>IF(R13&gt;$B$3,TRUE,FALSE)</formula>
    </cfRule>
  </conditionalFormatting>
  <conditionalFormatting sqref="AI13">
    <cfRule type="expression" dxfId="609" priority="169" stopIfTrue="1">
      <formula>IF((AI13&lt;=$B$5),TRUE,FALSE)</formula>
    </cfRule>
    <cfRule type="expression" dxfId="608" priority="170" stopIfTrue="1">
      <formula>IF(AI13&gt;$B$7,TRUE,FALSE)</formula>
    </cfRule>
    <cfRule type="expression" dxfId="607" priority="171" stopIfTrue="1">
      <formula>IF(AI13&gt;$B$6,TRUE,FALSE)</formula>
    </cfRule>
    <cfRule type="expression" dxfId="606" priority="172" stopIfTrue="1">
      <formula>IF(AI13&gt;$B$5,TRUE,FALSE)</formula>
    </cfRule>
    <cfRule type="expression" dxfId="605" priority="173" stopIfTrue="1">
      <formula>IF(S13&gt;$B$1,TRUE,FALSE)</formula>
    </cfRule>
    <cfRule type="expression" dxfId="604" priority="174" stopIfTrue="1">
      <formula>IF(S13&gt;$B$2,TRUE,FALSE)</formula>
    </cfRule>
    <cfRule type="expression" dxfId="603" priority="175" stopIfTrue="1">
      <formula>IF(S13&gt;$B$3,TRUE,FALSE)</formula>
    </cfRule>
  </conditionalFormatting>
  <conditionalFormatting sqref="AF15">
    <cfRule type="expression" dxfId="602" priority="162" stopIfTrue="1">
      <formula>IF((AF15&lt;=$B$5),TRUE,FALSE)</formula>
    </cfRule>
    <cfRule type="expression" dxfId="601" priority="163" stopIfTrue="1">
      <formula>IF(AF15&gt;$B$7,TRUE,FALSE)</formula>
    </cfRule>
    <cfRule type="expression" dxfId="600" priority="164" stopIfTrue="1">
      <formula>IF(AF15&gt;$B$6,TRUE,FALSE)</formula>
    </cfRule>
    <cfRule type="expression" dxfId="599" priority="165" stopIfTrue="1">
      <formula>IF(AF15&gt;$B$5,TRUE,FALSE)</formula>
    </cfRule>
    <cfRule type="expression" dxfId="598" priority="166" stopIfTrue="1">
      <formula>IF(P15&gt;$B$1,TRUE,FALSE)</formula>
    </cfRule>
    <cfRule type="expression" dxfId="597" priority="167" stopIfTrue="1">
      <formula>IF(P15&gt;$B$2,TRUE,FALSE)</formula>
    </cfRule>
    <cfRule type="expression" dxfId="596" priority="168" stopIfTrue="1">
      <formula>IF(P15&gt;$B$3,TRUE,FALSE)</formula>
    </cfRule>
  </conditionalFormatting>
  <conditionalFormatting sqref="AG15">
    <cfRule type="expression" dxfId="595" priority="155" stopIfTrue="1">
      <formula>IF((AG15&lt;=$B$5),TRUE,FALSE)</formula>
    </cfRule>
    <cfRule type="expression" dxfId="594" priority="156" stopIfTrue="1">
      <formula>IF(AG15&gt;$B$7,TRUE,FALSE)</formula>
    </cfRule>
    <cfRule type="expression" dxfId="593" priority="157" stopIfTrue="1">
      <formula>IF(AG15&gt;$B$6,TRUE,FALSE)</formula>
    </cfRule>
    <cfRule type="expression" dxfId="592" priority="158" stopIfTrue="1">
      <formula>IF(AG15&gt;$B$5,TRUE,FALSE)</formula>
    </cfRule>
    <cfRule type="expression" dxfId="591" priority="159" stopIfTrue="1">
      <formula>IF(Q15&gt;$B$1,TRUE,FALSE)</formula>
    </cfRule>
    <cfRule type="expression" dxfId="590" priority="160" stopIfTrue="1">
      <formula>IF(Q15&gt;$B$2,TRUE,FALSE)</formula>
    </cfRule>
    <cfRule type="expression" dxfId="589" priority="161" stopIfTrue="1">
      <formula>IF(Q15&gt;$B$3,TRUE,FALSE)</formula>
    </cfRule>
  </conditionalFormatting>
  <conditionalFormatting sqref="AH15">
    <cfRule type="expression" dxfId="588" priority="148" stopIfTrue="1">
      <formula>IF((AH15&lt;=$B$5),TRUE,FALSE)</formula>
    </cfRule>
    <cfRule type="expression" dxfId="587" priority="149" stopIfTrue="1">
      <formula>IF(AH15&gt;$B$7,TRUE,FALSE)</formula>
    </cfRule>
    <cfRule type="expression" dxfId="586" priority="150" stopIfTrue="1">
      <formula>IF(AH15&gt;$B$6,TRUE,FALSE)</formula>
    </cfRule>
    <cfRule type="expression" dxfId="585" priority="151" stopIfTrue="1">
      <formula>IF(AH15&gt;$B$5,TRUE,FALSE)</formula>
    </cfRule>
    <cfRule type="expression" dxfId="584" priority="152" stopIfTrue="1">
      <formula>IF(R15&gt;$B$1,TRUE,FALSE)</formula>
    </cfRule>
    <cfRule type="expression" dxfId="583" priority="153" stopIfTrue="1">
      <formula>IF(R15&gt;$B$2,TRUE,FALSE)</formula>
    </cfRule>
    <cfRule type="expression" dxfId="582" priority="154" stopIfTrue="1">
      <formula>IF(R15&gt;$B$3,TRUE,FALSE)</formula>
    </cfRule>
  </conditionalFormatting>
  <conditionalFormatting sqref="AI15">
    <cfRule type="expression" dxfId="581" priority="141" stopIfTrue="1">
      <formula>IF((AI15&lt;=$B$5),TRUE,FALSE)</formula>
    </cfRule>
    <cfRule type="expression" dxfId="580" priority="142" stopIfTrue="1">
      <formula>IF(AI15&gt;$B$7,TRUE,FALSE)</formula>
    </cfRule>
    <cfRule type="expression" dxfId="579" priority="143" stopIfTrue="1">
      <formula>IF(AI15&gt;$B$6,TRUE,FALSE)</formula>
    </cfRule>
    <cfRule type="expression" dxfId="578" priority="144" stopIfTrue="1">
      <formula>IF(AI15&gt;$B$5,TRUE,FALSE)</formula>
    </cfRule>
    <cfRule type="expression" dxfId="577" priority="145" stopIfTrue="1">
      <formula>IF(S15&gt;$B$1,TRUE,FALSE)</formula>
    </cfRule>
    <cfRule type="expression" dxfId="576" priority="146" stopIfTrue="1">
      <formula>IF(S15&gt;$B$2,TRUE,FALSE)</formula>
    </cfRule>
    <cfRule type="expression" dxfId="575" priority="147" stopIfTrue="1">
      <formula>IF(S15&gt;$B$3,TRUE,FALSE)</formula>
    </cfRule>
  </conditionalFormatting>
  <conditionalFormatting sqref="AF16:AF18">
    <cfRule type="expression" dxfId="574" priority="134" stopIfTrue="1">
      <formula>IF((AF16&lt;=$B$5),TRUE,FALSE)</formula>
    </cfRule>
    <cfRule type="expression" dxfId="573" priority="135" stopIfTrue="1">
      <formula>IF(AF16&gt;$B$7,TRUE,FALSE)</formula>
    </cfRule>
    <cfRule type="expression" dxfId="572" priority="136" stopIfTrue="1">
      <formula>IF(AF16&gt;$B$6,TRUE,FALSE)</formula>
    </cfRule>
    <cfRule type="expression" dxfId="571" priority="137" stopIfTrue="1">
      <formula>IF(AF16&gt;$B$5,TRUE,FALSE)</formula>
    </cfRule>
    <cfRule type="expression" dxfId="570" priority="138" stopIfTrue="1">
      <formula>IF(P16&gt;$B$1,TRUE,FALSE)</formula>
    </cfRule>
    <cfRule type="expression" dxfId="569" priority="139" stopIfTrue="1">
      <formula>IF(P16&gt;$B$2,TRUE,FALSE)</formula>
    </cfRule>
    <cfRule type="expression" dxfId="568" priority="140" stopIfTrue="1">
      <formula>IF(P16&gt;$B$3,TRUE,FALSE)</formula>
    </cfRule>
  </conditionalFormatting>
  <conditionalFormatting sqref="AG16:AG18">
    <cfRule type="expression" dxfId="567" priority="127" stopIfTrue="1">
      <formula>IF((AG16&lt;=$B$5),TRUE,FALSE)</formula>
    </cfRule>
    <cfRule type="expression" dxfId="566" priority="128" stopIfTrue="1">
      <formula>IF(AG16&gt;$B$7,TRUE,FALSE)</formula>
    </cfRule>
    <cfRule type="expression" dxfId="565" priority="129" stopIfTrue="1">
      <formula>IF(AG16&gt;$B$6,TRUE,FALSE)</formula>
    </cfRule>
    <cfRule type="expression" dxfId="564" priority="130" stopIfTrue="1">
      <formula>IF(AG16&gt;$B$5,TRUE,FALSE)</formula>
    </cfRule>
    <cfRule type="expression" dxfId="563" priority="131" stopIfTrue="1">
      <formula>IF(Q16&gt;$B$1,TRUE,FALSE)</formula>
    </cfRule>
    <cfRule type="expression" dxfId="562" priority="132" stopIfTrue="1">
      <formula>IF(Q16&gt;$B$2,TRUE,FALSE)</formula>
    </cfRule>
    <cfRule type="expression" dxfId="561" priority="133" stopIfTrue="1">
      <formula>IF(Q16&gt;$B$3,TRUE,FALSE)</formula>
    </cfRule>
  </conditionalFormatting>
  <conditionalFormatting sqref="AH16:AH18">
    <cfRule type="expression" dxfId="560" priority="120" stopIfTrue="1">
      <formula>IF((AH16&lt;=$B$5),TRUE,FALSE)</formula>
    </cfRule>
    <cfRule type="expression" dxfId="559" priority="121" stopIfTrue="1">
      <formula>IF(AH16&gt;$B$7,TRUE,FALSE)</formula>
    </cfRule>
    <cfRule type="expression" dxfId="558" priority="122" stopIfTrue="1">
      <formula>IF(AH16&gt;$B$6,TRUE,FALSE)</formula>
    </cfRule>
    <cfRule type="expression" dxfId="557" priority="123" stopIfTrue="1">
      <formula>IF(AH16&gt;$B$5,TRUE,FALSE)</formula>
    </cfRule>
    <cfRule type="expression" dxfId="556" priority="124" stopIfTrue="1">
      <formula>IF(R16&gt;$B$1,TRUE,FALSE)</formula>
    </cfRule>
    <cfRule type="expression" dxfId="555" priority="125" stopIfTrue="1">
      <formula>IF(R16&gt;$B$2,TRUE,FALSE)</formula>
    </cfRule>
    <cfRule type="expression" dxfId="554" priority="126" stopIfTrue="1">
      <formula>IF(R16&gt;$B$3,TRUE,FALSE)</formula>
    </cfRule>
  </conditionalFormatting>
  <conditionalFormatting sqref="AI16:AI18">
    <cfRule type="expression" dxfId="553" priority="113" stopIfTrue="1">
      <formula>IF((AI16&lt;=$B$5),TRUE,FALSE)</formula>
    </cfRule>
    <cfRule type="expression" dxfId="552" priority="114" stopIfTrue="1">
      <formula>IF(AI16&gt;$B$7,TRUE,FALSE)</formula>
    </cfRule>
    <cfRule type="expression" dxfId="551" priority="115" stopIfTrue="1">
      <formula>IF(AI16&gt;$B$6,TRUE,FALSE)</formula>
    </cfRule>
    <cfRule type="expression" dxfId="550" priority="116" stopIfTrue="1">
      <formula>IF(AI16&gt;$B$5,TRUE,FALSE)</formula>
    </cfRule>
    <cfRule type="expression" dxfId="549" priority="117" stopIfTrue="1">
      <formula>IF(S16&gt;$B$1,TRUE,FALSE)</formula>
    </cfRule>
    <cfRule type="expression" dxfId="548" priority="118" stopIfTrue="1">
      <formula>IF(S16&gt;$B$2,TRUE,FALSE)</formula>
    </cfRule>
    <cfRule type="expression" dxfId="547" priority="119" stopIfTrue="1">
      <formula>IF(S16&gt;$B$3,TRUE,FALSE)</formula>
    </cfRule>
  </conditionalFormatting>
  <conditionalFormatting sqref="AF19">
    <cfRule type="expression" dxfId="546" priority="106" stopIfTrue="1">
      <formula>IF((AF19&lt;=$B$5),TRUE,FALSE)</formula>
    </cfRule>
    <cfRule type="expression" dxfId="545" priority="107" stopIfTrue="1">
      <formula>IF(AF19&gt;$B$7,TRUE,FALSE)</formula>
    </cfRule>
    <cfRule type="expression" dxfId="544" priority="108" stopIfTrue="1">
      <formula>IF(AF19&gt;$B$6,TRUE,FALSE)</formula>
    </cfRule>
    <cfRule type="expression" dxfId="543" priority="109" stopIfTrue="1">
      <formula>IF(AF19&gt;$B$5,TRUE,FALSE)</formula>
    </cfRule>
    <cfRule type="expression" dxfId="542" priority="110" stopIfTrue="1">
      <formula>IF(P19&gt;$B$1,TRUE,FALSE)</formula>
    </cfRule>
    <cfRule type="expression" dxfId="541" priority="111" stopIfTrue="1">
      <formula>IF(P19&gt;$B$2,TRUE,FALSE)</formula>
    </cfRule>
    <cfRule type="expression" dxfId="540" priority="112" stopIfTrue="1">
      <formula>IF(P19&gt;$B$3,TRUE,FALSE)</formula>
    </cfRule>
  </conditionalFormatting>
  <conditionalFormatting sqref="AG19">
    <cfRule type="expression" dxfId="539" priority="99" stopIfTrue="1">
      <formula>IF((AG19&lt;=$B$5),TRUE,FALSE)</formula>
    </cfRule>
    <cfRule type="expression" dxfId="538" priority="100" stopIfTrue="1">
      <formula>IF(AG19&gt;$B$7,TRUE,FALSE)</formula>
    </cfRule>
    <cfRule type="expression" dxfId="537" priority="101" stopIfTrue="1">
      <formula>IF(AG19&gt;$B$6,TRUE,FALSE)</formula>
    </cfRule>
    <cfRule type="expression" dxfId="536" priority="102" stopIfTrue="1">
      <formula>IF(AG19&gt;$B$5,TRUE,FALSE)</formula>
    </cfRule>
    <cfRule type="expression" dxfId="535" priority="103" stopIfTrue="1">
      <formula>IF(Q19&gt;$B$1,TRUE,FALSE)</formula>
    </cfRule>
    <cfRule type="expression" dxfId="534" priority="104" stopIfTrue="1">
      <formula>IF(Q19&gt;$B$2,TRUE,FALSE)</formula>
    </cfRule>
    <cfRule type="expression" dxfId="533" priority="105" stopIfTrue="1">
      <formula>IF(Q19&gt;$B$3,TRUE,FALSE)</formula>
    </cfRule>
  </conditionalFormatting>
  <conditionalFormatting sqref="AH19">
    <cfRule type="expression" dxfId="532" priority="92" stopIfTrue="1">
      <formula>IF((AH19&lt;=$B$5),TRUE,FALSE)</formula>
    </cfRule>
    <cfRule type="expression" dxfId="531" priority="93" stopIfTrue="1">
      <formula>IF(AH19&gt;$B$7,TRUE,FALSE)</formula>
    </cfRule>
    <cfRule type="expression" dxfId="530" priority="94" stopIfTrue="1">
      <formula>IF(AH19&gt;$B$6,TRUE,FALSE)</formula>
    </cfRule>
    <cfRule type="expression" dxfId="529" priority="95" stopIfTrue="1">
      <formula>IF(AH19&gt;$B$5,TRUE,FALSE)</formula>
    </cfRule>
    <cfRule type="expression" dxfId="528" priority="96" stopIfTrue="1">
      <formula>IF(R19&gt;$B$1,TRUE,FALSE)</formula>
    </cfRule>
    <cfRule type="expression" dxfId="527" priority="97" stopIfTrue="1">
      <formula>IF(R19&gt;$B$2,TRUE,FALSE)</formula>
    </cfRule>
    <cfRule type="expression" dxfId="526" priority="98" stopIfTrue="1">
      <formula>IF(R19&gt;$B$3,TRUE,FALSE)</formula>
    </cfRule>
  </conditionalFormatting>
  <conditionalFormatting sqref="AI19">
    <cfRule type="expression" dxfId="525" priority="85" stopIfTrue="1">
      <formula>IF((AI19&lt;=$B$5),TRUE,FALSE)</formula>
    </cfRule>
    <cfRule type="expression" dxfId="524" priority="86" stopIfTrue="1">
      <formula>IF(AI19&gt;$B$7,TRUE,FALSE)</formula>
    </cfRule>
    <cfRule type="expression" dxfId="523" priority="87" stopIfTrue="1">
      <formula>IF(AI19&gt;$B$6,TRUE,FALSE)</formula>
    </cfRule>
    <cfRule type="expression" dxfId="522" priority="88" stopIfTrue="1">
      <formula>IF(AI19&gt;$B$5,TRUE,FALSE)</formula>
    </cfRule>
    <cfRule type="expression" dxfId="521" priority="89" stopIfTrue="1">
      <formula>IF(S19&gt;$B$1,TRUE,FALSE)</formula>
    </cfRule>
    <cfRule type="expression" dxfId="520" priority="90" stopIfTrue="1">
      <formula>IF(S19&gt;$B$2,TRUE,FALSE)</formula>
    </cfRule>
    <cfRule type="expression" dxfId="519" priority="91" stopIfTrue="1">
      <formula>IF(S19&gt;$B$3,TRUE,FALSE)</formula>
    </cfRule>
  </conditionalFormatting>
  <conditionalFormatting sqref="AF21">
    <cfRule type="expression" dxfId="518" priority="78" stopIfTrue="1">
      <formula>IF((AF21&lt;=$B$5),TRUE,FALSE)</formula>
    </cfRule>
    <cfRule type="expression" dxfId="517" priority="79" stopIfTrue="1">
      <formula>IF(AF21&gt;$B$7,TRUE,FALSE)</formula>
    </cfRule>
    <cfRule type="expression" dxfId="516" priority="80" stopIfTrue="1">
      <formula>IF(AF21&gt;$B$6,TRUE,FALSE)</formula>
    </cfRule>
    <cfRule type="expression" dxfId="515" priority="81" stopIfTrue="1">
      <formula>IF(AF21&gt;$B$5,TRUE,FALSE)</formula>
    </cfRule>
    <cfRule type="expression" dxfId="514" priority="82" stopIfTrue="1">
      <formula>IF(P21&gt;$B$1,TRUE,FALSE)</formula>
    </cfRule>
    <cfRule type="expression" dxfId="513" priority="83" stopIfTrue="1">
      <formula>IF(P21&gt;$B$2,TRUE,FALSE)</formula>
    </cfRule>
    <cfRule type="expression" dxfId="512" priority="84" stopIfTrue="1">
      <formula>IF(P21&gt;$B$3,TRUE,FALSE)</formula>
    </cfRule>
  </conditionalFormatting>
  <conditionalFormatting sqref="AG21">
    <cfRule type="expression" dxfId="511" priority="71" stopIfTrue="1">
      <formula>IF((AG21&lt;=$B$5),TRUE,FALSE)</formula>
    </cfRule>
    <cfRule type="expression" dxfId="510" priority="72" stopIfTrue="1">
      <formula>IF(AG21&gt;$B$7,TRUE,FALSE)</formula>
    </cfRule>
    <cfRule type="expression" dxfId="509" priority="73" stopIfTrue="1">
      <formula>IF(AG21&gt;$B$6,TRUE,FALSE)</formula>
    </cfRule>
    <cfRule type="expression" dxfId="508" priority="74" stopIfTrue="1">
      <formula>IF(AG21&gt;$B$5,TRUE,FALSE)</formula>
    </cfRule>
    <cfRule type="expression" dxfId="507" priority="75" stopIfTrue="1">
      <formula>IF(Q21&gt;$B$1,TRUE,FALSE)</formula>
    </cfRule>
    <cfRule type="expression" dxfId="506" priority="76" stopIfTrue="1">
      <formula>IF(Q21&gt;$B$2,TRUE,FALSE)</formula>
    </cfRule>
    <cfRule type="expression" dxfId="505" priority="77" stopIfTrue="1">
      <formula>IF(Q21&gt;$B$3,TRUE,FALSE)</formula>
    </cfRule>
  </conditionalFormatting>
  <conditionalFormatting sqref="AH21">
    <cfRule type="expression" dxfId="504" priority="64" stopIfTrue="1">
      <formula>IF((AH21&lt;=$B$5),TRUE,FALSE)</formula>
    </cfRule>
    <cfRule type="expression" dxfId="503" priority="65" stopIfTrue="1">
      <formula>IF(AH21&gt;$B$7,TRUE,FALSE)</formula>
    </cfRule>
    <cfRule type="expression" dxfId="502" priority="66" stopIfTrue="1">
      <formula>IF(AH21&gt;$B$6,TRUE,FALSE)</formula>
    </cfRule>
    <cfRule type="expression" dxfId="501" priority="67" stopIfTrue="1">
      <formula>IF(AH21&gt;$B$5,TRUE,FALSE)</formula>
    </cfRule>
    <cfRule type="expression" dxfId="500" priority="68" stopIfTrue="1">
      <formula>IF(R21&gt;$B$1,TRUE,FALSE)</formula>
    </cfRule>
    <cfRule type="expression" dxfId="499" priority="69" stopIfTrue="1">
      <formula>IF(R21&gt;$B$2,TRUE,FALSE)</formula>
    </cfRule>
    <cfRule type="expression" dxfId="498" priority="70" stopIfTrue="1">
      <formula>IF(R21&gt;$B$3,TRUE,FALSE)</formula>
    </cfRule>
  </conditionalFormatting>
  <conditionalFormatting sqref="AI21">
    <cfRule type="expression" dxfId="497" priority="57" stopIfTrue="1">
      <formula>IF((AI21&lt;=$B$5),TRUE,FALSE)</formula>
    </cfRule>
    <cfRule type="expression" dxfId="496" priority="58" stopIfTrue="1">
      <formula>IF(AI21&gt;$B$7,TRUE,FALSE)</formula>
    </cfRule>
    <cfRule type="expression" dxfId="495" priority="59" stopIfTrue="1">
      <formula>IF(AI21&gt;$B$6,TRUE,FALSE)</formula>
    </cfRule>
    <cfRule type="expression" dxfId="494" priority="60" stopIfTrue="1">
      <formula>IF(AI21&gt;$B$5,TRUE,FALSE)</formula>
    </cfRule>
    <cfRule type="expression" dxfId="493" priority="61" stopIfTrue="1">
      <formula>IF(S21&gt;$B$1,TRUE,FALSE)</formula>
    </cfRule>
    <cfRule type="expression" dxfId="492" priority="62" stopIfTrue="1">
      <formula>IF(S21&gt;$B$2,TRUE,FALSE)</formula>
    </cfRule>
    <cfRule type="expression" dxfId="491" priority="63" stopIfTrue="1">
      <formula>IF(S21&gt;$B$3,TRUE,FALSE)</formula>
    </cfRule>
  </conditionalFormatting>
  <conditionalFormatting sqref="AF23 AF25">
    <cfRule type="expression" dxfId="490" priority="50" stopIfTrue="1">
      <formula>IF((AF23&lt;=$B$5),TRUE,FALSE)</formula>
    </cfRule>
    <cfRule type="expression" dxfId="489" priority="51" stopIfTrue="1">
      <formula>IF(AF23&gt;$B$7,TRUE,FALSE)</formula>
    </cfRule>
    <cfRule type="expression" dxfId="488" priority="52" stopIfTrue="1">
      <formula>IF(AF23&gt;$B$6,TRUE,FALSE)</formula>
    </cfRule>
    <cfRule type="expression" dxfId="487" priority="53" stopIfTrue="1">
      <formula>IF(AF23&gt;$B$5,TRUE,FALSE)</formula>
    </cfRule>
    <cfRule type="expression" dxfId="486" priority="54" stopIfTrue="1">
      <formula>IF(P23&gt;$B$1,TRUE,FALSE)</formula>
    </cfRule>
    <cfRule type="expression" dxfId="485" priority="55" stopIfTrue="1">
      <formula>IF(P23&gt;$B$2,TRUE,FALSE)</formula>
    </cfRule>
    <cfRule type="expression" dxfId="484" priority="56" stopIfTrue="1">
      <formula>IF(P23&gt;$B$3,TRUE,FALSE)</formula>
    </cfRule>
  </conditionalFormatting>
  <conditionalFormatting sqref="AG23 AG25">
    <cfRule type="expression" dxfId="483" priority="43" stopIfTrue="1">
      <formula>IF((AG23&lt;=$B$5),TRUE,FALSE)</formula>
    </cfRule>
    <cfRule type="expression" dxfId="482" priority="44" stopIfTrue="1">
      <formula>IF(AG23&gt;$B$7,TRUE,FALSE)</formula>
    </cfRule>
    <cfRule type="expression" dxfId="481" priority="45" stopIfTrue="1">
      <formula>IF(AG23&gt;$B$6,TRUE,FALSE)</formula>
    </cfRule>
    <cfRule type="expression" dxfId="480" priority="46" stopIfTrue="1">
      <formula>IF(AG23&gt;$B$5,TRUE,FALSE)</formula>
    </cfRule>
    <cfRule type="expression" dxfId="479" priority="47" stopIfTrue="1">
      <formula>IF(Q23&gt;$B$1,TRUE,FALSE)</formula>
    </cfRule>
    <cfRule type="expression" dxfId="478" priority="48" stopIfTrue="1">
      <formula>IF(Q23&gt;$B$2,TRUE,FALSE)</formula>
    </cfRule>
    <cfRule type="expression" dxfId="477" priority="49" stopIfTrue="1">
      <formula>IF(Q23&gt;$B$3,TRUE,FALSE)</formula>
    </cfRule>
  </conditionalFormatting>
  <conditionalFormatting sqref="AH23 AH25">
    <cfRule type="expression" dxfId="476" priority="36" stopIfTrue="1">
      <formula>IF((AH23&lt;=$B$5),TRUE,FALSE)</formula>
    </cfRule>
    <cfRule type="expression" dxfId="475" priority="37" stopIfTrue="1">
      <formula>IF(AH23&gt;$B$7,TRUE,FALSE)</formula>
    </cfRule>
    <cfRule type="expression" dxfId="474" priority="38" stopIfTrue="1">
      <formula>IF(AH23&gt;$B$6,TRUE,FALSE)</formula>
    </cfRule>
    <cfRule type="expression" dxfId="473" priority="39" stopIfTrue="1">
      <formula>IF(AH23&gt;$B$5,TRUE,FALSE)</formula>
    </cfRule>
    <cfRule type="expression" dxfId="472" priority="40" stopIfTrue="1">
      <formula>IF(R23&gt;$B$1,TRUE,FALSE)</formula>
    </cfRule>
    <cfRule type="expression" dxfId="471" priority="41" stopIfTrue="1">
      <formula>IF(R23&gt;$B$2,TRUE,FALSE)</formula>
    </cfRule>
    <cfRule type="expression" dxfId="470" priority="42" stopIfTrue="1">
      <formula>IF(R23&gt;$B$3,TRUE,FALSE)</formula>
    </cfRule>
  </conditionalFormatting>
  <conditionalFormatting sqref="AI23 AI25">
    <cfRule type="expression" dxfId="469" priority="29" stopIfTrue="1">
      <formula>IF((AI23&lt;=$B$5),TRUE,FALSE)</formula>
    </cfRule>
    <cfRule type="expression" dxfId="468" priority="30" stopIfTrue="1">
      <formula>IF(AI23&gt;$B$7,TRUE,FALSE)</formula>
    </cfRule>
    <cfRule type="expression" dxfId="467" priority="31" stopIfTrue="1">
      <formula>IF(AI23&gt;$B$6,TRUE,FALSE)</formula>
    </cfRule>
    <cfRule type="expression" dxfId="466" priority="32" stopIfTrue="1">
      <formula>IF(AI23&gt;$B$5,TRUE,FALSE)</formula>
    </cfRule>
    <cfRule type="expression" dxfId="465" priority="33" stopIfTrue="1">
      <formula>IF(S23&gt;$B$1,TRUE,FALSE)</formula>
    </cfRule>
    <cfRule type="expression" dxfId="464" priority="34" stopIfTrue="1">
      <formula>IF(S23&gt;$B$2,TRUE,FALSE)</formula>
    </cfRule>
    <cfRule type="expression" dxfId="463" priority="35" stopIfTrue="1">
      <formula>IF(S23&gt;$B$3,TRUE,FALSE)</formula>
    </cfRule>
  </conditionalFormatting>
  <conditionalFormatting sqref="AF24">
    <cfRule type="expression" dxfId="462" priority="22" stopIfTrue="1">
      <formula>IF((AF24&lt;=$B$5),TRUE,FALSE)</formula>
    </cfRule>
    <cfRule type="expression" dxfId="461" priority="23" stopIfTrue="1">
      <formula>IF(AF24&gt;$B$7,TRUE,FALSE)</formula>
    </cfRule>
    <cfRule type="expression" dxfId="460" priority="24" stopIfTrue="1">
      <formula>IF(AF24&gt;$B$6,TRUE,FALSE)</formula>
    </cfRule>
    <cfRule type="expression" dxfId="459" priority="25" stopIfTrue="1">
      <formula>IF(AF24&gt;$B$5,TRUE,FALSE)</formula>
    </cfRule>
    <cfRule type="expression" dxfId="458" priority="26" stopIfTrue="1">
      <formula>IF(P24&gt;$B$1,TRUE,FALSE)</formula>
    </cfRule>
    <cfRule type="expression" dxfId="457" priority="27" stopIfTrue="1">
      <formula>IF(P24&gt;$B$2,TRUE,FALSE)</formula>
    </cfRule>
    <cfRule type="expression" dxfId="456" priority="28" stopIfTrue="1">
      <formula>IF(P24&gt;$B$3,TRUE,FALSE)</formula>
    </cfRule>
  </conditionalFormatting>
  <conditionalFormatting sqref="AG24">
    <cfRule type="expression" dxfId="455" priority="15" stopIfTrue="1">
      <formula>IF((AG24&lt;=$B$5),TRUE,FALSE)</formula>
    </cfRule>
    <cfRule type="expression" dxfId="454" priority="16" stopIfTrue="1">
      <formula>IF(AG24&gt;$B$7,TRUE,FALSE)</formula>
    </cfRule>
    <cfRule type="expression" dxfId="453" priority="17" stopIfTrue="1">
      <formula>IF(AG24&gt;$B$6,TRUE,FALSE)</formula>
    </cfRule>
    <cfRule type="expression" dxfId="452" priority="18" stopIfTrue="1">
      <formula>IF(AG24&gt;$B$5,TRUE,FALSE)</formula>
    </cfRule>
    <cfRule type="expression" dxfId="451" priority="19" stopIfTrue="1">
      <formula>IF(Q24&gt;$B$1,TRUE,FALSE)</formula>
    </cfRule>
    <cfRule type="expression" dxfId="450" priority="20" stopIfTrue="1">
      <formula>IF(Q24&gt;$B$2,TRUE,FALSE)</formula>
    </cfRule>
    <cfRule type="expression" dxfId="449" priority="21" stopIfTrue="1">
      <formula>IF(Q24&gt;$B$3,TRUE,FALSE)</formula>
    </cfRule>
  </conditionalFormatting>
  <conditionalFormatting sqref="AH24">
    <cfRule type="expression" dxfId="448" priority="8" stopIfTrue="1">
      <formula>IF((AH24&lt;=$B$5),TRUE,FALSE)</formula>
    </cfRule>
    <cfRule type="expression" dxfId="447" priority="9" stopIfTrue="1">
      <formula>IF(AH24&gt;$B$7,TRUE,FALSE)</formula>
    </cfRule>
    <cfRule type="expression" dxfId="446" priority="10" stopIfTrue="1">
      <formula>IF(AH24&gt;$B$6,TRUE,FALSE)</formula>
    </cfRule>
    <cfRule type="expression" dxfId="445" priority="11" stopIfTrue="1">
      <formula>IF(AH24&gt;$B$5,TRUE,FALSE)</formula>
    </cfRule>
    <cfRule type="expression" dxfId="444" priority="12" stopIfTrue="1">
      <formula>IF(R24&gt;$B$1,TRUE,FALSE)</formula>
    </cfRule>
    <cfRule type="expression" dxfId="443" priority="13" stopIfTrue="1">
      <formula>IF(R24&gt;$B$2,TRUE,FALSE)</formula>
    </cfRule>
    <cfRule type="expression" dxfId="442" priority="14" stopIfTrue="1">
      <formula>IF(R24&gt;$B$3,TRUE,FALSE)</formula>
    </cfRule>
  </conditionalFormatting>
  <conditionalFormatting sqref="AI24">
    <cfRule type="expression" dxfId="441" priority="1" stopIfTrue="1">
      <formula>IF((AI24&lt;=$B$5),TRUE,FALSE)</formula>
    </cfRule>
    <cfRule type="expression" dxfId="440" priority="2" stopIfTrue="1">
      <formula>IF(AI24&gt;$B$7,TRUE,FALSE)</formula>
    </cfRule>
    <cfRule type="expression" dxfId="439" priority="3" stopIfTrue="1">
      <formula>IF(AI24&gt;$B$6,TRUE,FALSE)</formula>
    </cfRule>
    <cfRule type="expression" dxfId="438" priority="4" stopIfTrue="1">
      <formula>IF(AI24&gt;$B$5,TRUE,FALSE)</formula>
    </cfRule>
    <cfRule type="expression" dxfId="437" priority="5" stopIfTrue="1">
      <formula>IF(S24&gt;$B$1,TRUE,FALSE)</formula>
    </cfRule>
    <cfRule type="expression" dxfId="436" priority="6" stopIfTrue="1">
      <formula>IF(S24&gt;$B$2,TRUE,FALSE)</formula>
    </cfRule>
    <cfRule type="expression" dxfId="435" priority="7" stopIfTrue="1">
      <formula>IF(S24&gt;$B$3,TRUE,FALSE)</formula>
    </cfRule>
  </conditionalFormatting>
  <pageMargins left="0.7" right="0.7" top="0.75" bottom="0.75" header="0.3" footer="0.3"/>
  <pageSetup paperSize="9" orientation="portrait" horizontalDpi="4294967293" verticalDpi="4294967293"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6:I232"/>
  <sheetViews>
    <sheetView topLeftCell="C4" zoomScaleNormal="100" workbookViewId="0">
      <selection activeCell="D6" sqref="D6:I6"/>
    </sheetView>
  </sheetViews>
  <sheetFormatPr baseColWidth="10" defaultRowHeight="15" x14ac:dyDescent="0.25"/>
  <cols>
    <col min="1" max="3" width="28.140625" style="26" customWidth="1"/>
    <col min="4" max="4" width="15.7109375" style="26" customWidth="1"/>
    <col min="5" max="5" width="55.7109375" style="26" customWidth="1"/>
    <col min="6" max="6" width="5.140625" style="26" customWidth="1"/>
    <col min="7" max="7" width="0.42578125" style="26" hidden="1" customWidth="1"/>
    <col min="8" max="8" width="10" style="26" customWidth="1"/>
    <col min="9" max="9" width="108.42578125" style="26" customWidth="1"/>
    <col min="10" max="16384" width="11.42578125" style="26"/>
  </cols>
  <sheetData>
    <row r="6" spans="4:9" ht="28.5" customHeight="1" x14ac:dyDescent="0.5">
      <c r="D6" s="497" t="s">
        <v>780</v>
      </c>
      <c r="E6" s="497"/>
      <c r="F6" s="497"/>
      <c r="G6" s="498"/>
      <c r="H6" s="497"/>
      <c r="I6" s="497"/>
    </row>
    <row r="7" spans="4:9" x14ac:dyDescent="0.25">
      <c r="E7" s="55" t="str">
        <f>Resume!$F$10</f>
        <v>Gautier</v>
      </c>
    </row>
    <row r="8" spans="4:9" x14ac:dyDescent="0.25">
      <c r="E8" s="179">
        <f>Resume!$F$11</f>
        <v>20170828</v>
      </c>
    </row>
    <row r="9" spans="4:9" x14ac:dyDescent="0.25">
      <c r="D9" s="34"/>
      <c r="E9" s="34" t="s">
        <v>331</v>
      </c>
      <c r="F9" s="29" t="s">
        <v>329</v>
      </c>
      <c r="G9" s="29" t="s">
        <v>343</v>
      </c>
      <c r="H9" s="29" t="s">
        <v>332</v>
      </c>
      <c r="I9" s="30" t="s">
        <v>330</v>
      </c>
    </row>
    <row r="10" spans="4:9" ht="24" customHeight="1" x14ac:dyDescent="0.25">
      <c r="D10" s="32"/>
      <c r="E10" s="32" t="s">
        <v>782</v>
      </c>
      <c r="F10" s="36">
        <f>F27</f>
        <v>6</v>
      </c>
      <c r="G10" s="36">
        <f t="shared" ref="G10:I10" si="0">G27</f>
        <v>0</v>
      </c>
      <c r="H10" s="42">
        <f t="shared" si="0"/>
        <v>8</v>
      </c>
      <c r="I10" s="32" t="str">
        <f t="shared" si="0"/>
        <v xml:space="preserve">être à la hauteur / être sans attentes / apprécier le succès / confiance en soi </v>
      </c>
    </row>
    <row r="11" spans="4:9" ht="24" customHeight="1" x14ac:dyDescent="0.25">
      <c r="D11" s="45"/>
      <c r="E11" s="45" t="s">
        <v>767</v>
      </c>
      <c r="F11" s="40">
        <f>F38</f>
        <v>20</v>
      </c>
      <c r="G11" s="38">
        <f t="shared" ref="G11:I11" si="1">G38</f>
        <v>0</v>
      </c>
      <c r="H11" s="42">
        <f t="shared" si="1"/>
        <v>2</v>
      </c>
      <c r="I11" s="45" t="str">
        <f t="shared" si="1"/>
        <v>envie de fuir / liens toxiques avec la famille ou le travail</v>
      </c>
    </row>
    <row r="12" spans="4:9" ht="24" customHeight="1" x14ac:dyDescent="0.25">
      <c r="D12" s="32"/>
      <c r="E12" s="62" t="s">
        <v>768</v>
      </c>
      <c r="F12" s="39">
        <f>F49</f>
        <v>20</v>
      </c>
      <c r="G12" s="36">
        <f t="shared" ref="G12:I12" si="2">G49</f>
        <v>0</v>
      </c>
      <c r="H12" s="42">
        <f t="shared" si="2"/>
        <v>2</v>
      </c>
      <c r="I12" s="32" t="str">
        <f t="shared" si="2"/>
        <v>envie de fuir / liens toxiques avec la famille ou le travail</v>
      </c>
    </row>
    <row r="13" spans="4:9" ht="24" customHeight="1" x14ac:dyDescent="0.25">
      <c r="D13" s="45"/>
      <c r="E13" s="45" t="s">
        <v>769</v>
      </c>
      <c r="F13" s="40">
        <f>F60</f>
        <v>0</v>
      </c>
      <c r="G13" s="38">
        <f t="shared" ref="G13:H13" si="3">G60</f>
        <v>0</v>
      </c>
      <c r="H13" s="42">
        <f t="shared" si="3"/>
        <v>0</v>
      </c>
      <c r="I13" s="45">
        <f>I60</f>
        <v>0</v>
      </c>
    </row>
    <row r="14" spans="4:9" ht="24" customHeight="1" x14ac:dyDescent="0.25">
      <c r="D14" s="32"/>
      <c r="E14" s="32" t="s">
        <v>770</v>
      </c>
      <c r="F14" s="39">
        <f>F71</f>
        <v>20</v>
      </c>
      <c r="G14" s="36">
        <f t="shared" ref="G14:H14" si="4">G71</f>
        <v>0</v>
      </c>
      <c r="H14" s="42">
        <f t="shared" si="4"/>
        <v>3</v>
      </c>
      <c r="I14" s="32" t="str">
        <f>I71</f>
        <v xml:space="preserve">besoin d'aller de l'avant / d'être responsable </v>
      </c>
    </row>
    <row r="15" spans="4:9" ht="24" customHeight="1" x14ac:dyDescent="0.25">
      <c r="D15" s="45"/>
      <c r="E15" s="45" t="s">
        <v>771</v>
      </c>
      <c r="F15" s="33">
        <f>F82</f>
        <v>6</v>
      </c>
      <c r="G15" s="41">
        <f t="shared" ref="G15:H15" si="5">G82</f>
        <v>0</v>
      </c>
      <c r="H15" s="42">
        <f t="shared" si="5"/>
        <v>8</v>
      </c>
      <c r="I15" s="45" t="str">
        <f>I82</f>
        <v xml:space="preserve">être à la hauteur / être sans attentes / apprécier le succès / confiance en soi </v>
      </c>
    </row>
    <row r="16" spans="4:9" ht="24" customHeight="1" x14ac:dyDescent="0.25">
      <c r="D16" s="32"/>
      <c r="E16" s="32" t="s">
        <v>772</v>
      </c>
      <c r="F16" s="39">
        <f>F93</f>
        <v>15</v>
      </c>
      <c r="G16" s="36">
        <f t="shared" ref="G16:H16" si="6">G93</f>
        <v>0</v>
      </c>
      <c r="H16" s="42">
        <f t="shared" si="6"/>
        <v>7</v>
      </c>
      <c r="I16" s="32" t="str">
        <f>I93</f>
        <v>affirmation de soi / positionnement adapté / savoir faire le juste choix / respect des autres</v>
      </c>
    </row>
    <row r="17" spans="1:9" ht="24" customHeight="1" x14ac:dyDescent="0.25">
      <c r="D17" s="45"/>
      <c r="E17" s="45" t="s">
        <v>773</v>
      </c>
      <c r="F17" s="40">
        <f>F104</f>
        <v>6</v>
      </c>
      <c r="G17" s="38">
        <f t="shared" ref="G17:H17" si="7">G104</f>
        <v>0</v>
      </c>
      <c r="H17" s="42">
        <f t="shared" si="7"/>
        <v>8</v>
      </c>
      <c r="I17" s="45" t="str">
        <f>I104</f>
        <v>devoir terminer quelque chose / exigences élevées / ne pas faire confiance</v>
      </c>
    </row>
    <row r="18" spans="1:9" ht="24" customHeight="1" x14ac:dyDescent="0.25">
      <c r="D18" s="32"/>
      <c r="E18" s="32" t="s">
        <v>774</v>
      </c>
      <c r="F18" s="39">
        <f>F115</f>
        <v>20</v>
      </c>
      <c r="G18" s="36">
        <f t="shared" ref="G18:H18" si="8">G115</f>
        <v>0</v>
      </c>
      <c r="H18" s="42">
        <f t="shared" si="8"/>
        <v>2</v>
      </c>
      <c r="I18" s="32" t="str">
        <f>I115</f>
        <v>envie de fuir / liens toxiques avec la famille ou le travail</v>
      </c>
    </row>
    <row r="19" spans="1:9" ht="24" customHeight="1" x14ac:dyDescent="0.25">
      <c r="D19" s="45"/>
      <c r="E19" s="45" t="s">
        <v>775</v>
      </c>
      <c r="F19" s="40">
        <f>F126</f>
        <v>1</v>
      </c>
      <c r="G19" s="38">
        <f t="shared" ref="G19:H19" si="9">G126</f>
        <v>0</v>
      </c>
      <c r="H19" s="42">
        <f t="shared" si="9"/>
        <v>2</v>
      </c>
      <c r="I19" s="45" t="str">
        <f>I126</f>
        <v xml:space="preserve">besoin de stabilité / de réalisations concrètes / capacité à supporter </v>
      </c>
    </row>
    <row r="20" spans="1:9" ht="24" customHeight="1" x14ac:dyDescent="0.25">
      <c r="D20" s="32"/>
      <c r="E20" s="32" t="s">
        <v>754</v>
      </c>
      <c r="F20" s="36">
        <f>F137</f>
        <v>20</v>
      </c>
      <c r="G20" s="36">
        <f t="shared" ref="G20:H20" si="10">G137</f>
        <v>0</v>
      </c>
      <c r="H20" s="42">
        <f t="shared" si="10"/>
        <v>3</v>
      </c>
      <c r="I20" s="32" t="str">
        <f>I137</f>
        <v xml:space="preserve">besoin d'aller de l'avant / d'être responsable </v>
      </c>
    </row>
    <row r="21" spans="1:9" ht="24" customHeight="1" x14ac:dyDescent="0.25">
      <c r="D21" s="45"/>
      <c r="E21" s="45" t="s">
        <v>776</v>
      </c>
      <c r="F21" s="40">
        <f>F148</f>
        <v>0</v>
      </c>
      <c r="G21" s="38">
        <f t="shared" ref="G21:H21" si="11">G148</f>
        <v>0</v>
      </c>
      <c r="H21" s="42">
        <f t="shared" si="11"/>
        <v>0</v>
      </c>
      <c r="I21" s="45">
        <f>I148</f>
        <v>0</v>
      </c>
    </row>
    <row r="22" spans="1:9" ht="24" customHeight="1" x14ac:dyDescent="0.25">
      <c r="D22" s="32"/>
      <c r="E22" s="32" t="s">
        <v>777</v>
      </c>
      <c r="F22" s="39">
        <f>F159</f>
        <v>0</v>
      </c>
      <c r="G22" s="36">
        <f t="shared" ref="G22:H22" si="12">G159</f>
        <v>0</v>
      </c>
      <c r="H22" s="42">
        <f t="shared" si="12"/>
        <v>0</v>
      </c>
      <c r="I22" s="32">
        <f>I159</f>
        <v>0</v>
      </c>
    </row>
    <row r="25" spans="1:9" ht="18.75" x14ac:dyDescent="0.25">
      <c r="D25" s="32" t="s">
        <v>357</v>
      </c>
      <c r="E25" s="32" t="s">
        <v>356</v>
      </c>
    </row>
    <row r="26" spans="1:9" x14ac:dyDescent="0.25">
      <c r="A26" s="26" t="s">
        <v>355</v>
      </c>
      <c r="D26" s="34">
        <v>1</v>
      </c>
      <c r="E26" s="75" t="s">
        <v>782</v>
      </c>
      <c r="F26" s="29" t="s">
        <v>329</v>
      </c>
      <c r="G26" s="29" t="s">
        <v>343</v>
      </c>
      <c r="H26" s="29" t="s">
        <v>332</v>
      </c>
      <c r="I26" s="30" t="s">
        <v>330</v>
      </c>
    </row>
    <row r="27" spans="1:9" ht="15" customHeight="1" x14ac:dyDescent="0.25">
      <c r="A27" s="26">
        <v>1</v>
      </c>
      <c r="B27" s="26">
        <f>Donnee_interpretation!C148</f>
        <v>450</v>
      </c>
      <c r="D27" s="35">
        <v>1</v>
      </c>
      <c r="E27" s="69" t="s">
        <v>782</v>
      </c>
      <c r="F27" s="52">
        <f>ABS(Donnee_interpretation!D148)</f>
        <v>6</v>
      </c>
      <c r="G27" s="36"/>
      <c r="H27" s="42">
        <f>VLOOKUP($B27,annexe_01!$A:$J,10,FALSE)</f>
        <v>8</v>
      </c>
      <c r="I27" s="46" t="str">
        <f>VLOOKUP($B27,annexe_01!$A:$J,6,FALSE)</f>
        <v xml:space="preserve">être à la hauteur / être sans attentes / apprécier le succès / confiance en soi </v>
      </c>
    </row>
    <row r="28" spans="1:9" x14ac:dyDescent="0.25">
      <c r="A28" s="26">
        <v>2</v>
      </c>
      <c r="B28" s="49">
        <f>Donnee_interpretation!C149</f>
        <v>0</v>
      </c>
      <c r="D28" s="37">
        <v>2</v>
      </c>
      <c r="E28" s="70" t="s">
        <v>782</v>
      </c>
      <c r="F28" s="53">
        <f>ABS(Donnee_interpretation!D149)</f>
        <v>0</v>
      </c>
      <c r="G28" s="38"/>
      <c r="H28" s="42">
        <f>VLOOKUP($B28,annexe_01!$A:$J,10,FALSE)</f>
        <v>0</v>
      </c>
      <c r="I28" s="47">
        <f>VLOOKUP($B28,annexe_01!$A:$J,6,FALSE)</f>
        <v>0</v>
      </c>
    </row>
    <row r="29" spans="1:9" x14ac:dyDescent="0.25">
      <c r="A29" s="26">
        <v>3</v>
      </c>
      <c r="B29" s="49">
        <f>Donnee_interpretation!C150</f>
        <v>0</v>
      </c>
      <c r="D29" s="35">
        <v>3</v>
      </c>
      <c r="E29" s="69" t="s">
        <v>782</v>
      </c>
      <c r="F29" s="52">
        <f>ABS(Donnee_interpretation!D150)</f>
        <v>0</v>
      </c>
      <c r="G29" s="36"/>
      <c r="H29" s="42">
        <f>VLOOKUP($B29,annexe_01!$A:$J,10,FALSE)</f>
        <v>0</v>
      </c>
      <c r="I29" s="46">
        <f>VLOOKUP($B29,annexe_01!$A:$J,6,FALSE)</f>
        <v>0</v>
      </c>
    </row>
    <row r="30" spans="1:9" hidden="1" x14ac:dyDescent="0.25">
      <c r="A30" s="26">
        <v>4</v>
      </c>
      <c r="B30" s="49">
        <f>Donnee_interpretation!C151</f>
        <v>0</v>
      </c>
      <c r="D30" s="37">
        <v>4</v>
      </c>
      <c r="E30" s="70" t="s">
        <v>782</v>
      </c>
      <c r="F30" s="53">
        <f>ABS(Donnee_interpretation!D151)</f>
        <v>0</v>
      </c>
      <c r="G30" s="38"/>
      <c r="H30" s="42">
        <f>VLOOKUP($B30,annexe_01!$A:$J,10,FALSE)</f>
        <v>0</v>
      </c>
      <c r="I30" s="47">
        <f>VLOOKUP($B30,annexe_01!$A:$J,6,FALSE)</f>
        <v>0</v>
      </c>
    </row>
    <row r="31" spans="1:9" hidden="1" x14ac:dyDescent="0.25">
      <c r="A31" s="26">
        <v>5</v>
      </c>
      <c r="B31" s="49">
        <f>Donnee_interpretation!C152</f>
        <v>0</v>
      </c>
      <c r="D31" s="35">
        <v>5</v>
      </c>
      <c r="E31" s="69" t="s">
        <v>782</v>
      </c>
      <c r="F31" s="52">
        <f>ABS(Donnee_interpretation!D152)</f>
        <v>0</v>
      </c>
      <c r="G31" s="36"/>
      <c r="H31" s="42">
        <f>VLOOKUP($B31,annexe_01!$A:$J,10,FALSE)</f>
        <v>0</v>
      </c>
      <c r="I31" s="46">
        <f>VLOOKUP($B31,annexe_01!$A:$J,6,FALSE)</f>
        <v>0</v>
      </c>
    </row>
    <row r="32" spans="1:9" ht="15.75" hidden="1" x14ac:dyDescent="0.25">
      <c r="A32" s="26">
        <v>6</v>
      </c>
      <c r="B32" s="49">
        <f>Donnee_interpretation!C153</f>
        <v>0</v>
      </c>
      <c r="D32" s="37">
        <v>6</v>
      </c>
      <c r="E32" s="70" t="s">
        <v>782</v>
      </c>
      <c r="F32" s="51">
        <f>ABS(Donnee_interpretation!D153)</f>
        <v>0</v>
      </c>
      <c r="G32" s="41"/>
      <c r="H32" s="42">
        <f>VLOOKUP($B32,annexe_01!$A:$J,10,FALSE)</f>
        <v>0</v>
      </c>
      <c r="I32" s="47">
        <f>VLOOKUP($B32,annexe_01!$A:$J,6,FALSE)</f>
        <v>0</v>
      </c>
    </row>
    <row r="33" spans="1:9" hidden="1" x14ac:dyDescent="0.25">
      <c r="A33" s="26">
        <v>7</v>
      </c>
      <c r="B33" s="49">
        <f>Donnee_interpretation!C154</f>
        <v>0</v>
      </c>
      <c r="D33" s="35">
        <v>7</v>
      </c>
      <c r="E33" s="69" t="s">
        <v>782</v>
      </c>
      <c r="F33" s="52">
        <f>ABS(Donnee_interpretation!D154)</f>
        <v>0</v>
      </c>
      <c r="G33" s="36"/>
      <c r="H33" s="42">
        <f>VLOOKUP($B33,annexe_01!$A:$J,10,FALSE)</f>
        <v>0</v>
      </c>
      <c r="I33" s="46">
        <f>VLOOKUP($B33,annexe_01!$A:$J,6,FALSE)</f>
        <v>0</v>
      </c>
    </row>
    <row r="34" spans="1:9" hidden="1" x14ac:dyDescent="0.25">
      <c r="A34" s="26">
        <v>8</v>
      </c>
      <c r="B34" s="49">
        <f>Donnee_interpretation!C155</f>
        <v>0</v>
      </c>
      <c r="D34" s="37">
        <v>8</v>
      </c>
      <c r="E34" s="70" t="s">
        <v>782</v>
      </c>
      <c r="F34" s="53">
        <f>ABS(Donnee_interpretation!D155)</f>
        <v>0</v>
      </c>
      <c r="G34" s="38"/>
      <c r="H34" s="42">
        <f>VLOOKUP($B34,annexe_01!$A:$J,10,FALSE)</f>
        <v>0</v>
      </c>
      <c r="I34" s="47">
        <f>VLOOKUP($B34,annexe_01!$A:$J,6,FALSE)</f>
        <v>0</v>
      </c>
    </row>
    <row r="35" spans="1:9" hidden="1" x14ac:dyDescent="0.25">
      <c r="A35" s="26">
        <v>9</v>
      </c>
      <c r="B35" s="49">
        <f>Donnee_interpretation!C156</f>
        <v>0</v>
      </c>
      <c r="D35" s="35">
        <v>9</v>
      </c>
      <c r="E35" s="69" t="s">
        <v>782</v>
      </c>
      <c r="F35" s="52">
        <f>ABS(Donnee_interpretation!D156)</f>
        <v>0</v>
      </c>
      <c r="G35" s="36"/>
      <c r="H35" s="42">
        <f>VLOOKUP($B35,annexe_01!$A:$J,10,FALSE)</f>
        <v>0</v>
      </c>
      <c r="I35" s="46">
        <f>VLOOKUP($B35,annexe_01!$A:$J,6,FALSE)</f>
        <v>0</v>
      </c>
    </row>
    <row r="36" spans="1:9" hidden="1" x14ac:dyDescent="0.25">
      <c r="A36" s="26">
        <v>10</v>
      </c>
      <c r="B36" s="49">
        <f>Donnee_interpretation!C157</f>
        <v>0</v>
      </c>
      <c r="D36" s="37">
        <v>10</v>
      </c>
      <c r="E36" s="70" t="s">
        <v>782</v>
      </c>
      <c r="F36" s="53">
        <f>ABS(Donnee_interpretation!D157)</f>
        <v>0</v>
      </c>
      <c r="G36" s="38"/>
      <c r="H36" s="42">
        <f>VLOOKUP($B36,annexe_01!$A:$J,10,FALSE)</f>
        <v>0</v>
      </c>
      <c r="I36" s="47">
        <f>VLOOKUP($B36,annexe_01!$A:$J,6,FALSE)</f>
        <v>0</v>
      </c>
    </row>
    <row r="37" spans="1:9" x14ac:dyDescent="0.25">
      <c r="A37" s="26" t="str">
        <f>A26</f>
        <v>A</v>
      </c>
      <c r="B37" s="49" t="str">
        <f>Donnee_interpretation!C158</f>
        <v>Deux</v>
      </c>
      <c r="D37" s="34">
        <f>D26</f>
        <v>1</v>
      </c>
      <c r="E37" s="75" t="s">
        <v>767</v>
      </c>
      <c r="F37" s="29" t="s">
        <v>329</v>
      </c>
      <c r="G37" s="29" t="s">
        <v>343</v>
      </c>
      <c r="H37" s="29" t="s">
        <v>332</v>
      </c>
      <c r="I37" s="48" t="s">
        <v>330</v>
      </c>
    </row>
    <row r="38" spans="1:9" ht="16.5" customHeight="1" x14ac:dyDescent="0.25">
      <c r="A38" s="26">
        <f t="shared" ref="A38:A101" si="13">A27</f>
        <v>1</v>
      </c>
      <c r="B38" s="49">
        <f>Donnee_interpretation!C159</f>
        <v>120</v>
      </c>
      <c r="D38" s="35">
        <f t="shared" ref="D38:D101" si="14">D27</f>
        <v>1</v>
      </c>
      <c r="E38" s="69" t="s">
        <v>767</v>
      </c>
      <c r="F38" s="52">
        <f>ABS(Donnee_interpretation!D159)</f>
        <v>20</v>
      </c>
      <c r="G38" s="36"/>
      <c r="H38" s="42">
        <f>VLOOKUP($B38,annexe_01!$A:$J,10,FALSE)</f>
        <v>2</v>
      </c>
      <c r="I38" s="46" t="str">
        <f>VLOOKUP($B38,annexe_01!$A:$J,7,FALSE)</f>
        <v>envie de fuir / liens toxiques avec la famille ou le travail</v>
      </c>
    </row>
    <row r="39" spans="1:9" x14ac:dyDescent="0.25">
      <c r="A39" s="26">
        <f t="shared" si="13"/>
        <v>2</v>
      </c>
      <c r="B39" s="49">
        <f>Donnee_interpretation!C160</f>
        <v>240</v>
      </c>
      <c r="D39" s="37">
        <f t="shared" si="14"/>
        <v>2</v>
      </c>
      <c r="E39" s="70" t="s">
        <v>767</v>
      </c>
      <c r="F39" s="53">
        <f>ABS(Donnee_interpretation!D160)</f>
        <v>18</v>
      </c>
      <c r="G39" s="38"/>
      <c r="H39" s="42">
        <f>VLOOKUP($B39,annexe_01!$A:$J,10,FALSE)</f>
        <v>6</v>
      </c>
      <c r="I39" s="47" t="str">
        <f>VLOOKUP($B39,annexe_01!$A:$J,7,FALSE)</f>
        <v>difficulté à concrétiser / projets en stagnation / enthousiasme excessif / devoir séduire</v>
      </c>
    </row>
    <row r="40" spans="1:9" x14ac:dyDescent="0.25">
      <c r="A40" s="26">
        <f t="shared" si="13"/>
        <v>3</v>
      </c>
      <c r="B40" s="49">
        <f>Donnee_interpretation!C161</f>
        <v>230</v>
      </c>
      <c r="D40" s="35">
        <f t="shared" si="14"/>
        <v>3</v>
      </c>
      <c r="E40" s="69" t="s">
        <v>767</v>
      </c>
      <c r="F40" s="52">
        <f>ABS(Donnee_interpretation!D161)</f>
        <v>18</v>
      </c>
      <c r="G40" s="36"/>
      <c r="H40" s="42">
        <f>VLOOKUP($B40,annexe_01!$A:$J,10,FALSE)</f>
        <v>5</v>
      </c>
      <c r="I40" s="46" t="str">
        <f>VLOOKUP($B40,annexe_01!$A:$J,7,FALSE)</f>
        <v>contrariété / frustrations / se sentir en danger / plein de peurs</v>
      </c>
    </row>
    <row r="41" spans="1:9" hidden="1" x14ac:dyDescent="0.25">
      <c r="A41" s="26">
        <f t="shared" si="13"/>
        <v>4</v>
      </c>
      <c r="B41" s="49">
        <f>Donnee_interpretation!C162</f>
        <v>220</v>
      </c>
      <c r="D41" s="37">
        <f t="shared" si="14"/>
        <v>4</v>
      </c>
      <c r="E41" s="70" t="s">
        <v>767</v>
      </c>
      <c r="F41" s="53">
        <f>ABS(Donnee_interpretation!D162)</f>
        <v>18</v>
      </c>
      <c r="G41" s="38"/>
      <c r="H41" s="42">
        <f>VLOOKUP($B41,annexe_01!$A:$J,10,FALSE)</f>
        <v>5</v>
      </c>
      <c r="I41" s="47" t="str">
        <f>VLOOKUP($B41,annexe_01!$A:$J,7,FALSE)</f>
        <v>devoir aller de l'avant / envie de concrétiser</v>
      </c>
    </row>
    <row r="42" spans="1:9" hidden="1" x14ac:dyDescent="0.25">
      <c r="A42" s="26">
        <f t="shared" si="13"/>
        <v>5</v>
      </c>
      <c r="B42" s="49">
        <f>Donnee_interpretation!C163</f>
        <v>440</v>
      </c>
      <c r="D42" s="35">
        <f t="shared" si="14"/>
        <v>5</v>
      </c>
      <c r="E42" s="69" t="s">
        <v>767</v>
      </c>
      <c r="F42" s="52">
        <f>ABS(Donnee_interpretation!D163)</f>
        <v>6</v>
      </c>
      <c r="G42" s="36"/>
      <c r="H42" s="42">
        <f>VLOOKUP($B42,annexe_01!$A:$J,10,FALSE)</f>
        <v>7</v>
      </c>
      <c r="I42" s="46" t="str">
        <f>VLOOKUP($B42,annexe_01!$A:$J,7,FALSE)</f>
        <v>émotions contenues / parfois exprimées avec violence : rage / rancune / colère</v>
      </c>
    </row>
    <row r="43" spans="1:9" ht="15.75" hidden="1" x14ac:dyDescent="0.25">
      <c r="A43" s="26">
        <f t="shared" si="13"/>
        <v>6</v>
      </c>
      <c r="B43" s="49">
        <f>Donnee_interpretation!C164</f>
        <v>430</v>
      </c>
      <c r="D43" s="37">
        <f t="shared" si="14"/>
        <v>6</v>
      </c>
      <c r="E43" s="70" t="s">
        <v>767</v>
      </c>
      <c r="F43" s="51">
        <f>ABS(Donnee_interpretation!D164)</f>
        <v>6</v>
      </c>
      <c r="G43" s="41"/>
      <c r="H43" s="42">
        <f>VLOOKUP($B43,annexe_01!$A:$J,10,FALSE)</f>
        <v>7</v>
      </c>
      <c r="I43" s="47" t="str">
        <f>VLOOKUP($B43,annexe_01!$A:$J,7,FALSE)</f>
        <v>se battre pour être respecté</v>
      </c>
    </row>
    <row r="44" spans="1:9" hidden="1" x14ac:dyDescent="0.25">
      <c r="A44" s="26">
        <f t="shared" si="13"/>
        <v>7</v>
      </c>
      <c r="B44" s="49">
        <f>Donnee_interpretation!C165</f>
        <v>90</v>
      </c>
      <c r="D44" s="35">
        <f t="shared" si="14"/>
        <v>7</v>
      </c>
      <c r="E44" s="69" t="s">
        <v>767</v>
      </c>
      <c r="F44" s="52">
        <f>ABS(Donnee_interpretation!D165)</f>
        <v>3</v>
      </c>
      <c r="G44" s="36"/>
      <c r="H44" s="42">
        <f>VLOOKUP($B44,annexe_01!$A:$J,10,FALSE)</f>
        <v>1</v>
      </c>
      <c r="I44" s="46" t="str">
        <f>VLOOKUP($B44,annexe_01!$A:$J,7,FALSE)</f>
        <v>devoir faire un choix / devoir soutenir les autres ou assurer son propre soutien</v>
      </c>
    </row>
    <row r="45" spans="1:9" hidden="1" x14ac:dyDescent="0.25">
      <c r="A45" s="26">
        <f t="shared" si="13"/>
        <v>8</v>
      </c>
      <c r="B45" s="49">
        <f>Donnee_interpretation!C166</f>
        <v>40</v>
      </c>
      <c r="D45" s="37">
        <f t="shared" si="14"/>
        <v>8</v>
      </c>
      <c r="E45" s="70" t="s">
        <v>767</v>
      </c>
      <c r="F45" s="53">
        <f>ABS(Donnee_interpretation!D166)</f>
        <v>2</v>
      </c>
      <c r="G45" s="38"/>
      <c r="H45" s="42">
        <f>VLOOKUP($B45,annexe_01!$A:$J,10,FALSE)</f>
        <v>1</v>
      </c>
      <c r="I45" s="47" t="str">
        <f>VLOOKUP($B45,annexe_01!$A:$J,7,FALSE)</f>
        <v>activation de l’instinct de survie / lutte pour vivre</v>
      </c>
    </row>
    <row r="46" spans="1:9" hidden="1" x14ac:dyDescent="0.25">
      <c r="A46" s="26">
        <f t="shared" si="13"/>
        <v>9</v>
      </c>
      <c r="B46" s="49">
        <f>Donnee_interpretation!C167</f>
        <v>30</v>
      </c>
      <c r="D46" s="35">
        <f t="shared" si="14"/>
        <v>9</v>
      </c>
      <c r="E46" s="69" t="s">
        <v>767</v>
      </c>
      <c r="F46" s="52">
        <f>ABS(Donnee_interpretation!D167)</f>
        <v>2</v>
      </c>
      <c r="G46" s="36"/>
      <c r="H46" s="42">
        <f>VLOOKUP($B46,annexe_01!$A:$J,10,FALSE)</f>
        <v>1</v>
      </c>
      <c r="I46" s="46" t="str">
        <f>VLOOKUP($B46,annexe_01!$A:$J,7,FALSE)</f>
        <v>être en permanence aux aguets / sous tension</v>
      </c>
    </row>
    <row r="47" spans="1:9" hidden="1" x14ac:dyDescent="0.25">
      <c r="A47" s="26">
        <f t="shared" si="13"/>
        <v>10</v>
      </c>
      <c r="B47" s="49">
        <f>Donnee_interpretation!C168</f>
        <v>110</v>
      </c>
      <c r="D47" s="37">
        <f t="shared" si="14"/>
        <v>10</v>
      </c>
      <c r="E47" s="70" t="s">
        <v>767</v>
      </c>
      <c r="F47" s="53">
        <f>ABS(Donnee_interpretation!D168)</f>
        <v>1</v>
      </c>
      <c r="G47" s="38"/>
      <c r="H47" s="42">
        <f>VLOOKUP($B47,annexe_01!$A:$J,10,FALSE)</f>
        <v>2</v>
      </c>
      <c r="I47" s="47" t="str">
        <f>VLOOKUP($B47,annexe_01!$A:$J,7,FALSE)</f>
        <v>générer des tensions vis à vis des autres</v>
      </c>
    </row>
    <row r="48" spans="1:9" x14ac:dyDescent="0.25">
      <c r="A48" s="26" t="str">
        <f t="shared" si="13"/>
        <v>A</v>
      </c>
      <c r="B48" s="49" t="str">
        <f>Donnee_interpretation!C169</f>
        <v>Deux</v>
      </c>
      <c r="D48" s="34">
        <f t="shared" si="14"/>
        <v>1</v>
      </c>
      <c r="E48" s="75" t="s">
        <v>768</v>
      </c>
      <c r="F48" s="50" t="s">
        <v>329</v>
      </c>
      <c r="G48" s="29" t="s">
        <v>343</v>
      </c>
      <c r="H48" s="29" t="s">
        <v>332</v>
      </c>
      <c r="I48" s="48" t="s">
        <v>330</v>
      </c>
    </row>
    <row r="49" spans="1:9" ht="14.25" customHeight="1" x14ac:dyDescent="0.25">
      <c r="A49" s="26">
        <f t="shared" si="13"/>
        <v>1</v>
      </c>
      <c r="B49" s="49">
        <f>Donnee_interpretation!C170</f>
        <v>120</v>
      </c>
      <c r="D49" s="35">
        <f t="shared" si="14"/>
        <v>1</v>
      </c>
      <c r="E49" s="69" t="s">
        <v>768</v>
      </c>
      <c r="F49" s="52">
        <f>ABS(Donnee_interpretation!D170)</f>
        <v>20</v>
      </c>
      <c r="G49" s="36"/>
      <c r="H49" s="42">
        <f>VLOOKUP($B49,annexe_01!$A:$J,10,FALSE)</f>
        <v>2</v>
      </c>
      <c r="I49" s="46" t="str">
        <f>VLOOKUP($B49,annexe_01!$A:$J,7,FALSE)</f>
        <v>envie de fuir / liens toxiques avec la famille ou le travail</v>
      </c>
    </row>
    <row r="50" spans="1:9" x14ac:dyDescent="0.25">
      <c r="A50" s="26">
        <f t="shared" si="13"/>
        <v>2</v>
      </c>
      <c r="B50" s="49">
        <f>Donnee_interpretation!C171</f>
        <v>220</v>
      </c>
      <c r="D50" s="37">
        <f t="shared" si="14"/>
        <v>2</v>
      </c>
      <c r="E50" s="70" t="s">
        <v>768</v>
      </c>
      <c r="F50" s="53">
        <f>ABS(Donnee_interpretation!D171)</f>
        <v>18</v>
      </c>
      <c r="G50" s="38"/>
      <c r="H50" s="42">
        <f>VLOOKUP($B50,annexe_01!$A:$J,10,FALSE)</f>
        <v>5</v>
      </c>
      <c r="I50" s="47" t="str">
        <f>VLOOKUP($B50,annexe_01!$A:$J,7,FALSE)</f>
        <v>devoir aller de l'avant / envie de concrétiser</v>
      </c>
    </row>
    <row r="51" spans="1:9" x14ac:dyDescent="0.25">
      <c r="A51" s="26">
        <f t="shared" si="13"/>
        <v>3</v>
      </c>
      <c r="B51" s="49">
        <f>Donnee_interpretation!C172</f>
        <v>230</v>
      </c>
      <c r="D51" s="35">
        <f t="shared" si="14"/>
        <v>3</v>
      </c>
      <c r="E51" s="69" t="s">
        <v>768</v>
      </c>
      <c r="F51" s="52">
        <f>ABS(Donnee_interpretation!D172)</f>
        <v>18</v>
      </c>
      <c r="G51" s="36"/>
      <c r="H51" s="42">
        <f>VLOOKUP($B51,annexe_01!$A:$J,10,FALSE)</f>
        <v>5</v>
      </c>
      <c r="I51" s="46" t="str">
        <f>VLOOKUP($B51,annexe_01!$A:$J,7,FALSE)</f>
        <v>contrariété / frustrations / se sentir en danger / plein de peurs</v>
      </c>
    </row>
    <row r="52" spans="1:9" hidden="1" x14ac:dyDescent="0.25">
      <c r="A52" s="26">
        <f t="shared" si="13"/>
        <v>4</v>
      </c>
      <c r="B52" s="49">
        <f>Donnee_interpretation!C173</f>
        <v>240</v>
      </c>
      <c r="D52" s="37">
        <f t="shared" si="14"/>
        <v>4</v>
      </c>
      <c r="E52" s="70" t="s">
        <v>768</v>
      </c>
      <c r="F52" s="53">
        <f>ABS(Donnee_interpretation!D173)</f>
        <v>18</v>
      </c>
      <c r="G52" s="38"/>
      <c r="H52" s="42">
        <f>VLOOKUP($B52,annexe_01!$A:$J,10,FALSE)</f>
        <v>6</v>
      </c>
      <c r="I52" s="47" t="str">
        <f>VLOOKUP($B52,annexe_01!$A:$J,7,FALSE)</f>
        <v>difficulté à concrétiser / projets en stagnation / enthousiasme excessif / devoir séduire</v>
      </c>
    </row>
    <row r="53" spans="1:9" hidden="1" x14ac:dyDescent="0.25">
      <c r="A53" s="26">
        <f t="shared" si="13"/>
        <v>5</v>
      </c>
      <c r="B53" s="49">
        <f>Donnee_interpretation!C174</f>
        <v>430</v>
      </c>
      <c r="D53" s="35">
        <f t="shared" si="14"/>
        <v>5</v>
      </c>
      <c r="E53" s="69" t="s">
        <v>768</v>
      </c>
      <c r="F53" s="52">
        <f>ABS(Donnee_interpretation!D174)</f>
        <v>6</v>
      </c>
      <c r="G53" s="36"/>
      <c r="H53" s="42">
        <f>VLOOKUP($B53,annexe_01!$A:$J,10,FALSE)</f>
        <v>7</v>
      </c>
      <c r="I53" s="46" t="str">
        <f>VLOOKUP($B53,annexe_01!$A:$J,7,FALSE)</f>
        <v>se battre pour être respecté</v>
      </c>
    </row>
    <row r="54" spans="1:9" ht="15.75" hidden="1" x14ac:dyDescent="0.25">
      <c r="A54" s="26">
        <f t="shared" si="13"/>
        <v>6</v>
      </c>
      <c r="B54" s="49">
        <f>Donnee_interpretation!C175</f>
        <v>440</v>
      </c>
      <c r="D54" s="37">
        <f t="shared" si="14"/>
        <v>6</v>
      </c>
      <c r="E54" s="70" t="s">
        <v>768</v>
      </c>
      <c r="F54" s="51">
        <f>ABS(Donnee_interpretation!D175)</f>
        <v>6</v>
      </c>
      <c r="G54" s="41"/>
      <c r="H54" s="42">
        <f>VLOOKUP($B54,annexe_01!$A:$J,10,FALSE)</f>
        <v>7</v>
      </c>
      <c r="I54" s="47" t="str">
        <f>VLOOKUP($B54,annexe_01!$A:$J,7,FALSE)</f>
        <v>émotions contenues / parfois exprimées avec violence : rage / rancune / colère</v>
      </c>
    </row>
    <row r="55" spans="1:9" hidden="1" x14ac:dyDescent="0.25">
      <c r="A55" s="26">
        <f t="shared" si="13"/>
        <v>7</v>
      </c>
      <c r="B55" s="49">
        <f>Donnee_interpretation!C176</f>
        <v>0</v>
      </c>
      <c r="D55" s="35">
        <f t="shared" si="14"/>
        <v>7</v>
      </c>
      <c r="E55" s="69" t="s">
        <v>768</v>
      </c>
      <c r="F55" s="52">
        <f>ABS(Donnee_interpretation!D176)</f>
        <v>0</v>
      </c>
      <c r="G55" s="36"/>
      <c r="H55" s="42">
        <f>VLOOKUP($B55,annexe_01!$A:$J,10,FALSE)</f>
        <v>0</v>
      </c>
      <c r="I55" s="46">
        <f>VLOOKUP($B55,annexe_01!$A:$J,7,FALSE)</f>
        <v>0</v>
      </c>
    </row>
    <row r="56" spans="1:9" hidden="1" x14ac:dyDescent="0.25">
      <c r="A56" s="26">
        <f t="shared" si="13"/>
        <v>8</v>
      </c>
      <c r="B56" s="49">
        <f>Donnee_interpretation!C177</f>
        <v>0</v>
      </c>
      <c r="D56" s="37">
        <f t="shared" si="14"/>
        <v>8</v>
      </c>
      <c r="E56" s="70" t="s">
        <v>768</v>
      </c>
      <c r="F56" s="53">
        <f>ABS(Donnee_interpretation!D177)</f>
        <v>0</v>
      </c>
      <c r="G56" s="38"/>
      <c r="H56" s="42">
        <f>VLOOKUP($B56,annexe_01!$A:$J,10,FALSE)</f>
        <v>0</v>
      </c>
      <c r="I56" s="47">
        <f>VLOOKUP($B56,annexe_01!$A:$J,7,FALSE)</f>
        <v>0</v>
      </c>
    </row>
    <row r="57" spans="1:9" hidden="1" x14ac:dyDescent="0.25">
      <c r="A57" s="26">
        <f t="shared" si="13"/>
        <v>9</v>
      </c>
      <c r="B57" s="49">
        <f>Donnee_interpretation!C178</f>
        <v>0</v>
      </c>
      <c r="D57" s="35">
        <f t="shared" si="14"/>
        <v>9</v>
      </c>
      <c r="E57" s="69" t="s">
        <v>768</v>
      </c>
      <c r="F57" s="52">
        <f>ABS(Donnee_interpretation!D178)</f>
        <v>0</v>
      </c>
      <c r="G57" s="36"/>
      <c r="H57" s="42">
        <f>VLOOKUP($B57,annexe_01!$A:$J,10,FALSE)</f>
        <v>0</v>
      </c>
      <c r="I57" s="46">
        <f>VLOOKUP($B57,annexe_01!$A:$J,7,FALSE)</f>
        <v>0</v>
      </c>
    </row>
    <row r="58" spans="1:9" hidden="1" x14ac:dyDescent="0.25">
      <c r="A58" s="26">
        <f t="shared" si="13"/>
        <v>10</v>
      </c>
      <c r="B58" s="49">
        <f>Donnee_interpretation!C179</f>
        <v>0</v>
      </c>
      <c r="D58" s="37">
        <f t="shared" si="14"/>
        <v>10</v>
      </c>
      <c r="E58" s="70" t="s">
        <v>768</v>
      </c>
      <c r="F58" s="53">
        <f>ABS(Donnee_interpretation!D179)</f>
        <v>0</v>
      </c>
      <c r="G58" s="38"/>
      <c r="H58" s="42">
        <f>VLOOKUP($B58,annexe_01!$A:$J,10,FALSE)</f>
        <v>0</v>
      </c>
      <c r="I58" s="47">
        <f>VLOOKUP($B58,annexe_01!$A:$J,7,FALSE)</f>
        <v>0</v>
      </c>
    </row>
    <row r="59" spans="1:9" x14ac:dyDescent="0.25">
      <c r="A59" s="26" t="str">
        <f t="shared" si="13"/>
        <v>A</v>
      </c>
      <c r="B59" s="49" t="str">
        <f>Donnee_interpretation!C180</f>
        <v>Deux</v>
      </c>
      <c r="D59" s="34">
        <f t="shared" si="14"/>
        <v>1</v>
      </c>
      <c r="E59" s="75" t="s">
        <v>769</v>
      </c>
      <c r="F59" s="50" t="s">
        <v>329</v>
      </c>
      <c r="G59" s="29" t="s">
        <v>343</v>
      </c>
      <c r="H59" s="29" t="s">
        <v>332</v>
      </c>
      <c r="I59" s="48" t="s">
        <v>330</v>
      </c>
    </row>
    <row r="60" spans="1:9" x14ac:dyDescent="0.25">
      <c r="A60" s="26">
        <f t="shared" si="13"/>
        <v>1</v>
      </c>
      <c r="B60" s="49">
        <f>Donnee_interpretation!C181</f>
        <v>0</v>
      </c>
      <c r="D60" s="35">
        <f t="shared" si="14"/>
        <v>1</v>
      </c>
      <c r="E60" s="69" t="s">
        <v>769</v>
      </c>
      <c r="F60" s="52">
        <f>ABS(Donnee_interpretation!D181)</f>
        <v>0</v>
      </c>
      <c r="G60" s="36"/>
      <c r="H60" s="42">
        <f>VLOOKUP($B60,annexe_01!$A:$J,10,FALSE)</f>
        <v>0</v>
      </c>
      <c r="I60" s="46">
        <f>VLOOKUP($B60,annexe_01!$A:$J,5,FALSE)</f>
        <v>0</v>
      </c>
    </row>
    <row r="61" spans="1:9" x14ac:dyDescent="0.25">
      <c r="A61" s="26">
        <f t="shared" si="13"/>
        <v>2</v>
      </c>
      <c r="B61" s="49">
        <f>Donnee_interpretation!C182</f>
        <v>0</v>
      </c>
      <c r="D61" s="37">
        <f t="shared" si="14"/>
        <v>2</v>
      </c>
      <c r="E61" s="70" t="s">
        <v>769</v>
      </c>
      <c r="F61" s="53">
        <f>ABS(Donnee_interpretation!D182)</f>
        <v>0</v>
      </c>
      <c r="G61" s="38"/>
      <c r="H61" s="42">
        <f>VLOOKUP($B61,annexe_01!$A:$J,10,FALSE)</f>
        <v>0</v>
      </c>
      <c r="I61" s="47">
        <f>VLOOKUP($B61,annexe_01!$A:$J,5,FALSE)</f>
        <v>0</v>
      </c>
    </row>
    <row r="62" spans="1:9" x14ac:dyDescent="0.25">
      <c r="A62" s="26">
        <f t="shared" si="13"/>
        <v>3</v>
      </c>
      <c r="B62" s="49">
        <f>Donnee_interpretation!C183</f>
        <v>0</v>
      </c>
      <c r="D62" s="35">
        <f t="shared" si="14"/>
        <v>3</v>
      </c>
      <c r="E62" s="69" t="s">
        <v>769</v>
      </c>
      <c r="F62" s="52">
        <f>ABS(Donnee_interpretation!D183)</f>
        <v>0</v>
      </c>
      <c r="G62" s="36"/>
      <c r="H62" s="42">
        <f>VLOOKUP($B62,annexe_01!$A:$J,10,FALSE)</f>
        <v>0</v>
      </c>
      <c r="I62" s="46">
        <f>VLOOKUP($B62,annexe_01!$A:$J,5,FALSE)</f>
        <v>0</v>
      </c>
    </row>
    <row r="63" spans="1:9" hidden="1" x14ac:dyDescent="0.25">
      <c r="A63" s="26">
        <f t="shared" si="13"/>
        <v>4</v>
      </c>
      <c r="B63" s="49">
        <f>Donnee_interpretation!C184</f>
        <v>0</v>
      </c>
      <c r="D63" s="37">
        <f t="shared" si="14"/>
        <v>4</v>
      </c>
      <c r="E63" s="70" t="s">
        <v>769</v>
      </c>
      <c r="F63" s="53">
        <f>ABS(Donnee_interpretation!D184)</f>
        <v>0</v>
      </c>
      <c r="G63" s="38"/>
      <c r="H63" s="42">
        <f>VLOOKUP($B63,annexe_01!$A:$J,10,FALSE)</f>
        <v>0</v>
      </c>
      <c r="I63" s="47">
        <f>VLOOKUP($B63,annexe_01!$A:$J,5,FALSE)</f>
        <v>0</v>
      </c>
    </row>
    <row r="64" spans="1:9" hidden="1" x14ac:dyDescent="0.25">
      <c r="A64" s="26">
        <f t="shared" si="13"/>
        <v>5</v>
      </c>
      <c r="B64" s="49">
        <f>Donnee_interpretation!C185</f>
        <v>0</v>
      </c>
      <c r="D64" s="35">
        <f t="shared" si="14"/>
        <v>5</v>
      </c>
      <c r="E64" s="69" t="s">
        <v>769</v>
      </c>
      <c r="F64" s="52">
        <f>ABS(Donnee_interpretation!D185)</f>
        <v>0</v>
      </c>
      <c r="G64" s="36"/>
      <c r="H64" s="42">
        <f>VLOOKUP($B64,annexe_01!$A:$J,10,FALSE)</f>
        <v>0</v>
      </c>
      <c r="I64" s="46">
        <f>VLOOKUP($B64,annexe_01!$A:$J,5,FALSE)</f>
        <v>0</v>
      </c>
    </row>
    <row r="65" spans="1:9" ht="15.75" hidden="1" x14ac:dyDescent="0.25">
      <c r="A65" s="26">
        <f t="shared" si="13"/>
        <v>6</v>
      </c>
      <c r="B65" s="49">
        <f>Donnee_interpretation!C186</f>
        <v>0</v>
      </c>
      <c r="D65" s="37">
        <f t="shared" si="14"/>
        <v>6</v>
      </c>
      <c r="E65" s="70" t="s">
        <v>769</v>
      </c>
      <c r="F65" s="51">
        <f>ABS(Donnee_interpretation!D186)</f>
        <v>0</v>
      </c>
      <c r="G65" s="41"/>
      <c r="H65" s="42">
        <f>VLOOKUP($B65,annexe_01!$A:$J,10,FALSE)</f>
        <v>0</v>
      </c>
      <c r="I65" s="47">
        <f>VLOOKUP($B65,annexe_01!$A:$J,5,FALSE)</f>
        <v>0</v>
      </c>
    </row>
    <row r="66" spans="1:9" hidden="1" x14ac:dyDescent="0.25">
      <c r="A66" s="26">
        <f t="shared" si="13"/>
        <v>7</v>
      </c>
      <c r="B66" s="49">
        <f>Donnee_interpretation!C187</f>
        <v>0</v>
      </c>
      <c r="D66" s="35">
        <f t="shared" si="14"/>
        <v>7</v>
      </c>
      <c r="E66" s="69" t="s">
        <v>769</v>
      </c>
      <c r="F66" s="52">
        <f>ABS(Donnee_interpretation!D187)</f>
        <v>0</v>
      </c>
      <c r="G66" s="36"/>
      <c r="H66" s="42">
        <f>VLOOKUP($B66,annexe_01!$A:$J,10,FALSE)</f>
        <v>0</v>
      </c>
      <c r="I66" s="46">
        <f>VLOOKUP($B66,annexe_01!$A:$J,5,FALSE)</f>
        <v>0</v>
      </c>
    </row>
    <row r="67" spans="1:9" hidden="1" x14ac:dyDescent="0.25">
      <c r="A67" s="26">
        <f t="shared" si="13"/>
        <v>8</v>
      </c>
      <c r="B67" s="49">
        <f>Donnee_interpretation!C188</f>
        <v>0</v>
      </c>
      <c r="D67" s="37">
        <f t="shared" si="14"/>
        <v>8</v>
      </c>
      <c r="E67" s="70" t="s">
        <v>769</v>
      </c>
      <c r="F67" s="53">
        <f>ABS(Donnee_interpretation!D188)</f>
        <v>0</v>
      </c>
      <c r="G67" s="38"/>
      <c r="H67" s="42">
        <f>VLOOKUP($B67,annexe_01!$A:$J,10,FALSE)</f>
        <v>0</v>
      </c>
      <c r="I67" s="47">
        <f>VLOOKUP($B67,annexe_01!$A:$J,5,FALSE)</f>
        <v>0</v>
      </c>
    </row>
    <row r="68" spans="1:9" hidden="1" x14ac:dyDescent="0.25">
      <c r="A68" s="26">
        <f t="shared" si="13"/>
        <v>9</v>
      </c>
      <c r="B68" s="49">
        <f>Donnee_interpretation!C189</f>
        <v>0</v>
      </c>
      <c r="D68" s="35">
        <f t="shared" si="14"/>
        <v>9</v>
      </c>
      <c r="E68" s="69" t="s">
        <v>769</v>
      </c>
      <c r="F68" s="52">
        <f>ABS(Donnee_interpretation!D189)</f>
        <v>0</v>
      </c>
      <c r="G68" s="36"/>
      <c r="H68" s="42">
        <f>VLOOKUP($B68,annexe_01!$A:$J,10,FALSE)</f>
        <v>0</v>
      </c>
      <c r="I68" s="46">
        <f>VLOOKUP($B68,annexe_01!$A:$J,5,FALSE)</f>
        <v>0</v>
      </c>
    </row>
    <row r="69" spans="1:9" hidden="1" x14ac:dyDescent="0.25">
      <c r="A69" s="26">
        <f t="shared" si="13"/>
        <v>10</v>
      </c>
      <c r="B69" s="49">
        <f>Donnee_interpretation!C190</f>
        <v>0</v>
      </c>
      <c r="D69" s="37">
        <f t="shared" si="14"/>
        <v>10</v>
      </c>
      <c r="E69" s="70" t="s">
        <v>769</v>
      </c>
      <c r="F69" s="53">
        <f>ABS(Donnee_interpretation!D190)</f>
        <v>0</v>
      </c>
      <c r="G69" s="38"/>
      <c r="H69" s="42">
        <f>VLOOKUP($B69,annexe_01!$A:$J,10,FALSE)</f>
        <v>0</v>
      </c>
      <c r="I69" s="47">
        <f>VLOOKUP($B69,annexe_01!$A:$J,5,FALSE)</f>
        <v>0</v>
      </c>
    </row>
    <row r="70" spans="1:9" x14ac:dyDescent="0.25">
      <c r="A70" s="26" t="str">
        <f t="shared" si="13"/>
        <v>A</v>
      </c>
      <c r="B70" s="49" t="str">
        <f>Donnee_interpretation!C191</f>
        <v>Deux</v>
      </c>
      <c r="D70" s="34">
        <f t="shared" si="14"/>
        <v>1</v>
      </c>
      <c r="E70" s="75" t="s">
        <v>770</v>
      </c>
      <c r="F70" s="50" t="s">
        <v>329</v>
      </c>
      <c r="G70" s="29" t="s">
        <v>343</v>
      </c>
      <c r="H70" s="29" t="s">
        <v>332</v>
      </c>
      <c r="I70" s="48" t="s">
        <v>330</v>
      </c>
    </row>
    <row r="71" spans="1:9" x14ac:dyDescent="0.25">
      <c r="A71" s="26">
        <f t="shared" si="13"/>
        <v>1</v>
      </c>
      <c r="B71" s="49">
        <f>Donnee_interpretation!C192</f>
        <v>160</v>
      </c>
      <c r="D71" s="35">
        <f t="shared" si="14"/>
        <v>1</v>
      </c>
      <c r="E71" s="69" t="s">
        <v>770</v>
      </c>
      <c r="F71" s="52">
        <f>ABS(Donnee_interpretation!D192)</f>
        <v>20</v>
      </c>
      <c r="G71" s="36"/>
      <c r="H71" s="42">
        <f>VLOOKUP($B71,annexe_01!$A:$J,10,FALSE)</f>
        <v>3</v>
      </c>
      <c r="I71" s="46" t="str">
        <f>VLOOKUP($B71,annexe_01!$A:$J,4,FALSE)</f>
        <v xml:space="preserve">besoin d'aller de l'avant / d'être responsable </v>
      </c>
    </row>
    <row r="72" spans="1:9" x14ac:dyDescent="0.25">
      <c r="A72" s="26">
        <f t="shared" si="13"/>
        <v>2</v>
      </c>
      <c r="B72" s="49">
        <f>Donnee_interpretation!C193</f>
        <v>90</v>
      </c>
      <c r="D72" s="37">
        <f t="shared" si="14"/>
        <v>2</v>
      </c>
      <c r="E72" s="70" t="s">
        <v>770</v>
      </c>
      <c r="F72" s="53">
        <f>ABS(Donnee_interpretation!D193)</f>
        <v>16</v>
      </c>
      <c r="G72" s="38"/>
      <c r="H72" s="42">
        <f>VLOOKUP($B72,annexe_01!$A:$J,10,FALSE)</f>
        <v>1</v>
      </c>
      <c r="I72" s="47" t="str">
        <f>VLOOKUP($B72,annexe_01!$A:$J,4,FALSE)</f>
        <v xml:space="preserve">besoin de soutenir les autres ou d'être soutenu / besoin de choisir et de décider </v>
      </c>
    </row>
    <row r="73" spans="1:9" x14ac:dyDescent="0.25">
      <c r="A73" s="26">
        <f t="shared" si="13"/>
        <v>3</v>
      </c>
      <c r="B73" s="49">
        <f>Donnee_interpretation!C194</f>
        <v>120</v>
      </c>
      <c r="D73" s="35">
        <f t="shared" si="14"/>
        <v>3</v>
      </c>
      <c r="E73" s="69" t="s">
        <v>770</v>
      </c>
      <c r="F73" s="52">
        <f>ABS(Donnee_interpretation!D194)</f>
        <v>12</v>
      </c>
      <c r="G73" s="36"/>
      <c r="H73" s="42">
        <f>VLOOKUP($B73,annexe_01!$A:$J,10,FALSE)</f>
        <v>2</v>
      </c>
      <c r="I73" s="46" t="str">
        <f>VLOOKUP($B73,annexe_01!$A:$J,4,FALSE)</f>
        <v>besoin de régler le passé / de se mettre la pression pour la famille ou le travail</v>
      </c>
    </row>
    <row r="74" spans="1:9" hidden="1" x14ac:dyDescent="0.25">
      <c r="A74" s="26">
        <f t="shared" si="13"/>
        <v>4</v>
      </c>
      <c r="B74" s="49">
        <f>Donnee_interpretation!C195</f>
        <v>410</v>
      </c>
      <c r="D74" s="37">
        <f t="shared" si="14"/>
        <v>4</v>
      </c>
      <c r="E74" s="70" t="s">
        <v>770</v>
      </c>
      <c r="F74" s="53">
        <f>ABS(Donnee_interpretation!D195)</f>
        <v>11</v>
      </c>
      <c r="G74" s="38"/>
      <c r="H74" s="42">
        <f>VLOOKUP($B74,annexe_01!$A:$J,10,FALSE)</f>
        <v>7</v>
      </c>
      <c r="I74" s="47" t="str">
        <f>VLOOKUP($B74,annexe_01!$A:$J,4,FALSE)</f>
        <v xml:space="preserve">besoin de se libérer de son passé / besoin d'avancer dans la vie </v>
      </c>
    </row>
    <row r="75" spans="1:9" hidden="1" x14ac:dyDescent="0.25">
      <c r="A75" s="26">
        <f t="shared" si="13"/>
        <v>5</v>
      </c>
      <c r="B75" s="49">
        <f>Donnee_interpretation!C196</f>
        <v>400</v>
      </c>
      <c r="D75" s="35">
        <f t="shared" si="14"/>
        <v>5</v>
      </c>
      <c r="E75" s="69" t="s">
        <v>770</v>
      </c>
      <c r="F75" s="52">
        <f>ABS(Donnee_interpretation!D196)</f>
        <v>10</v>
      </c>
      <c r="G75" s="36"/>
      <c r="H75" s="42">
        <f>VLOOKUP($B75,annexe_01!$A:$J,10,FALSE)</f>
        <v>7</v>
      </c>
      <c r="I75" s="46" t="str">
        <f>VLOOKUP($B75,annexe_01!$A:$J,4,FALSE)</f>
        <v xml:space="preserve">besoin d'être valorisé / besoin d'être différent / besoin de l'approbation du père </v>
      </c>
    </row>
    <row r="76" spans="1:9" ht="15.75" hidden="1" x14ac:dyDescent="0.25">
      <c r="A76" s="26">
        <f t="shared" si="13"/>
        <v>6</v>
      </c>
      <c r="B76" s="49">
        <f>Donnee_interpretation!C197</f>
        <v>370</v>
      </c>
      <c r="D76" s="37">
        <f t="shared" si="14"/>
        <v>6</v>
      </c>
      <c r="E76" s="70" t="s">
        <v>770</v>
      </c>
      <c r="F76" s="51">
        <f>ABS(Donnee_interpretation!D197)</f>
        <v>8</v>
      </c>
      <c r="G76" s="41"/>
      <c r="H76" s="42">
        <f>VLOOKUP($B76,annexe_01!$A:$J,10,FALSE)</f>
        <v>7</v>
      </c>
      <c r="I76" s="47" t="str">
        <f>VLOOKUP($B76,annexe_01!$A:$J,4,FALSE)</f>
        <v xml:space="preserve">besoin de trouver sa place / avoir (eu) une mère envahissante </v>
      </c>
    </row>
    <row r="77" spans="1:9" hidden="1" x14ac:dyDescent="0.25">
      <c r="A77" s="26">
        <f t="shared" si="13"/>
        <v>7</v>
      </c>
      <c r="B77" s="49">
        <f>Donnee_interpretation!C198</f>
        <v>360</v>
      </c>
      <c r="D77" s="35">
        <f t="shared" si="14"/>
        <v>7</v>
      </c>
      <c r="E77" s="69" t="s">
        <v>770</v>
      </c>
      <c r="F77" s="52">
        <f>ABS(Donnee_interpretation!D198)</f>
        <v>2</v>
      </c>
      <c r="G77" s="36"/>
      <c r="H77" s="42">
        <f>VLOOKUP($B77,annexe_01!$A:$J,10,FALSE)</f>
        <v>7</v>
      </c>
      <c r="I77" s="46" t="str">
        <f>VLOOKUP($B77,annexe_01!$A:$J,4,FALSE)</f>
        <v>besoin de digérer une situation / besoin de faire un choix / besoin d’avoir sa place</v>
      </c>
    </row>
    <row r="78" spans="1:9" hidden="1" x14ac:dyDescent="0.25">
      <c r="A78" s="26">
        <f t="shared" si="13"/>
        <v>8</v>
      </c>
      <c r="B78" s="49">
        <f>Donnee_interpretation!C199</f>
        <v>30</v>
      </c>
      <c r="D78" s="37">
        <f t="shared" si="14"/>
        <v>8</v>
      </c>
      <c r="E78" s="70" t="s">
        <v>770</v>
      </c>
      <c r="F78" s="53">
        <f>ABS(Donnee_interpretation!D199)</f>
        <v>2</v>
      </c>
      <c r="G78" s="38"/>
      <c r="H78" s="42">
        <f>VLOOKUP($B78,annexe_01!$A:$J,10,FALSE)</f>
        <v>1</v>
      </c>
      <c r="I78" s="47" t="str">
        <f>VLOOKUP($B78,annexe_01!$A:$J,4,FALSE)</f>
        <v>besoin de se préserver / instinct de conservation</v>
      </c>
    </row>
    <row r="79" spans="1:9" hidden="1" x14ac:dyDescent="0.25">
      <c r="A79" s="26">
        <f t="shared" si="13"/>
        <v>9</v>
      </c>
      <c r="B79" s="49">
        <f>Donnee_interpretation!C200</f>
        <v>110</v>
      </c>
      <c r="D79" s="35">
        <f t="shared" si="14"/>
        <v>9</v>
      </c>
      <c r="E79" s="69" t="s">
        <v>770</v>
      </c>
      <c r="F79" s="52">
        <f>ABS(Donnee_interpretation!D200)</f>
        <v>1</v>
      </c>
      <c r="G79" s="36"/>
      <c r="H79" s="42">
        <f>VLOOKUP($B79,annexe_01!$A:$J,10,FALSE)</f>
        <v>2</v>
      </c>
      <c r="I79" s="46" t="str">
        <f>VLOOKUP($B79,annexe_01!$A:$J,4,FALSE)</f>
        <v xml:space="preserve">besoin de soutien / besoin de se positionner </v>
      </c>
    </row>
    <row r="80" spans="1:9" hidden="1" x14ac:dyDescent="0.25">
      <c r="A80" s="26">
        <f t="shared" si="13"/>
        <v>10</v>
      </c>
      <c r="B80" s="49">
        <f>Donnee_interpretation!C201</f>
        <v>100</v>
      </c>
      <c r="D80" s="37">
        <f t="shared" si="14"/>
        <v>10</v>
      </c>
      <c r="E80" s="70" t="s">
        <v>770</v>
      </c>
      <c r="F80" s="53">
        <f>ABS(Donnee_interpretation!D201)</f>
        <v>1</v>
      </c>
      <c r="G80" s="38"/>
      <c r="H80" s="42">
        <f>VLOOKUP($B80,annexe_01!$A:$J,10,FALSE)</f>
        <v>2</v>
      </c>
      <c r="I80" s="47" t="str">
        <f>VLOOKUP($B80,annexe_01!$A:$J,4,FALSE)</f>
        <v xml:space="preserve">besoin de stabilité / de réalisations concrètes / capacité à supporter </v>
      </c>
    </row>
    <row r="81" spans="1:9" x14ac:dyDescent="0.25">
      <c r="A81" s="26" t="str">
        <f t="shared" si="13"/>
        <v>A</v>
      </c>
      <c r="B81" s="49" t="str">
        <f>Donnee_interpretation!C202</f>
        <v>Seul_Gauche</v>
      </c>
      <c r="D81" s="34">
        <f t="shared" si="14"/>
        <v>1</v>
      </c>
      <c r="E81" s="75" t="s">
        <v>771</v>
      </c>
      <c r="F81" s="50" t="s">
        <v>329</v>
      </c>
      <c r="G81" s="29" t="s">
        <v>343</v>
      </c>
      <c r="H81" s="29" t="s">
        <v>332</v>
      </c>
      <c r="I81" s="48" t="s">
        <v>330</v>
      </c>
    </row>
    <row r="82" spans="1:9" x14ac:dyDescent="0.25">
      <c r="A82" s="26">
        <f t="shared" si="13"/>
        <v>1</v>
      </c>
      <c r="B82" s="49">
        <f>Donnee_interpretation!C203</f>
        <v>450</v>
      </c>
      <c r="D82" s="35">
        <f t="shared" si="14"/>
        <v>1</v>
      </c>
      <c r="E82" s="69" t="s">
        <v>771</v>
      </c>
      <c r="F82" s="52">
        <f>ABS(Donnee_interpretation!D203)</f>
        <v>6</v>
      </c>
      <c r="G82" s="36"/>
      <c r="H82" s="42">
        <f>VLOOKUP($B82,annexe_01!$A:$J,10,FALSE)</f>
        <v>8</v>
      </c>
      <c r="I82" s="46" t="str">
        <f>VLOOKUP($B82,annexe_01!$A:$J,6,FALSE)</f>
        <v xml:space="preserve">être à la hauteur / être sans attentes / apprécier le succès / confiance en soi </v>
      </c>
    </row>
    <row r="83" spans="1:9" x14ac:dyDescent="0.25">
      <c r="A83" s="26">
        <f t="shared" si="13"/>
        <v>2</v>
      </c>
      <c r="B83" s="49">
        <f>Donnee_interpretation!C204</f>
        <v>0</v>
      </c>
      <c r="D83" s="37">
        <f t="shared" si="14"/>
        <v>2</v>
      </c>
      <c r="E83" s="70" t="s">
        <v>771</v>
      </c>
      <c r="F83" s="53">
        <f>ABS(Donnee_interpretation!D204)</f>
        <v>0</v>
      </c>
      <c r="G83" s="38"/>
      <c r="H83" s="42">
        <f>VLOOKUP($B83,annexe_01!$A:$J,10,FALSE)</f>
        <v>0</v>
      </c>
      <c r="I83" s="47">
        <f>VLOOKUP($B83,annexe_01!$A:$J,6,FALSE)</f>
        <v>0</v>
      </c>
    </row>
    <row r="84" spans="1:9" x14ac:dyDescent="0.25">
      <c r="A84" s="26">
        <f t="shared" si="13"/>
        <v>3</v>
      </c>
      <c r="B84" s="49">
        <f>Donnee_interpretation!C205</f>
        <v>0</v>
      </c>
      <c r="D84" s="35">
        <f t="shared" si="14"/>
        <v>3</v>
      </c>
      <c r="E84" s="69" t="s">
        <v>771</v>
      </c>
      <c r="F84" s="52">
        <f>ABS(Donnee_interpretation!D205)</f>
        <v>0</v>
      </c>
      <c r="G84" s="36"/>
      <c r="H84" s="42">
        <f>VLOOKUP($B84,annexe_01!$A:$J,10,FALSE)</f>
        <v>0</v>
      </c>
      <c r="I84" s="46">
        <f>VLOOKUP($B84,annexe_01!$A:$J,6,FALSE)</f>
        <v>0</v>
      </c>
    </row>
    <row r="85" spans="1:9" hidden="1" x14ac:dyDescent="0.25">
      <c r="A85" s="26">
        <f t="shared" si="13"/>
        <v>4</v>
      </c>
      <c r="B85" s="49">
        <f>Donnee_interpretation!C206</f>
        <v>0</v>
      </c>
      <c r="D85" s="37">
        <f t="shared" si="14"/>
        <v>4</v>
      </c>
      <c r="E85" s="70" t="s">
        <v>771</v>
      </c>
      <c r="F85" s="53">
        <f>ABS(Donnee_interpretation!D206)</f>
        <v>0</v>
      </c>
      <c r="G85" s="38"/>
      <c r="H85" s="42">
        <f>VLOOKUP($B85,annexe_01!$A:$J,10,FALSE)</f>
        <v>0</v>
      </c>
      <c r="I85" s="47">
        <f>VLOOKUP($B85,annexe_01!$A:$J,6,FALSE)</f>
        <v>0</v>
      </c>
    </row>
    <row r="86" spans="1:9" hidden="1" x14ac:dyDescent="0.25">
      <c r="A86" s="26">
        <f t="shared" si="13"/>
        <v>5</v>
      </c>
      <c r="B86" s="49">
        <f>Donnee_interpretation!C207</f>
        <v>0</v>
      </c>
      <c r="D86" s="35">
        <f t="shared" si="14"/>
        <v>5</v>
      </c>
      <c r="E86" s="69" t="s">
        <v>771</v>
      </c>
      <c r="F86" s="52">
        <f>ABS(Donnee_interpretation!D207)</f>
        <v>0</v>
      </c>
      <c r="G86" s="36"/>
      <c r="H86" s="42">
        <f>VLOOKUP($B86,annexe_01!$A:$J,10,FALSE)</f>
        <v>0</v>
      </c>
      <c r="I86" s="46">
        <f>VLOOKUP($B86,annexe_01!$A:$J,6,FALSE)</f>
        <v>0</v>
      </c>
    </row>
    <row r="87" spans="1:9" ht="15.75" hidden="1" x14ac:dyDescent="0.25">
      <c r="A87" s="26">
        <f t="shared" si="13"/>
        <v>6</v>
      </c>
      <c r="B87" s="49">
        <f>Donnee_interpretation!C208</f>
        <v>0</v>
      </c>
      <c r="D87" s="37">
        <f t="shared" si="14"/>
        <v>6</v>
      </c>
      <c r="E87" s="70" t="s">
        <v>771</v>
      </c>
      <c r="F87" s="51">
        <f>ABS(Donnee_interpretation!D208)</f>
        <v>0</v>
      </c>
      <c r="G87" s="41"/>
      <c r="H87" s="42">
        <f>VLOOKUP($B87,annexe_01!$A:$J,10,FALSE)</f>
        <v>0</v>
      </c>
      <c r="I87" s="47">
        <f>VLOOKUP($B87,annexe_01!$A:$J,6,FALSE)</f>
        <v>0</v>
      </c>
    </row>
    <row r="88" spans="1:9" hidden="1" x14ac:dyDescent="0.25">
      <c r="A88" s="26">
        <f t="shared" si="13"/>
        <v>7</v>
      </c>
      <c r="B88" s="49">
        <f>Donnee_interpretation!C209</f>
        <v>0</v>
      </c>
      <c r="D88" s="35">
        <f t="shared" si="14"/>
        <v>7</v>
      </c>
      <c r="E88" s="69" t="s">
        <v>771</v>
      </c>
      <c r="F88" s="52">
        <f>ABS(Donnee_interpretation!D209)</f>
        <v>0</v>
      </c>
      <c r="G88" s="36"/>
      <c r="H88" s="42">
        <f>VLOOKUP($B88,annexe_01!$A:$J,10,FALSE)</f>
        <v>0</v>
      </c>
      <c r="I88" s="46">
        <f>VLOOKUP($B88,annexe_01!$A:$J,6,FALSE)</f>
        <v>0</v>
      </c>
    </row>
    <row r="89" spans="1:9" hidden="1" x14ac:dyDescent="0.25">
      <c r="A89" s="26">
        <f t="shared" si="13"/>
        <v>8</v>
      </c>
      <c r="B89" s="49">
        <f>Donnee_interpretation!C210</f>
        <v>0</v>
      </c>
      <c r="D89" s="37">
        <f t="shared" si="14"/>
        <v>8</v>
      </c>
      <c r="E89" s="70" t="s">
        <v>771</v>
      </c>
      <c r="F89" s="53">
        <f>ABS(Donnee_interpretation!D210)</f>
        <v>0</v>
      </c>
      <c r="G89" s="38"/>
      <c r="H89" s="42">
        <f>VLOOKUP($B89,annexe_01!$A:$J,10,FALSE)</f>
        <v>0</v>
      </c>
      <c r="I89" s="47">
        <f>VLOOKUP($B89,annexe_01!$A:$J,6,FALSE)</f>
        <v>0</v>
      </c>
    </row>
    <row r="90" spans="1:9" hidden="1" x14ac:dyDescent="0.25">
      <c r="A90" s="26">
        <f t="shared" si="13"/>
        <v>9</v>
      </c>
      <c r="B90" s="49">
        <f>Donnee_interpretation!C211</f>
        <v>0</v>
      </c>
      <c r="D90" s="35">
        <f t="shared" si="14"/>
        <v>9</v>
      </c>
      <c r="E90" s="69" t="s">
        <v>771</v>
      </c>
      <c r="F90" s="52">
        <f>ABS(Donnee_interpretation!D211)</f>
        <v>0</v>
      </c>
      <c r="G90" s="36"/>
      <c r="H90" s="42">
        <f>VLOOKUP($B90,annexe_01!$A:$J,10,FALSE)</f>
        <v>0</v>
      </c>
      <c r="I90" s="46">
        <f>VLOOKUP($B90,annexe_01!$A:$J,6,FALSE)</f>
        <v>0</v>
      </c>
    </row>
    <row r="91" spans="1:9" hidden="1" x14ac:dyDescent="0.25">
      <c r="A91" s="26">
        <f t="shared" si="13"/>
        <v>10</v>
      </c>
      <c r="B91" s="49">
        <f>Donnee_interpretation!C212</f>
        <v>0</v>
      </c>
      <c r="D91" s="37">
        <f t="shared" si="14"/>
        <v>10</v>
      </c>
      <c r="E91" s="70" t="s">
        <v>771</v>
      </c>
      <c r="F91" s="53">
        <f>ABS(Donnee_interpretation!D212)</f>
        <v>0</v>
      </c>
      <c r="G91" s="38"/>
      <c r="H91" s="42">
        <f>VLOOKUP($B91,annexe_01!$A:$J,10,FALSE)</f>
        <v>0</v>
      </c>
      <c r="I91" s="47">
        <f>VLOOKUP($B91,annexe_01!$A:$J,6,FALSE)</f>
        <v>0</v>
      </c>
    </row>
    <row r="92" spans="1:9" x14ac:dyDescent="0.25">
      <c r="A92" s="26" t="str">
        <f t="shared" si="13"/>
        <v>A</v>
      </c>
      <c r="B92" s="49" t="str">
        <f>Donnee_interpretation!C213</f>
        <v>Seul_droite</v>
      </c>
      <c r="D92" s="34">
        <f t="shared" si="14"/>
        <v>1</v>
      </c>
      <c r="E92" s="75" t="s">
        <v>772</v>
      </c>
      <c r="F92" s="50" t="s">
        <v>329</v>
      </c>
      <c r="G92" s="29" t="s">
        <v>343</v>
      </c>
      <c r="H92" s="29" t="s">
        <v>332</v>
      </c>
      <c r="I92" s="48" t="s">
        <v>330</v>
      </c>
    </row>
    <row r="93" spans="1:9" x14ac:dyDescent="0.25">
      <c r="A93" s="26">
        <f t="shared" si="13"/>
        <v>1</v>
      </c>
      <c r="B93" s="49">
        <f>Donnee_interpretation!C214</f>
        <v>360</v>
      </c>
      <c r="D93" s="35">
        <f t="shared" si="14"/>
        <v>1</v>
      </c>
      <c r="E93" s="69" t="s">
        <v>772</v>
      </c>
      <c r="F93" s="52">
        <f>ABS(Donnee_interpretation!D214)</f>
        <v>15</v>
      </c>
      <c r="G93" s="36"/>
      <c r="H93" s="42">
        <f>VLOOKUP($B93,annexe_01!$A:$J,10,FALSE)</f>
        <v>7</v>
      </c>
      <c r="I93" s="46" t="str">
        <f>VLOOKUP($B93,annexe_01!$A:$J,6,FALSE)</f>
        <v>affirmation de soi / positionnement adapté / savoir faire le juste choix / respect des autres</v>
      </c>
    </row>
    <row r="94" spans="1:9" x14ac:dyDescent="0.25">
      <c r="A94" s="26">
        <f t="shared" si="13"/>
        <v>2</v>
      </c>
      <c r="B94" s="49">
        <f>Donnee_interpretation!C215</f>
        <v>390</v>
      </c>
      <c r="D94" s="37">
        <f t="shared" si="14"/>
        <v>2</v>
      </c>
      <c r="E94" s="70" t="s">
        <v>772</v>
      </c>
      <c r="F94" s="53">
        <f>ABS(Donnee_interpretation!D215)</f>
        <v>3</v>
      </c>
      <c r="G94" s="38"/>
      <c r="H94" s="42">
        <f>VLOOKUP($B94,annexe_01!$A:$J,10,FALSE)</f>
        <v>7</v>
      </c>
      <c r="I94" s="47" t="str">
        <f>VLOOKUP($B94,annexe_01!$A:$J,6,FALSE)</f>
        <v>douceur envers soi / joie exprimée / maîtrise de soi</v>
      </c>
    </row>
    <row r="95" spans="1:9" x14ac:dyDescent="0.25">
      <c r="A95" s="26">
        <f t="shared" si="13"/>
        <v>3</v>
      </c>
      <c r="B95" s="49">
        <f>Donnee_interpretation!C216</f>
        <v>10</v>
      </c>
      <c r="D95" s="35">
        <f t="shared" si="14"/>
        <v>3</v>
      </c>
      <c r="E95" s="69" t="s">
        <v>772</v>
      </c>
      <c r="F95" s="52">
        <f>ABS(Donnee_interpretation!D216)</f>
        <v>2</v>
      </c>
      <c r="G95" s="36"/>
      <c r="H95" s="42">
        <f>VLOOKUP($B95,annexe_01!$A:$J,10,FALSE)</f>
        <v>1</v>
      </c>
      <c r="I95" s="46" t="str">
        <f>VLOOKUP($B95,annexe_01!$A:$J,6,FALSE)</f>
        <v>conscient de ses limites / passer à l'action quand c'est nécessaire</v>
      </c>
    </row>
    <row r="96" spans="1:9" hidden="1" x14ac:dyDescent="0.25">
      <c r="A96" s="26">
        <f t="shared" si="13"/>
        <v>4</v>
      </c>
      <c r="B96" s="49">
        <f>Donnee_interpretation!C217</f>
        <v>20</v>
      </c>
      <c r="D96" s="37">
        <f t="shared" si="14"/>
        <v>4</v>
      </c>
      <c r="E96" s="70" t="s">
        <v>772</v>
      </c>
      <c r="F96" s="53">
        <f>ABS(Donnee_interpretation!D217)</f>
        <v>2</v>
      </c>
      <c r="G96" s="38"/>
      <c r="H96" s="42">
        <f>VLOOKUP($B96,annexe_01!$A:$J,10,FALSE)</f>
        <v>1</v>
      </c>
      <c r="I96" s="47" t="str">
        <f>VLOOKUP($B96,annexe_01!$A:$J,6,FALSE)</f>
        <v>puissance implacable / certitude d’y parvenir / absence de doutes</v>
      </c>
    </row>
    <row r="97" spans="1:9" hidden="1" x14ac:dyDescent="0.25">
      <c r="A97" s="26">
        <f t="shared" si="13"/>
        <v>5</v>
      </c>
      <c r="B97" s="49">
        <f>Donnee_interpretation!C218</f>
        <v>0</v>
      </c>
      <c r="D97" s="35">
        <f t="shared" si="14"/>
        <v>5</v>
      </c>
      <c r="E97" s="69" t="s">
        <v>772</v>
      </c>
      <c r="F97" s="52">
        <f>ABS(Donnee_interpretation!D218)</f>
        <v>0</v>
      </c>
      <c r="G97" s="36"/>
      <c r="H97" s="42">
        <f>VLOOKUP($B97,annexe_01!$A:$J,10,FALSE)</f>
        <v>0</v>
      </c>
      <c r="I97" s="46">
        <f>VLOOKUP($B97,annexe_01!$A:$J,6,FALSE)</f>
        <v>0</v>
      </c>
    </row>
    <row r="98" spans="1:9" ht="15.75" hidden="1" x14ac:dyDescent="0.25">
      <c r="A98" s="26">
        <f t="shared" si="13"/>
        <v>6</v>
      </c>
      <c r="B98" s="49">
        <f>Donnee_interpretation!C219</f>
        <v>0</v>
      </c>
      <c r="D98" s="37">
        <f t="shared" si="14"/>
        <v>6</v>
      </c>
      <c r="E98" s="70" t="s">
        <v>772</v>
      </c>
      <c r="F98" s="51">
        <f>ABS(Donnee_interpretation!D219)</f>
        <v>0</v>
      </c>
      <c r="G98" s="41"/>
      <c r="H98" s="42">
        <f>VLOOKUP($B98,annexe_01!$A:$J,10,FALSE)</f>
        <v>0</v>
      </c>
      <c r="I98" s="47">
        <f>VLOOKUP($B98,annexe_01!$A:$J,6,FALSE)</f>
        <v>0</v>
      </c>
    </row>
    <row r="99" spans="1:9" hidden="1" x14ac:dyDescent="0.25">
      <c r="A99" s="26">
        <f t="shared" si="13"/>
        <v>7</v>
      </c>
      <c r="B99" s="49">
        <f>Donnee_interpretation!C220</f>
        <v>0</v>
      </c>
      <c r="D99" s="35">
        <f t="shared" si="14"/>
        <v>7</v>
      </c>
      <c r="E99" s="69" t="s">
        <v>772</v>
      </c>
      <c r="F99" s="52">
        <f>ABS(Donnee_interpretation!D220)</f>
        <v>0</v>
      </c>
      <c r="G99" s="36"/>
      <c r="H99" s="42">
        <f>VLOOKUP($B99,annexe_01!$A:$J,10,FALSE)</f>
        <v>0</v>
      </c>
      <c r="I99" s="46">
        <f>VLOOKUP($B99,annexe_01!$A:$J,6,FALSE)</f>
        <v>0</v>
      </c>
    </row>
    <row r="100" spans="1:9" hidden="1" x14ac:dyDescent="0.25">
      <c r="A100" s="26">
        <f t="shared" si="13"/>
        <v>8</v>
      </c>
      <c r="B100" s="49">
        <f>Donnee_interpretation!C221</f>
        <v>0</v>
      </c>
      <c r="D100" s="37">
        <f t="shared" si="14"/>
        <v>8</v>
      </c>
      <c r="E100" s="70" t="s">
        <v>772</v>
      </c>
      <c r="F100" s="53">
        <f>ABS(Donnee_interpretation!D221)</f>
        <v>0</v>
      </c>
      <c r="G100" s="38"/>
      <c r="H100" s="42">
        <f>VLOOKUP($B100,annexe_01!$A:$J,10,FALSE)</f>
        <v>0</v>
      </c>
      <c r="I100" s="47">
        <f>VLOOKUP($B100,annexe_01!$A:$J,6,FALSE)</f>
        <v>0</v>
      </c>
    </row>
    <row r="101" spans="1:9" hidden="1" x14ac:dyDescent="0.25">
      <c r="A101" s="26">
        <f t="shared" si="13"/>
        <v>9</v>
      </c>
      <c r="B101" s="49">
        <f>Donnee_interpretation!C222</f>
        <v>0</v>
      </c>
      <c r="D101" s="35">
        <f t="shared" si="14"/>
        <v>9</v>
      </c>
      <c r="E101" s="69" t="s">
        <v>772</v>
      </c>
      <c r="F101" s="52">
        <f>ABS(Donnee_interpretation!D222)</f>
        <v>0</v>
      </c>
      <c r="G101" s="36"/>
      <c r="H101" s="42">
        <f>VLOOKUP($B101,annexe_01!$A:$J,10,FALSE)</f>
        <v>0</v>
      </c>
      <c r="I101" s="46">
        <f>VLOOKUP($B101,annexe_01!$A:$J,6,FALSE)</f>
        <v>0</v>
      </c>
    </row>
    <row r="102" spans="1:9" hidden="1" x14ac:dyDescent="0.25">
      <c r="A102" s="26">
        <f t="shared" ref="A102:A165" si="15">A91</f>
        <v>10</v>
      </c>
      <c r="B102" s="49">
        <f>Donnee_interpretation!C223</f>
        <v>0</v>
      </c>
      <c r="D102" s="37">
        <f t="shared" ref="D102:D165" si="16">D91</f>
        <v>10</v>
      </c>
      <c r="E102" s="70" t="s">
        <v>772</v>
      </c>
      <c r="F102" s="53">
        <f>ABS(Donnee_interpretation!D223)</f>
        <v>0</v>
      </c>
      <c r="G102" s="38"/>
      <c r="H102" s="42">
        <f>VLOOKUP($B102,annexe_01!$A:$J,10,FALSE)</f>
        <v>0</v>
      </c>
      <c r="I102" s="47">
        <f>VLOOKUP($B102,annexe_01!$A:$J,6,FALSE)</f>
        <v>0</v>
      </c>
    </row>
    <row r="103" spans="1:9" x14ac:dyDescent="0.25">
      <c r="A103" s="26" t="str">
        <f t="shared" si="15"/>
        <v>A</v>
      </c>
      <c r="B103" s="49" t="str">
        <f>Donnee_interpretation!C224</f>
        <v>Seul_droite</v>
      </c>
      <c r="D103" s="34">
        <f t="shared" si="16"/>
        <v>1</v>
      </c>
      <c r="E103" s="75" t="s">
        <v>773</v>
      </c>
      <c r="F103" s="50" t="s">
        <v>329</v>
      </c>
      <c r="G103" s="29" t="s">
        <v>343</v>
      </c>
      <c r="H103" s="29" t="s">
        <v>332</v>
      </c>
      <c r="I103" s="48" t="s">
        <v>330</v>
      </c>
    </row>
    <row r="104" spans="1:9" ht="15" customHeight="1" x14ac:dyDescent="0.25">
      <c r="A104" s="26">
        <f t="shared" si="15"/>
        <v>1</v>
      </c>
      <c r="B104" s="49">
        <f>Donnee_interpretation!C225</f>
        <v>450</v>
      </c>
      <c r="D104" s="35">
        <f t="shared" si="16"/>
        <v>1</v>
      </c>
      <c r="E104" s="69" t="s">
        <v>773</v>
      </c>
      <c r="F104" s="52">
        <f>ABS(Donnee_interpretation!D225)</f>
        <v>6</v>
      </c>
      <c r="G104" s="36"/>
      <c r="H104" s="42">
        <f>VLOOKUP($B104,annexe_01!$A:$J,10,FALSE)</f>
        <v>8</v>
      </c>
      <c r="I104" s="46" t="str">
        <f>VLOOKUP($B104,annexe_01!$A:$J,7,FALSE)</f>
        <v>devoir terminer quelque chose / exigences élevées / ne pas faire confiance</v>
      </c>
    </row>
    <row r="105" spans="1:9" x14ac:dyDescent="0.25">
      <c r="A105" s="26">
        <f t="shared" si="15"/>
        <v>2</v>
      </c>
      <c r="B105" s="49">
        <f>Donnee_interpretation!C226</f>
        <v>440</v>
      </c>
      <c r="D105" s="37">
        <f t="shared" si="16"/>
        <v>2</v>
      </c>
      <c r="E105" s="70" t="s">
        <v>773</v>
      </c>
      <c r="F105" s="53">
        <f>ABS(Donnee_interpretation!D226)</f>
        <v>6</v>
      </c>
      <c r="G105" s="38"/>
      <c r="H105" s="42">
        <f>VLOOKUP($B105,annexe_01!$A:$J,10,FALSE)</f>
        <v>7</v>
      </c>
      <c r="I105" s="47" t="str">
        <f>VLOOKUP($B105,annexe_01!$A:$J,7,FALSE)</f>
        <v>émotions contenues / parfois exprimées avec violence : rage / rancune / colère</v>
      </c>
    </row>
    <row r="106" spans="1:9" x14ac:dyDescent="0.25">
      <c r="A106" s="26">
        <f t="shared" si="15"/>
        <v>3</v>
      </c>
      <c r="B106" s="49">
        <f>Donnee_interpretation!C227</f>
        <v>430</v>
      </c>
      <c r="D106" s="35">
        <f t="shared" si="16"/>
        <v>3</v>
      </c>
      <c r="E106" s="69" t="s">
        <v>773</v>
      </c>
      <c r="F106" s="52">
        <f>ABS(Donnee_interpretation!D227)</f>
        <v>6</v>
      </c>
      <c r="G106" s="36"/>
      <c r="H106" s="42">
        <f>VLOOKUP($B106,annexe_01!$A:$J,10,FALSE)</f>
        <v>7</v>
      </c>
      <c r="I106" s="46" t="str">
        <f>VLOOKUP($B106,annexe_01!$A:$J,7,FALSE)</f>
        <v>se battre pour être respecté</v>
      </c>
    </row>
    <row r="107" spans="1:9" hidden="1" x14ac:dyDescent="0.25">
      <c r="A107" s="26">
        <f t="shared" si="15"/>
        <v>4</v>
      </c>
      <c r="B107" s="49">
        <f>Donnee_interpretation!C228</f>
        <v>40</v>
      </c>
      <c r="D107" s="37">
        <f t="shared" si="16"/>
        <v>4</v>
      </c>
      <c r="E107" s="70" t="s">
        <v>773</v>
      </c>
      <c r="F107" s="53">
        <f>ABS(Donnee_interpretation!D228)</f>
        <v>2</v>
      </c>
      <c r="G107" s="38"/>
      <c r="H107" s="42">
        <f>VLOOKUP($B107,annexe_01!$A:$J,10,FALSE)</f>
        <v>1</v>
      </c>
      <c r="I107" s="47" t="str">
        <f>VLOOKUP($B107,annexe_01!$A:$J,7,FALSE)</f>
        <v>activation de l’instinct de survie / lutte pour vivre</v>
      </c>
    </row>
    <row r="108" spans="1:9" hidden="1" x14ac:dyDescent="0.25">
      <c r="A108" s="26">
        <f t="shared" si="15"/>
        <v>5</v>
      </c>
      <c r="B108" s="49">
        <f>Donnee_interpretation!C229</f>
        <v>30</v>
      </c>
      <c r="D108" s="35">
        <f t="shared" si="16"/>
        <v>5</v>
      </c>
      <c r="E108" s="69" t="s">
        <v>773</v>
      </c>
      <c r="F108" s="52">
        <f>ABS(Donnee_interpretation!D229)</f>
        <v>2</v>
      </c>
      <c r="G108" s="36"/>
      <c r="H108" s="42">
        <f>VLOOKUP($B108,annexe_01!$A:$J,10,FALSE)</f>
        <v>1</v>
      </c>
      <c r="I108" s="46" t="str">
        <f>VLOOKUP($B108,annexe_01!$A:$J,7,FALSE)</f>
        <v>être en permanence aux aguets / sous tension</v>
      </c>
    </row>
    <row r="109" spans="1:9" ht="15.75" hidden="1" x14ac:dyDescent="0.25">
      <c r="A109" s="26">
        <f t="shared" si="15"/>
        <v>6</v>
      </c>
      <c r="B109" s="49">
        <f>Donnee_interpretation!C230</f>
        <v>70</v>
      </c>
      <c r="D109" s="37">
        <f t="shared" si="16"/>
        <v>6</v>
      </c>
      <c r="E109" s="70" t="s">
        <v>773</v>
      </c>
      <c r="F109" s="51">
        <f>ABS(Donnee_interpretation!D230)</f>
        <v>1</v>
      </c>
      <c r="G109" s="41"/>
      <c r="H109" s="42">
        <f>VLOOKUP($B109,annexe_01!$A:$J,10,FALSE)</f>
        <v>1</v>
      </c>
      <c r="I109" s="47" t="str">
        <f>VLOOKUP($B109,annexe_01!$A:$J,7,FALSE)</f>
        <v>envie de fuir / de se défouler pour décompresser</v>
      </c>
    </row>
    <row r="110" spans="1:9" hidden="1" x14ac:dyDescent="0.25">
      <c r="A110" s="26">
        <f t="shared" si="15"/>
        <v>7</v>
      </c>
      <c r="B110" s="49">
        <f>Donnee_interpretation!C231</f>
        <v>0</v>
      </c>
      <c r="D110" s="35">
        <f t="shared" si="16"/>
        <v>7</v>
      </c>
      <c r="E110" s="69" t="s">
        <v>773</v>
      </c>
      <c r="F110" s="52">
        <f>ABS(Donnee_interpretation!D231)</f>
        <v>0</v>
      </c>
      <c r="G110" s="36"/>
      <c r="H110" s="42">
        <f>VLOOKUP($B110,annexe_01!$A:$J,10,FALSE)</f>
        <v>0</v>
      </c>
      <c r="I110" s="46">
        <f>VLOOKUP($B110,annexe_01!$A:$J,7,FALSE)</f>
        <v>0</v>
      </c>
    </row>
    <row r="111" spans="1:9" hidden="1" x14ac:dyDescent="0.25">
      <c r="A111" s="26">
        <f t="shared" si="15"/>
        <v>8</v>
      </c>
      <c r="B111" s="49">
        <f>Donnee_interpretation!C232</f>
        <v>0</v>
      </c>
      <c r="D111" s="37">
        <f t="shared" si="16"/>
        <v>8</v>
      </c>
      <c r="E111" s="70" t="s">
        <v>773</v>
      </c>
      <c r="F111" s="53">
        <f>ABS(Donnee_interpretation!D232)</f>
        <v>0</v>
      </c>
      <c r="G111" s="38"/>
      <c r="H111" s="42">
        <f>VLOOKUP($B111,annexe_01!$A:$J,10,FALSE)</f>
        <v>0</v>
      </c>
      <c r="I111" s="47">
        <f>VLOOKUP($B111,annexe_01!$A:$J,7,FALSE)</f>
        <v>0</v>
      </c>
    </row>
    <row r="112" spans="1:9" hidden="1" x14ac:dyDescent="0.25">
      <c r="A112" s="26">
        <f t="shared" si="15"/>
        <v>9</v>
      </c>
      <c r="B112" s="49">
        <f>Donnee_interpretation!C233</f>
        <v>0</v>
      </c>
      <c r="D112" s="35">
        <f t="shared" si="16"/>
        <v>9</v>
      </c>
      <c r="E112" s="69" t="s">
        <v>773</v>
      </c>
      <c r="F112" s="52">
        <f>ABS(Donnee_interpretation!D233)</f>
        <v>0</v>
      </c>
      <c r="G112" s="36"/>
      <c r="H112" s="42">
        <f>VLOOKUP($B112,annexe_01!$A:$J,10,FALSE)</f>
        <v>0</v>
      </c>
      <c r="I112" s="46">
        <f>VLOOKUP($B112,annexe_01!$A:$J,7,FALSE)</f>
        <v>0</v>
      </c>
    </row>
    <row r="113" spans="1:9" hidden="1" x14ac:dyDescent="0.25">
      <c r="A113" s="26">
        <f t="shared" si="15"/>
        <v>10</v>
      </c>
      <c r="B113" s="49">
        <f>Donnee_interpretation!C234</f>
        <v>0</v>
      </c>
      <c r="D113" s="37">
        <f t="shared" si="16"/>
        <v>10</v>
      </c>
      <c r="E113" s="70" t="s">
        <v>773</v>
      </c>
      <c r="F113" s="53">
        <f>ABS(Donnee_interpretation!D234)</f>
        <v>0</v>
      </c>
      <c r="G113" s="38"/>
      <c r="H113" s="42">
        <f>VLOOKUP($B113,annexe_01!$A:$J,10,FALSE)</f>
        <v>0</v>
      </c>
      <c r="I113" s="47">
        <f>VLOOKUP($B113,annexe_01!$A:$J,7,FALSE)</f>
        <v>0</v>
      </c>
    </row>
    <row r="114" spans="1:9" x14ac:dyDescent="0.25">
      <c r="A114" s="26" t="str">
        <f t="shared" si="15"/>
        <v>A</v>
      </c>
      <c r="B114" s="49" t="str">
        <f>Donnee_interpretation!C235</f>
        <v>Seul_droite</v>
      </c>
      <c r="D114" s="34">
        <f t="shared" si="16"/>
        <v>1</v>
      </c>
      <c r="E114" s="75" t="s">
        <v>774</v>
      </c>
      <c r="F114" s="50" t="s">
        <v>329</v>
      </c>
      <c r="G114" s="29" t="s">
        <v>343</v>
      </c>
      <c r="H114" s="29" t="s">
        <v>332</v>
      </c>
      <c r="I114" s="48" t="s">
        <v>330</v>
      </c>
    </row>
    <row r="115" spans="1:9" x14ac:dyDescent="0.25">
      <c r="A115" s="26">
        <f t="shared" si="15"/>
        <v>1</v>
      </c>
      <c r="B115" s="49">
        <f>Donnee_interpretation!C236</f>
        <v>120</v>
      </c>
      <c r="D115" s="35">
        <f t="shared" si="16"/>
        <v>1</v>
      </c>
      <c r="E115" s="69" t="s">
        <v>774</v>
      </c>
      <c r="F115" s="52">
        <f>ABS(Donnee_interpretation!D236)</f>
        <v>20</v>
      </c>
      <c r="G115" s="36"/>
      <c r="H115" s="42">
        <f>VLOOKUP($B115,annexe_01!$A:$J,10,FALSE)</f>
        <v>2</v>
      </c>
      <c r="I115" s="46" t="str">
        <f>VLOOKUP($B115,annexe_01!$A:$J,7,FALSE)</f>
        <v>envie de fuir / liens toxiques avec la famille ou le travail</v>
      </c>
    </row>
    <row r="116" spans="1:9" x14ac:dyDescent="0.25">
      <c r="A116" s="26">
        <f t="shared" si="15"/>
        <v>2</v>
      </c>
      <c r="B116" s="49">
        <f>Donnee_interpretation!C237</f>
        <v>360</v>
      </c>
      <c r="D116" s="37">
        <f t="shared" si="16"/>
        <v>2</v>
      </c>
      <c r="E116" s="70" t="s">
        <v>774</v>
      </c>
      <c r="F116" s="53">
        <f>ABS(Donnee_interpretation!D237)</f>
        <v>11</v>
      </c>
      <c r="G116" s="38"/>
      <c r="H116" s="42">
        <f>VLOOKUP($B116,annexe_01!$A:$J,10,FALSE)</f>
        <v>7</v>
      </c>
      <c r="I116" s="47" t="str">
        <f>VLOOKUP($B116,annexe_01!$A:$J,7,FALSE)</f>
        <v>dispersion / peur de devoir faire un choix / devoir lutter pour sa place ou sa réputation</v>
      </c>
    </row>
    <row r="117" spans="1:9" x14ac:dyDescent="0.25">
      <c r="A117" s="26">
        <f t="shared" si="15"/>
        <v>3</v>
      </c>
      <c r="B117" s="49">
        <f>Donnee_interpretation!C238</f>
        <v>390</v>
      </c>
      <c r="D117" s="35">
        <f t="shared" si="16"/>
        <v>3</v>
      </c>
      <c r="E117" s="69" t="s">
        <v>774</v>
      </c>
      <c r="F117" s="52">
        <f>ABS(Donnee_interpretation!D238)</f>
        <v>2</v>
      </c>
      <c r="G117" s="36"/>
      <c r="H117" s="42">
        <f>VLOOKUP($B117,annexe_01!$A:$J,10,FALSE)</f>
        <v>7</v>
      </c>
      <c r="I117" s="46" t="str">
        <f>VLOOKUP($B117,annexe_01!$A:$J,7,FALSE)</f>
        <v>colère / rage / affrontement avec la mère ou mère autoritaire dans l'enfance</v>
      </c>
    </row>
    <row r="118" spans="1:9" hidden="1" x14ac:dyDescent="0.25">
      <c r="A118" s="26">
        <f t="shared" si="15"/>
        <v>4</v>
      </c>
      <c r="B118" s="49">
        <f>Donnee_interpretation!C239</f>
        <v>110</v>
      </c>
      <c r="D118" s="37">
        <f t="shared" si="16"/>
        <v>4</v>
      </c>
      <c r="E118" s="70" t="s">
        <v>774</v>
      </c>
      <c r="F118" s="53">
        <f>ABS(Donnee_interpretation!D239)</f>
        <v>1</v>
      </c>
      <c r="G118" s="38"/>
      <c r="H118" s="42">
        <f>VLOOKUP($B118,annexe_01!$A:$J,10,FALSE)</f>
        <v>2</v>
      </c>
      <c r="I118" s="47" t="str">
        <f>VLOOKUP($B118,annexe_01!$A:$J,7,FALSE)</f>
        <v>générer des tensions vis à vis des autres</v>
      </c>
    </row>
    <row r="119" spans="1:9" hidden="1" x14ac:dyDescent="0.25">
      <c r="A119" s="26">
        <f t="shared" si="15"/>
        <v>5</v>
      </c>
      <c r="B119" s="49">
        <f>Donnee_interpretation!C240</f>
        <v>20</v>
      </c>
      <c r="D119" s="35">
        <f t="shared" si="16"/>
        <v>5</v>
      </c>
      <c r="E119" s="69" t="s">
        <v>774</v>
      </c>
      <c r="F119" s="52">
        <f>ABS(Donnee_interpretation!D240)</f>
        <v>1</v>
      </c>
      <c r="G119" s="36"/>
      <c r="H119" s="42">
        <f>VLOOKUP($B119,annexe_01!$A:$J,10,FALSE)</f>
        <v>1</v>
      </c>
      <c r="I119" s="46" t="str">
        <f>VLOOKUP($B119,annexe_01!$A:$J,7,FALSE)</f>
        <v>absence de pitié / être impitoyable / agir pour se défendre ou survivre</v>
      </c>
    </row>
    <row r="120" spans="1:9" ht="15.75" hidden="1" x14ac:dyDescent="0.25">
      <c r="A120" s="26">
        <f t="shared" si="15"/>
        <v>6</v>
      </c>
      <c r="B120" s="49">
        <f>Donnee_interpretation!C241</f>
        <v>10</v>
      </c>
      <c r="D120" s="37">
        <f t="shared" si="16"/>
        <v>6</v>
      </c>
      <c r="E120" s="70" t="s">
        <v>774</v>
      </c>
      <c r="F120" s="51">
        <f>ABS(Donnee_interpretation!D241)</f>
        <v>1</v>
      </c>
      <c r="G120" s="41"/>
      <c r="H120" s="42">
        <f>VLOOKUP($B120,annexe_01!$A:$J,10,FALSE)</f>
        <v>1</v>
      </c>
      <c r="I120" s="47" t="str">
        <f>VLOOKUP($B120,annexe_01!$A:$J,7,FALSE)</f>
        <v>se forcer à agir / envie de dépasser ses limites</v>
      </c>
    </row>
    <row r="121" spans="1:9" hidden="1" x14ac:dyDescent="0.25">
      <c r="A121" s="26">
        <f t="shared" si="15"/>
        <v>7</v>
      </c>
      <c r="B121" s="49">
        <f>Donnee_interpretation!C242</f>
        <v>0</v>
      </c>
      <c r="D121" s="35">
        <f t="shared" si="16"/>
        <v>7</v>
      </c>
      <c r="E121" s="69" t="s">
        <v>774</v>
      </c>
      <c r="F121" s="52">
        <f>ABS(Donnee_interpretation!D242)</f>
        <v>0</v>
      </c>
      <c r="G121" s="36"/>
      <c r="H121" s="42">
        <f>VLOOKUP($B121,annexe_01!$A:$J,10,FALSE)</f>
        <v>0</v>
      </c>
      <c r="I121" s="46">
        <f>VLOOKUP($B121,annexe_01!$A:$J,7,FALSE)</f>
        <v>0</v>
      </c>
    </row>
    <row r="122" spans="1:9" hidden="1" x14ac:dyDescent="0.25">
      <c r="A122" s="26">
        <f t="shared" si="15"/>
        <v>8</v>
      </c>
      <c r="B122" s="49">
        <f>Donnee_interpretation!C243</f>
        <v>0</v>
      </c>
      <c r="D122" s="37">
        <f t="shared" si="16"/>
        <v>8</v>
      </c>
      <c r="E122" s="70" t="s">
        <v>774</v>
      </c>
      <c r="F122" s="53">
        <f>ABS(Donnee_interpretation!D243)</f>
        <v>0</v>
      </c>
      <c r="G122" s="38"/>
      <c r="H122" s="42">
        <f>VLOOKUP($B122,annexe_01!$A:$J,10,FALSE)</f>
        <v>0</v>
      </c>
      <c r="I122" s="47">
        <f>VLOOKUP($B122,annexe_01!$A:$J,7,FALSE)</f>
        <v>0</v>
      </c>
    </row>
    <row r="123" spans="1:9" hidden="1" x14ac:dyDescent="0.25">
      <c r="A123" s="26">
        <f t="shared" si="15"/>
        <v>9</v>
      </c>
      <c r="B123" s="49">
        <f>Donnee_interpretation!C244</f>
        <v>0</v>
      </c>
      <c r="D123" s="35">
        <f t="shared" si="16"/>
        <v>9</v>
      </c>
      <c r="E123" s="69" t="s">
        <v>774</v>
      </c>
      <c r="F123" s="52">
        <f>ABS(Donnee_interpretation!D244)</f>
        <v>0</v>
      </c>
      <c r="G123" s="36"/>
      <c r="H123" s="42">
        <f>VLOOKUP($B123,annexe_01!$A:$J,10,FALSE)</f>
        <v>0</v>
      </c>
      <c r="I123" s="46">
        <f>VLOOKUP($B123,annexe_01!$A:$J,7,FALSE)</f>
        <v>0</v>
      </c>
    </row>
    <row r="124" spans="1:9" hidden="1" x14ac:dyDescent="0.25">
      <c r="A124" s="26">
        <f t="shared" si="15"/>
        <v>10</v>
      </c>
      <c r="B124" s="49">
        <f>Donnee_interpretation!C245</f>
        <v>0</v>
      </c>
      <c r="D124" s="37">
        <f t="shared" si="16"/>
        <v>10</v>
      </c>
      <c r="E124" s="70" t="s">
        <v>774</v>
      </c>
      <c r="F124" s="53">
        <f>ABS(Donnee_interpretation!D245)</f>
        <v>0</v>
      </c>
      <c r="G124" s="38"/>
      <c r="H124" s="42">
        <f>VLOOKUP($B124,annexe_01!$A:$J,10,FALSE)</f>
        <v>0</v>
      </c>
      <c r="I124" s="47">
        <f>VLOOKUP($B124,annexe_01!$A:$J,7,FALSE)</f>
        <v>0</v>
      </c>
    </row>
    <row r="125" spans="1:9" x14ac:dyDescent="0.25">
      <c r="A125" s="26" t="str">
        <f t="shared" si="15"/>
        <v>A</v>
      </c>
      <c r="B125" s="49" t="str">
        <f>Donnee_interpretation!C246</f>
        <v>Seul_droite</v>
      </c>
      <c r="D125" s="34">
        <f t="shared" si="16"/>
        <v>1</v>
      </c>
      <c r="E125" s="75" t="s">
        <v>775</v>
      </c>
      <c r="F125" s="50" t="s">
        <v>329</v>
      </c>
      <c r="G125" s="29" t="s">
        <v>343</v>
      </c>
      <c r="H125" s="29" t="s">
        <v>332</v>
      </c>
      <c r="I125" s="48" t="s">
        <v>330</v>
      </c>
    </row>
    <row r="126" spans="1:9" x14ac:dyDescent="0.25">
      <c r="A126" s="26">
        <f t="shared" si="15"/>
        <v>1</v>
      </c>
      <c r="B126" s="49">
        <f>Donnee_interpretation!C247</f>
        <v>100</v>
      </c>
      <c r="D126" s="35">
        <f t="shared" si="16"/>
        <v>1</v>
      </c>
      <c r="E126" s="69" t="s">
        <v>775</v>
      </c>
      <c r="F126" s="52">
        <f>ABS(Donnee_interpretation!D247)</f>
        <v>1</v>
      </c>
      <c r="G126" s="36"/>
      <c r="H126" s="42">
        <f>VLOOKUP($B126,annexe_01!$A:$J,10,FALSE)</f>
        <v>2</v>
      </c>
      <c r="I126" s="46" t="str">
        <f>VLOOKUP($B126,annexe_01!$A:$J,4,FALSE)</f>
        <v xml:space="preserve">besoin de stabilité / de réalisations concrètes / capacité à supporter </v>
      </c>
    </row>
    <row r="127" spans="1:9" x14ac:dyDescent="0.25">
      <c r="A127" s="26">
        <f t="shared" si="15"/>
        <v>2</v>
      </c>
      <c r="B127" s="49">
        <f>Donnee_interpretation!C248</f>
        <v>0</v>
      </c>
      <c r="D127" s="37">
        <f t="shared" si="16"/>
        <v>2</v>
      </c>
      <c r="E127" s="70" t="s">
        <v>775</v>
      </c>
      <c r="F127" s="53">
        <f>ABS(Donnee_interpretation!D248)</f>
        <v>0</v>
      </c>
      <c r="G127" s="38"/>
      <c r="H127" s="42">
        <f>VLOOKUP($B127,annexe_01!$A:$J,10,FALSE)</f>
        <v>0</v>
      </c>
      <c r="I127" s="47">
        <f>VLOOKUP($B127,annexe_01!$A:$J,4,FALSE)</f>
        <v>0</v>
      </c>
    </row>
    <row r="128" spans="1:9" x14ac:dyDescent="0.25">
      <c r="A128" s="26">
        <f t="shared" si="15"/>
        <v>3</v>
      </c>
      <c r="B128" s="49">
        <f>Donnee_interpretation!C249</f>
        <v>0</v>
      </c>
      <c r="D128" s="35">
        <f t="shared" si="16"/>
        <v>3</v>
      </c>
      <c r="E128" s="69" t="s">
        <v>775</v>
      </c>
      <c r="F128" s="52">
        <f>ABS(Donnee_interpretation!D249)</f>
        <v>0</v>
      </c>
      <c r="G128" s="36"/>
      <c r="H128" s="42">
        <f>VLOOKUP($B128,annexe_01!$A:$J,10,FALSE)</f>
        <v>0</v>
      </c>
      <c r="I128" s="46">
        <f>VLOOKUP($B128,annexe_01!$A:$J,4,FALSE)</f>
        <v>0</v>
      </c>
    </row>
    <row r="129" spans="1:9" hidden="1" x14ac:dyDescent="0.25">
      <c r="A129" s="26">
        <f t="shared" si="15"/>
        <v>4</v>
      </c>
      <c r="B129" s="49">
        <f>Donnee_interpretation!C250</f>
        <v>0</v>
      </c>
      <c r="D129" s="37">
        <f t="shared" si="16"/>
        <v>4</v>
      </c>
      <c r="E129" s="70" t="s">
        <v>775</v>
      </c>
      <c r="F129" s="53">
        <f>ABS(Donnee_interpretation!D250)</f>
        <v>0</v>
      </c>
      <c r="G129" s="38"/>
      <c r="H129" s="42">
        <f>VLOOKUP($B129,annexe_01!$A:$J,10,FALSE)</f>
        <v>0</v>
      </c>
      <c r="I129" s="47">
        <f>VLOOKUP($B129,annexe_01!$A:$J,4,FALSE)</f>
        <v>0</v>
      </c>
    </row>
    <row r="130" spans="1:9" hidden="1" x14ac:dyDescent="0.25">
      <c r="A130" s="26">
        <f t="shared" si="15"/>
        <v>5</v>
      </c>
      <c r="B130" s="49">
        <f>Donnee_interpretation!C251</f>
        <v>0</v>
      </c>
      <c r="D130" s="35">
        <f t="shared" si="16"/>
        <v>5</v>
      </c>
      <c r="E130" s="69" t="s">
        <v>775</v>
      </c>
      <c r="F130" s="52">
        <f>ABS(Donnee_interpretation!D251)</f>
        <v>0</v>
      </c>
      <c r="G130" s="36"/>
      <c r="H130" s="42">
        <f>VLOOKUP($B130,annexe_01!$A:$J,10,FALSE)</f>
        <v>0</v>
      </c>
      <c r="I130" s="46">
        <f>VLOOKUP($B130,annexe_01!$A:$J,4,FALSE)</f>
        <v>0</v>
      </c>
    </row>
    <row r="131" spans="1:9" ht="15.75" hidden="1" x14ac:dyDescent="0.25">
      <c r="A131" s="26">
        <f t="shared" si="15"/>
        <v>6</v>
      </c>
      <c r="B131" s="49">
        <f>Donnee_interpretation!C252</f>
        <v>0</v>
      </c>
      <c r="D131" s="37">
        <f t="shared" si="16"/>
        <v>6</v>
      </c>
      <c r="E131" s="70" t="s">
        <v>775</v>
      </c>
      <c r="F131" s="51">
        <f>ABS(Donnee_interpretation!D252)</f>
        <v>0</v>
      </c>
      <c r="G131" s="41"/>
      <c r="H131" s="42">
        <f>VLOOKUP($B131,annexe_01!$A:$J,10,FALSE)</f>
        <v>0</v>
      </c>
      <c r="I131" s="47">
        <f>VLOOKUP($B131,annexe_01!$A:$J,4,FALSE)</f>
        <v>0</v>
      </c>
    </row>
    <row r="132" spans="1:9" hidden="1" x14ac:dyDescent="0.25">
      <c r="A132" s="26">
        <f t="shared" si="15"/>
        <v>7</v>
      </c>
      <c r="B132" s="49">
        <f>Donnee_interpretation!C253</f>
        <v>0</v>
      </c>
      <c r="D132" s="35">
        <f t="shared" si="16"/>
        <v>7</v>
      </c>
      <c r="E132" s="69" t="s">
        <v>775</v>
      </c>
      <c r="F132" s="52">
        <f>ABS(Donnee_interpretation!D253)</f>
        <v>0</v>
      </c>
      <c r="G132" s="36"/>
      <c r="H132" s="42">
        <f>VLOOKUP($B132,annexe_01!$A:$J,10,FALSE)</f>
        <v>0</v>
      </c>
      <c r="I132" s="46">
        <f>VLOOKUP($B132,annexe_01!$A:$J,4,FALSE)</f>
        <v>0</v>
      </c>
    </row>
    <row r="133" spans="1:9" hidden="1" x14ac:dyDescent="0.25">
      <c r="A133" s="26">
        <f t="shared" si="15"/>
        <v>8</v>
      </c>
      <c r="B133" s="49">
        <f>Donnee_interpretation!C254</f>
        <v>0</v>
      </c>
      <c r="D133" s="37">
        <f t="shared" si="16"/>
        <v>8</v>
      </c>
      <c r="E133" s="70" t="s">
        <v>775</v>
      </c>
      <c r="F133" s="53">
        <f>ABS(Donnee_interpretation!D254)</f>
        <v>0</v>
      </c>
      <c r="G133" s="38"/>
      <c r="H133" s="42">
        <f>VLOOKUP($B133,annexe_01!$A:$J,10,FALSE)</f>
        <v>0</v>
      </c>
      <c r="I133" s="47">
        <f>VLOOKUP($B133,annexe_01!$A:$J,4,FALSE)</f>
        <v>0</v>
      </c>
    </row>
    <row r="134" spans="1:9" hidden="1" x14ac:dyDescent="0.25">
      <c r="A134" s="26">
        <f t="shared" si="15"/>
        <v>9</v>
      </c>
      <c r="B134" s="49">
        <f>Donnee_interpretation!C255</f>
        <v>0</v>
      </c>
      <c r="D134" s="35">
        <f t="shared" si="16"/>
        <v>9</v>
      </c>
      <c r="E134" s="69" t="s">
        <v>775</v>
      </c>
      <c r="F134" s="52">
        <f>ABS(Donnee_interpretation!D255)</f>
        <v>0</v>
      </c>
      <c r="G134" s="36"/>
      <c r="H134" s="42">
        <f>VLOOKUP($B134,annexe_01!$A:$J,10,FALSE)</f>
        <v>0</v>
      </c>
      <c r="I134" s="46">
        <f>VLOOKUP($B134,annexe_01!$A:$J,4,FALSE)</f>
        <v>0</v>
      </c>
    </row>
    <row r="135" spans="1:9" hidden="1" x14ac:dyDescent="0.25">
      <c r="A135" s="26">
        <f t="shared" si="15"/>
        <v>10</v>
      </c>
      <c r="B135" s="49">
        <f>Donnee_interpretation!C256</f>
        <v>0</v>
      </c>
      <c r="D135" s="37">
        <f t="shared" si="16"/>
        <v>10</v>
      </c>
      <c r="E135" s="70" t="s">
        <v>775</v>
      </c>
      <c r="F135" s="53">
        <f>ABS(Donnee_interpretation!D256)</f>
        <v>0</v>
      </c>
      <c r="G135" s="38"/>
      <c r="H135" s="42">
        <f>VLOOKUP($B135,annexe_01!$A:$J,10,FALSE)</f>
        <v>0</v>
      </c>
      <c r="I135" s="47">
        <f>VLOOKUP($B135,annexe_01!$A:$J,4,FALSE)</f>
        <v>0</v>
      </c>
    </row>
    <row r="136" spans="1:9" x14ac:dyDescent="0.25">
      <c r="A136" s="26" t="str">
        <f t="shared" si="15"/>
        <v>A</v>
      </c>
      <c r="B136" s="49" t="str">
        <f>Donnee_interpretation!C257</f>
        <v>Seul_gauche</v>
      </c>
      <c r="D136" s="34">
        <f t="shared" si="16"/>
        <v>1</v>
      </c>
      <c r="E136" s="75" t="s">
        <v>754</v>
      </c>
      <c r="F136" s="50" t="s">
        <v>329</v>
      </c>
      <c r="G136" s="29" t="s">
        <v>343</v>
      </c>
      <c r="H136" s="29" t="s">
        <v>332</v>
      </c>
      <c r="I136" s="48" t="s">
        <v>330</v>
      </c>
    </row>
    <row r="137" spans="1:9" x14ac:dyDescent="0.25">
      <c r="A137" s="26">
        <f t="shared" si="15"/>
        <v>1</v>
      </c>
      <c r="B137" s="49">
        <f>Donnee_interpretation!C258</f>
        <v>160</v>
      </c>
      <c r="D137" s="35">
        <f t="shared" si="16"/>
        <v>1</v>
      </c>
      <c r="E137" s="69" t="s">
        <v>754</v>
      </c>
      <c r="F137" s="52">
        <f>ABS(Donnee_interpretation!D258)</f>
        <v>20</v>
      </c>
      <c r="G137" s="36"/>
      <c r="H137" s="42">
        <f>VLOOKUP($B137,annexe_01!$A:$J,10,FALSE)</f>
        <v>3</v>
      </c>
      <c r="I137" s="46" t="str">
        <f>VLOOKUP($B137,annexe_01!$A:$J,4,FALSE)</f>
        <v xml:space="preserve">besoin d'aller de l'avant / d'être responsable </v>
      </c>
    </row>
    <row r="138" spans="1:9" x14ac:dyDescent="0.25">
      <c r="A138" s="26">
        <f t="shared" si="15"/>
        <v>2</v>
      </c>
      <c r="B138" s="49">
        <f>Donnee_interpretation!C259</f>
        <v>120</v>
      </c>
      <c r="D138" s="37">
        <f t="shared" si="16"/>
        <v>2</v>
      </c>
      <c r="E138" s="70" t="s">
        <v>754</v>
      </c>
      <c r="F138" s="53">
        <f>ABS(Donnee_interpretation!D259)</f>
        <v>12</v>
      </c>
      <c r="G138" s="38"/>
      <c r="H138" s="42">
        <f>VLOOKUP($B138,annexe_01!$A:$J,10,FALSE)</f>
        <v>2</v>
      </c>
      <c r="I138" s="47" t="str">
        <f>VLOOKUP($B138,annexe_01!$A:$J,4,FALSE)</f>
        <v>besoin de régler le passé / de se mettre la pression pour la famille ou le travail</v>
      </c>
    </row>
    <row r="139" spans="1:9" x14ac:dyDescent="0.25">
      <c r="A139" s="26">
        <f t="shared" si="15"/>
        <v>3</v>
      </c>
      <c r="B139" s="49">
        <f>Donnee_interpretation!C260</f>
        <v>410</v>
      </c>
      <c r="D139" s="35">
        <f t="shared" si="16"/>
        <v>3</v>
      </c>
      <c r="E139" s="69" t="s">
        <v>754</v>
      </c>
      <c r="F139" s="52">
        <f>ABS(Donnee_interpretation!D260)</f>
        <v>11</v>
      </c>
      <c r="G139" s="36"/>
      <c r="H139" s="42">
        <f>VLOOKUP($B139,annexe_01!$A:$J,10,FALSE)</f>
        <v>7</v>
      </c>
      <c r="I139" s="46" t="str">
        <f>VLOOKUP($B139,annexe_01!$A:$J,4,FALSE)</f>
        <v xml:space="preserve">besoin de se libérer de son passé / besoin d'avancer dans la vie </v>
      </c>
    </row>
    <row r="140" spans="1:9" hidden="1" x14ac:dyDescent="0.25">
      <c r="A140" s="26">
        <f t="shared" si="15"/>
        <v>4</v>
      </c>
      <c r="B140" s="49">
        <f>Donnee_interpretation!C261</f>
        <v>400</v>
      </c>
      <c r="D140" s="37">
        <f t="shared" si="16"/>
        <v>4</v>
      </c>
      <c r="E140" s="70" t="s">
        <v>754</v>
      </c>
      <c r="F140" s="53">
        <f>ABS(Donnee_interpretation!D261)</f>
        <v>10</v>
      </c>
      <c r="G140" s="38"/>
      <c r="H140" s="42">
        <f>VLOOKUP($B140,annexe_01!$A:$J,10,FALSE)</f>
        <v>7</v>
      </c>
      <c r="I140" s="47" t="str">
        <f>VLOOKUP($B140,annexe_01!$A:$J,4,FALSE)</f>
        <v xml:space="preserve">besoin d'être valorisé / besoin d'être différent / besoin de l'approbation du père </v>
      </c>
    </row>
    <row r="141" spans="1:9" hidden="1" x14ac:dyDescent="0.25">
      <c r="A141" s="26">
        <f t="shared" si="15"/>
        <v>5</v>
      </c>
      <c r="B141" s="49">
        <f>Donnee_interpretation!C262</f>
        <v>370</v>
      </c>
      <c r="D141" s="35">
        <f t="shared" si="16"/>
        <v>5</v>
      </c>
      <c r="E141" s="69" t="s">
        <v>754</v>
      </c>
      <c r="F141" s="52">
        <f>ABS(Donnee_interpretation!D262)</f>
        <v>8</v>
      </c>
      <c r="G141" s="36"/>
      <c r="H141" s="42">
        <f>VLOOKUP($B141,annexe_01!$A:$J,10,FALSE)</f>
        <v>7</v>
      </c>
      <c r="I141" s="46" t="str">
        <f>VLOOKUP($B141,annexe_01!$A:$J,4,FALSE)</f>
        <v xml:space="preserve">besoin de trouver sa place / avoir (eu) une mère envahissante </v>
      </c>
    </row>
    <row r="142" spans="1:9" ht="15.75" hidden="1" x14ac:dyDescent="0.25">
      <c r="A142" s="26">
        <f t="shared" si="15"/>
        <v>6</v>
      </c>
      <c r="B142" s="49">
        <f>Donnee_interpretation!C263</f>
        <v>360</v>
      </c>
      <c r="D142" s="37">
        <f t="shared" si="16"/>
        <v>6</v>
      </c>
      <c r="E142" s="70" t="s">
        <v>754</v>
      </c>
      <c r="F142" s="51">
        <f>ABS(Donnee_interpretation!D263)</f>
        <v>2</v>
      </c>
      <c r="G142" s="41"/>
      <c r="H142" s="42">
        <f>VLOOKUP($B142,annexe_01!$A:$J,10,FALSE)</f>
        <v>7</v>
      </c>
      <c r="I142" s="47" t="str">
        <f>VLOOKUP($B142,annexe_01!$A:$J,4,FALSE)</f>
        <v>besoin de digérer une situation / besoin de faire un choix / besoin d’avoir sa place</v>
      </c>
    </row>
    <row r="143" spans="1:9" hidden="1" x14ac:dyDescent="0.25">
      <c r="A143" s="26">
        <f t="shared" si="15"/>
        <v>7</v>
      </c>
      <c r="B143" s="49">
        <f>Donnee_interpretation!C264</f>
        <v>30</v>
      </c>
      <c r="D143" s="35">
        <f t="shared" si="16"/>
        <v>7</v>
      </c>
      <c r="E143" s="69" t="s">
        <v>754</v>
      </c>
      <c r="F143" s="52">
        <f>ABS(Donnee_interpretation!D264)</f>
        <v>2</v>
      </c>
      <c r="G143" s="36"/>
      <c r="H143" s="42">
        <f>VLOOKUP($B143,annexe_01!$A:$J,10,FALSE)</f>
        <v>1</v>
      </c>
      <c r="I143" s="46" t="str">
        <f>VLOOKUP($B143,annexe_01!$A:$J,4,FALSE)</f>
        <v>besoin de se préserver / instinct de conservation</v>
      </c>
    </row>
    <row r="144" spans="1:9" hidden="1" x14ac:dyDescent="0.25">
      <c r="A144" s="26">
        <f t="shared" si="15"/>
        <v>8</v>
      </c>
      <c r="B144" s="49">
        <f>Donnee_interpretation!C265</f>
        <v>110</v>
      </c>
      <c r="D144" s="37">
        <f t="shared" si="16"/>
        <v>8</v>
      </c>
      <c r="E144" s="70" t="s">
        <v>754</v>
      </c>
      <c r="F144" s="53">
        <f>ABS(Donnee_interpretation!D265)</f>
        <v>1</v>
      </c>
      <c r="G144" s="38"/>
      <c r="H144" s="42">
        <f>VLOOKUP($B144,annexe_01!$A:$J,10,FALSE)</f>
        <v>2</v>
      </c>
      <c r="I144" s="47" t="str">
        <f>VLOOKUP($B144,annexe_01!$A:$J,4,FALSE)</f>
        <v xml:space="preserve">besoin de soutien / besoin de se positionner </v>
      </c>
    </row>
    <row r="145" spans="1:9" hidden="1" x14ac:dyDescent="0.25">
      <c r="A145" s="26">
        <f t="shared" si="15"/>
        <v>9</v>
      </c>
      <c r="B145" s="49">
        <f>Donnee_interpretation!C266</f>
        <v>80</v>
      </c>
      <c r="D145" s="35">
        <f t="shared" si="16"/>
        <v>9</v>
      </c>
      <c r="E145" s="69" t="s">
        <v>754</v>
      </c>
      <c r="F145" s="52">
        <f>ABS(Donnee_interpretation!D266)</f>
        <v>1</v>
      </c>
      <c r="G145" s="36"/>
      <c r="H145" s="42">
        <f>VLOOKUP($B145,annexe_01!$A:$J,10,FALSE)</f>
        <v>1</v>
      </c>
      <c r="I145" s="46" t="str">
        <f>VLOOKUP($B145,annexe_01!$A:$J,4,FALSE)</f>
        <v>besoin d’être en groupe / besoin de sécurité</v>
      </c>
    </row>
    <row r="146" spans="1:9" hidden="1" x14ac:dyDescent="0.25">
      <c r="A146" s="26">
        <f t="shared" si="15"/>
        <v>10</v>
      </c>
      <c r="B146" s="49">
        <f>Donnee_interpretation!C267</f>
        <v>0</v>
      </c>
      <c r="D146" s="37">
        <f t="shared" si="16"/>
        <v>10</v>
      </c>
      <c r="E146" s="70" t="s">
        <v>754</v>
      </c>
      <c r="F146" s="53">
        <f>ABS(Donnee_interpretation!D267)</f>
        <v>0</v>
      </c>
      <c r="G146" s="38"/>
      <c r="H146" s="42">
        <f>VLOOKUP($B146,annexe_01!$A:$J,10,FALSE)</f>
        <v>0</v>
      </c>
      <c r="I146" s="47">
        <f>VLOOKUP($B146,annexe_01!$A:$J,4,FALSE)</f>
        <v>0</v>
      </c>
    </row>
    <row r="147" spans="1:9" x14ac:dyDescent="0.25">
      <c r="A147" s="26" t="str">
        <f t="shared" si="15"/>
        <v>A</v>
      </c>
      <c r="B147" s="49" t="str">
        <f>Donnee_interpretation!C268</f>
        <v>Seul_droite</v>
      </c>
      <c r="D147" s="34">
        <f t="shared" si="16"/>
        <v>1</v>
      </c>
      <c r="E147" s="75" t="s">
        <v>776</v>
      </c>
      <c r="F147" s="50" t="s">
        <v>329</v>
      </c>
      <c r="G147" s="29" t="s">
        <v>343</v>
      </c>
      <c r="H147" s="29" t="s">
        <v>332</v>
      </c>
      <c r="I147" s="48" t="s">
        <v>330</v>
      </c>
    </row>
    <row r="148" spans="1:9" x14ac:dyDescent="0.25">
      <c r="A148" s="26">
        <f t="shared" si="15"/>
        <v>1</v>
      </c>
      <c r="B148" s="49">
        <f>Donnee_interpretation!C269</f>
        <v>0</v>
      </c>
      <c r="D148" s="35">
        <f t="shared" si="16"/>
        <v>1</v>
      </c>
      <c r="E148" s="69" t="s">
        <v>776</v>
      </c>
      <c r="F148" s="52">
        <f>ABS(Donnee_interpretation!D269)</f>
        <v>0</v>
      </c>
      <c r="G148" s="36"/>
      <c r="H148" s="42">
        <f>VLOOKUP($B148,annexe_01!$A:$J,10,FALSE)</f>
        <v>0</v>
      </c>
      <c r="I148" s="46">
        <f>VLOOKUP($B148,annexe_01!$A:$J,5,FALSE)</f>
        <v>0</v>
      </c>
    </row>
    <row r="149" spans="1:9" x14ac:dyDescent="0.25">
      <c r="A149" s="26">
        <f t="shared" si="15"/>
        <v>2</v>
      </c>
      <c r="B149" s="49">
        <f>Donnee_interpretation!C270</f>
        <v>0</v>
      </c>
      <c r="D149" s="37">
        <f t="shared" si="16"/>
        <v>2</v>
      </c>
      <c r="E149" s="70" t="s">
        <v>776</v>
      </c>
      <c r="F149" s="53">
        <f>ABS(Donnee_interpretation!D270)</f>
        <v>0</v>
      </c>
      <c r="G149" s="38"/>
      <c r="H149" s="42">
        <f>VLOOKUP($B149,annexe_01!$A:$J,10,FALSE)</f>
        <v>0</v>
      </c>
      <c r="I149" s="47">
        <f>VLOOKUP($B149,annexe_01!$A:$J,5,FALSE)</f>
        <v>0</v>
      </c>
    </row>
    <row r="150" spans="1:9" x14ac:dyDescent="0.25">
      <c r="A150" s="26">
        <f t="shared" si="15"/>
        <v>3</v>
      </c>
      <c r="B150" s="49">
        <f>Donnee_interpretation!C271</f>
        <v>0</v>
      </c>
      <c r="D150" s="35">
        <f t="shared" si="16"/>
        <v>3</v>
      </c>
      <c r="E150" s="69" t="s">
        <v>776</v>
      </c>
      <c r="F150" s="52">
        <f>ABS(Donnee_interpretation!D271)</f>
        <v>0</v>
      </c>
      <c r="G150" s="36"/>
      <c r="H150" s="42">
        <f>VLOOKUP($B150,annexe_01!$A:$J,10,FALSE)</f>
        <v>0</v>
      </c>
      <c r="I150" s="46">
        <f>VLOOKUP($B150,annexe_01!$A:$J,5,FALSE)</f>
        <v>0</v>
      </c>
    </row>
    <row r="151" spans="1:9" hidden="1" x14ac:dyDescent="0.25">
      <c r="A151" s="26">
        <f t="shared" si="15"/>
        <v>4</v>
      </c>
      <c r="B151" s="49">
        <f>Donnee_interpretation!C272</f>
        <v>0</v>
      </c>
      <c r="D151" s="37">
        <f t="shared" si="16"/>
        <v>4</v>
      </c>
      <c r="E151" s="70" t="s">
        <v>776</v>
      </c>
      <c r="F151" s="53">
        <f>ABS(Donnee_interpretation!D272)</f>
        <v>0</v>
      </c>
      <c r="G151" s="38"/>
      <c r="H151" s="42">
        <f>VLOOKUP($B151,annexe_01!$A:$J,10,FALSE)</f>
        <v>0</v>
      </c>
      <c r="I151" s="47">
        <f>VLOOKUP($B151,annexe_01!$A:$J,5,FALSE)</f>
        <v>0</v>
      </c>
    </row>
    <row r="152" spans="1:9" hidden="1" x14ac:dyDescent="0.25">
      <c r="A152" s="26">
        <f t="shared" si="15"/>
        <v>5</v>
      </c>
      <c r="B152" s="49">
        <f>Donnee_interpretation!C273</f>
        <v>0</v>
      </c>
      <c r="D152" s="35">
        <f t="shared" si="16"/>
        <v>5</v>
      </c>
      <c r="E152" s="69" t="s">
        <v>776</v>
      </c>
      <c r="F152" s="52">
        <f>ABS(Donnee_interpretation!D273)</f>
        <v>0</v>
      </c>
      <c r="G152" s="36"/>
      <c r="H152" s="42">
        <f>VLOOKUP($B152,annexe_01!$A:$J,10,FALSE)</f>
        <v>0</v>
      </c>
      <c r="I152" s="46">
        <f>VLOOKUP($B152,annexe_01!$A:$J,5,FALSE)</f>
        <v>0</v>
      </c>
    </row>
    <row r="153" spans="1:9" ht="15.75" hidden="1" x14ac:dyDescent="0.25">
      <c r="A153" s="26">
        <f t="shared" si="15"/>
        <v>6</v>
      </c>
      <c r="B153" s="49">
        <f>Donnee_interpretation!C274</f>
        <v>0</v>
      </c>
      <c r="D153" s="37">
        <f t="shared" si="16"/>
        <v>6</v>
      </c>
      <c r="E153" s="70" t="s">
        <v>776</v>
      </c>
      <c r="F153" s="51">
        <f>ABS(Donnee_interpretation!D274)</f>
        <v>0</v>
      </c>
      <c r="G153" s="41"/>
      <c r="H153" s="42">
        <f>VLOOKUP($B153,annexe_01!$A:$J,10,FALSE)</f>
        <v>0</v>
      </c>
      <c r="I153" s="47">
        <f>VLOOKUP($B153,annexe_01!$A:$J,5,FALSE)</f>
        <v>0</v>
      </c>
    </row>
    <row r="154" spans="1:9" hidden="1" x14ac:dyDescent="0.25">
      <c r="A154" s="26">
        <f t="shared" si="15"/>
        <v>7</v>
      </c>
      <c r="B154" s="49">
        <f>Donnee_interpretation!C275</f>
        <v>0</v>
      </c>
      <c r="D154" s="35">
        <f t="shared" si="16"/>
        <v>7</v>
      </c>
      <c r="E154" s="69" t="s">
        <v>776</v>
      </c>
      <c r="F154" s="52">
        <f>ABS(Donnee_interpretation!D275)</f>
        <v>0</v>
      </c>
      <c r="G154" s="36"/>
      <c r="H154" s="42">
        <f>VLOOKUP($B154,annexe_01!$A:$J,10,FALSE)</f>
        <v>0</v>
      </c>
      <c r="I154" s="46">
        <f>VLOOKUP($B154,annexe_01!$A:$J,5,FALSE)</f>
        <v>0</v>
      </c>
    </row>
    <row r="155" spans="1:9" hidden="1" x14ac:dyDescent="0.25">
      <c r="A155" s="26">
        <f t="shared" si="15"/>
        <v>8</v>
      </c>
      <c r="B155" s="49">
        <f>Donnee_interpretation!C276</f>
        <v>0</v>
      </c>
      <c r="D155" s="37">
        <f t="shared" si="16"/>
        <v>8</v>
      </c>
      <c r="E155" s="70" t="s">
        <v>776</v>
      </c>
      <c r="F155" s="53">
        <f>ABS(Donnee_interpretation!D276)</f>
        <v>0</v>
      </c>
      <c r="G155" s="38"/>
      <c r="H155" s="42">
        <f>VLOOKUP($B155,annexe_01!$A:$J,10,FALSE)</f>
        <v>0</v>
      </c>
      <c r="I155" s="47">
        <f>VLOOKUP($B155,annexe_01!$A:$J,5,FALSE)</f>
        <v>0</v>
      </c>
    </row>
    <row r="156" spans="1:9" hidden="1" x14ac:dyDescent="0.25">
      <c r="A156" s="26">
        <f t="shared" si="15"/>
        <v>9</v>
      </c>
      <c r="B156" s="49">
        <f>Donnee_interpretation!C277</f>
        <v>0</v>
      </c>
      <c r="D156" s="35">
        <f t="shared" si="16"/>
        <v>9</v>
      </c>
      <c r="E156" s="69" t="s">
        <v>776</v>
      </c>
      <c r="F156" s="52">
        <f>ABS(Donnee_interpretation!D277)</f>
        <v>0</v>
      </c>
      <c r="G156" s="36"/>
      <c r="H156" s="42">
        <f>VLOOKUP($B156,annexe_01!$A:$J,10,FALSE)</f>
        <v>0</v>
      </c>
      <c r="I156" s="46">
        <f>VLOOKUP($B156,annexe_01!$A:$J,5,FALSE)</f>
        <v>0</v>
      </c>
    </row>
    <row r="157" spans="1:9" hidden="1" x14ac:dyDescent="0.25">
      <c r="A157" s="26">
        <f t="shared" si="15"/>
        <v>10</v>
      </c>
      <c r="B157" s="49">
        <f>Donnee_interpretation!C278</f>
        <v>0</v>
      </c>
      <c r="D157" s="37">
        <f t="shared" si="16"/>
        <v>10</v>
      </c>
      <c r="E157" s="70" t="s">
        <v>776</v>
      </c>
      <c r="F157" s="53">
        <f>ABS(Donnee_interpretation!D278)</f>
        <v>0</v>
      </c>
      <c r="G157" s="38"/>
      <c r="H157" s="42">
        <f>VLOOKUP($B157,annexe_01!$A:$J,10,FALSE)</f>
        <v>0</v>
      </c>
      <c r="I157" s="47">
        <f>VLOOKUP($B157,annexe_01!$A:$J,5,FALSE)</f>
        <v>0</v>
      </c>
    </row>
    <row r="158" spans="1:9" x14ac:dyDescent="0.25">
      <c r="A158" s="26" t="str">
        <f t="shared" si="15"/>
        <v>A</v>
      </c>
      <c r="B158" s="49" t="str">
        <f>Donnee_interpretation!C279</f>
        <v>Seul_gauche</v>
      </c>
      <c r="D158" s="34">
        <f t="shared" si="16"/>
        <v>1</v>
      </c>
      <c r="E158" s="75" t="s">
        <v>777</v>
      </c>
      <c r="F158" s="50" t="s">
        <v>329</v>
      </c>
      <c r="G158" s="29" t="s">
        <v>343</v>
      </c>
      <c r="H158" s="29" t="s">
        <v>332</v>
      </c>
      <c r="I158" s="48" t="s">
        <v>330</v>
      </c>
    </row>
    <row r="159" spans="1:9" x14ac:dyDescent="0.25">
      <c r="A159" s="26">
        <f t="shared" si="15"/>
        <v>1</v>
      </c>
      <c r="B159" s="49">
        <f>Donnee_interpretation!C280</f>
        <v>0</v>
      </c>
      <c r="D159" s="35">
        <f t="shared" si="16"/>
        <v>1</v>
      </c>
      <c r="E159" s="69" t="s">
        <v>777</v>
      </c>
      <c r="F159" s="52">
        <f>ABS(Donnee_interpretation!D280)</f>
        <v>0</v>
      </c>
      <c r="G159" s="36"/>
      <c r="H159" s="42">
        <f>VLOOKUP($B159,annexe_01!$A:$J,10,FALSE)</f>
        <v>0</v>
      </c>
      <c r="I159" s="46">
        <f>VLOOKUP($B159,annexe_01!$A:$J,5,FALSE)</f>
        <v>0</v>
      </c>
    </row>
    <row r="160" spans="1:9" x14ac:dyDescent="0.25">
      <c r="A160" s="26">
        <f t="shared" si="15"/>
        <v>2</v>
      </c>
      <c r="B160" s="49">
        <f>Donnee_interpretation!C281</f>
        <v>0</v>
      </c>
      <c r="D160" s="37">
        <f t="shared" si="16"/>
        <v>2</v>
      </c>
      <c r="E160" s="70" t="s">
        <v>777</v>
      </c>
      <c r="F160" s="53">
        <f>ABS(Donnee_interpretation!D281)</f>
        <v>0</v>
      </c>
      <c r="G160" s="38"/>
      <c r="H160" s="42">
        <f>VLOOKUP($B160,annexe_01!$A:$J,10,FALSE)</f>
        <v>0</v>
      </c>
      <c r="I160" s="47">
        <f>VLOOKUP($B160,annexe_01!$A:$J,5,FALSE)</f>
        <v>0</v>
      </c>
    </row>
    <row r="161" spans="1:9" x14ac:dyDescent="0.25">
      <c r="A161" s="26">
        <f t="shared" si="15"/>
        <v>3</v>
      </c>
      <c r="B161" s="49">
        <f>Donnee_interpretation!C282</f>
        <v>0</v>
      </c>
      <c r="D161" s="35">
        <f t="shared" si="16"/>
        <v>3</v>
      </c>
      <c r="E161" s="69" t="s">
        <v>777</v>
      </c>
      <c r="F161" s="52">
        <f>ABS(Donnee_interpretation!D282)</f>
        <v>0</v>
      </c>
      <c r="G161" s="36"/>
      <c r="H161" s="42">
        <f>VLOOKUP($B161,annexe_01!$A:$J,10,FALSE)</f>
        <v>0</v>
      </c>
      <c r="I161" s="46">
        <f>VLOOKUP($B161,annexe_01!$A:$J,5,FALSE)</f>
        <v>0</v>
      </c>
    </row>
    <row r="162" spans="1:9" hidden="1" x14ac:dyDescent="0.25">
      <c r="A162" s="26">
        <f t="shared" si="15"/>
        <v>4</v>
      </c>
      <c r="B162" s="49">
        <f>Donnee_interpretation!C283</f>
        <v>0</v>
      </c>
      <c r="D162" s="37">
        <f t="shared" si="16"/>
        <v>4</v>
      </c>
      <c r="E162" s="70" t="s">
        <v>777</v>
      </c>
      <c r="F162" s="53">
        <f>ABS(Donnee_interpretation!D283)</f>
        <v>0</v>
      </c>
      <c r="G162" s="38"/>
      <c r="H162" s="42">
        <f>VLOOKUP($B162,annexe_01!$A:$J,10,FALSE)</f>
        <v>0</v>
      </c>
      <c r="I162" s="47">
        <f>VLOOKUP($B162,annexe_01!$A:$J,5,FALSE)</f>
        <v>0</v>
      </c>
    </row>
    <row r="163" spans="1:9" hidden="1" x14ac:dyDescent="0.25">
      <c r="A163" s="26">
        <f t="shared" si="15"/>
        <v>5</v>
      </c>
      <c r="B163" s="49">
        <f>Donnee_interpretation!C284</f>
        <v>0</v>
      </c>
      <c r="D163" s="35">
        <f t="shared" si="16"/>
        <v>5</v>
      </c>
      <c r="E163" s="69" t="s">
        <v>777</v>
      </c>
      <c r="F163" s="52">
        <f>ABS(Donnee_interpretation!D284)</f>
        <v>0</v>
      </c>
      <c r="G163" s="36"/>
      <c r="H163" s="42">
        <f>VLOOKUP($B163,annexe_01!$A:$J,10,FALSE)</f>
        <v>0</v>
      </c>
      <c r="I163" s="46">
        <f>VLOOKUP($B163,annexe_01!$A:$J,5,FALSE)</f>
        <v>0</v>
      </c>
    </row>
    <row r="164" spans="1:9" ht="15.75" hidden="1" x14ac:dyDescent="0.25">
      <c r="A164" s="26">
        <f t="shared" si="15"/>
        <v>6</v>
      </c>
      <c r="B164" s="49">
        <f>Donnee_interpretation!C285</f>
        <v>0</v>
      </c>
      <c r="D164" s="37">
        <f t="shared" si="16"/>
        <v>6</v>
      </c>
      <c r="E164" s="70" t="s">
        <v>777</v>
      </c>
      <c r="F164" s="51">
        <f>ABS(Donnee_interpretation!D285)</f>
        <v>0</v>
      </c>
      <c r="G164" s="41"/>
      <c r="H164" s="42">
        <f>VLOOKUP($B164,annexe_01!$A:$J,10,FALSE)</f>
        <v>0</v>
      </c>
      <c r="I164" s="47">
        <f>VLOOKUP($B164,annexe_01!$A:$J,5,FALSE)</f>
        <v>0</v>
      </c>
    </row>
    <row r="165" spans="1:9" hidden="1" x14ac:dyDescent="0.25">
      <c r="A165" s="26">
        <f t="shared" si="15"/>
        <v>7</v>
      </c>
      <c r="B165" s="49">
        <f>Donnee_interpretation!C286</f>
        <v>0</v>
      </c>
      <c r="D165" s="35">
        <f t="shared" si="16"/>
        <v>7</v>
      </c>
      <c r="E165" s="69" t="s">
        <v>777</v>
      </c>
      <c r="F165" s="52">
        <f>ABS(Donnee_interpretation!D286)</f>
        <v>0</v>
      </c>
      <c r="G165" s="36"/>
      <c r="H165" s="42">
        <f>VLOOKUP($B165,annexe_01!$A:$J,10,FALSE)</f>
        <v>0</v>
      </c>
      <c r="I165" s="46">
        <f>VLOOKUP($B165,annexe_01!$A:$J,5,FALSE)</f>
        <v>0</v>
      </c>
    </row>
    <row r="166" spans="1:9" hidden="1" x14ac:dyDescent="0.25">
      <c r="A166" s="26">
        <f t="shared" ref="A166:A229" si="17">A155</f>
        <v>8</v>
      </c>
      <c r="B166" s="49">
        <f>Donnee_interpretation!C287</f>
        <v>0</v>
      </c>
      <c r="D166" s="37">
        <f t="shared" ref="D166:D168" si="18">D155</f>
        <v>8</v>
      </c>
      <c r="E166" s="70" t="s">
        <v>777</v>
      </c>
      <c r="F166" s="53">
        <f>ABS(Donnee_interpretation!D287)</f>
        <v>0</v>
      </c>
      <c r="G166" s="38"/>
      <c r="H166" s="42">
        <f>VLOOKUP($B166,annexe_01!$A:$J,10,FALSE)</f>
        <v>0</v>
      </c>
      <c r="I166" s="47">
        <f>VLOOKUP($B166,annexe_01!$A:$J,5,FALSE)</f>
        <v>0</v>
      </c>
    </row>
    <row r="167" spans="1:9" hidden="1" x14ac:dyDescent="0.25">
      <c r="A167" s="26">
        <f t="shared" si="17"/>
        <v>9</v>
      </c>
      <c r="B167" s="49">
        <f>Donnee_interpretation!C288</f>
        <v>0</v>
      </c>
      <c r="D167" s="35">
        <f t="shared" si="18"/>
        <v>9</v>
      </c>
      <c r="E167" s="69" t="s">
        <v>777</v>
      </c>
      <c r="F167" s="52">
        <f>ABS(Donnee_interpretation!D288)</f>
        <v>0</v>
      </c>
      <c r="G167" s="36"/>
      <c r="H167" s="42">
        <f>VLOOKUP($B167,annexe_01!$A:$J,10,FALSE)</f>
        <v>0</v>
      </c>
      <c r="I167" s="46">
        <f>VLOOKUP($B167,annexe_01!$A:$J,5,FALSE)</f>
        <v>0</v>
      </c>
    </row>
    <row r="168" spans="1:9" hidden="1" x14ac:dyDescent="0.25">
      <c r="A168" s="26">
        <f t="shared" si="17"/>
        <v>10</v>
      </c>
      <c r="B168" s="49">
        <f>Donnee_interpretation!C289</f>
        <v>0</v>
      </c>
      <c r="D168" s="37">
        <f t="shared" si="18"/>
        <v>10</v>
      </c>
      <c r="E168" s="70" t="s">
        <v>777</v>
      </c>
      <c r="F168" s="53">
        <f>ABS(Donnee_interpretation!D289)</f>
        <v>0</v>
      </c>
      <c r="G168" s="38"/>
      <c r="H168" s="42">
        <f>VLOOKUP($B168,annexe_01!$A:$J,10,FALSE)</f>
        <v>0</v>
      </c>
      <c r="I168" s="47">
        <f>VLOOKUP($B168,annexe_01!$A:$J,5,FALSE)</f>
        <v>0</v>
      </c>
    </row>
    <row r="169" spans="1:9" x14ac:dyDescent="0.25">
      <c r="A169" s="26" t="str">
        <f t="shared" si="17"/>
        <v>A</v>
      </c>
      <c r="B169" s="49" t="str">
        <f>Donnee_interpretation!C290</f>
        <v>futur</v>
      </c>
    </row>
    <row r="170" spans="1:9" x14ac:dyDescent="0.25">
      <c r="A170" s="26">
        <f t="shared" si="17"/>
        <v>1</v>
      </c>
      <c r="B170" s="49" t="str">
        <f>Donnee_interpretation!C291</f>
        <v>Droit</v>
      </c>
    </row>
    <row r="171" spans="1:9" x14ac:dyDescent="0.25">
      <c r="A171" s="26">
        <f t="shared" si="17"/>
        <v>2</v>
      </c>
      <c r="B171" s="49">
        <f>Donnee_interpretation!C292</f>
        <v>2150</v>
      </c>
    </row>
    <row r="172" spans="1:9" x14ac:dyDescent="0.25">
      <c r="A172" s="26">
        <f t="shared" si="17"/>
        <v>3</v>
      </c>
      <c r="B172" s="49">
        <f>Donnee_interpretation!C293</f>
        <v>2140</v>
      </c>
    </row>
    <row r="173" spans="1:9" x14ac:dyDescent="0.25">
      <c r="A173" s="26">
        <f t="shared" si="17"/>
        <v>4</v>
      </c>
      <c r="B173" s="49">
        <f>Donnee_interpretation!C294</f>
        <v>2130</v>
      </c>
    </row>
    <row r="174" spans="1:9" x14ac:dyDescent="0.25">
      <c r="A174" s="26">
        <f t="shared" si="17"/>
        <v>5</v>
      </c>
      <c r="B174" s="49">
        <f>Donnee_interpretation!C295</f>
        <v>2120</v>
      </c>
    </row>
    <row r="175" spans="1:9" x14ac:dyDescent="0.25">
      <c r="A175" s="26">
        <f t="shared" si="17"/>
        <v>6</v>
      </c>
      <c r="B175" s="49">
        <f>Donnee_interpretation!C296</f>
        <v>2100</v>
      </c>
    </row>
    <row r="176" spans="1:9" x14ac:dyDescent="0.25">
      <c r="A176" s="26">
        <f t="shared" si="17"/>
        <v>7</v>
      </c>
      <c r="B176" s="49">
        <f>Donnee_interpretation!C297</f>
        <v>2090</v>
      </c>
    </row>
    <row r="177" spans="1:2" x14ac:dyDescent="0.25">
      <c r="A177" s="26">
        <f t="shared" si="17"/>
        <v>8</v>
      </c>
      <c r="B177" s="49">
        <f>Donnee_interpretation!C298</f>
        <v>2050</v>
      </c>
    </row>
    <row r="178" spans="1:2" x14ac:dyDescent="0.25">
      <c r="A178" s="26">
        <f t="shared" si="17"/>
        <v>9</v>
      </c>
      <c r="B178" s="49">
        <f>Donnee_interpretation!C299</f>
        <v>2010</v>
      </c>
    </row>
    <row r="179" spans="1:2" x14ac:dyDescent="0.25">
      <c r="A179" s="26">
        <f t="shared" si="17"/>
        <v>10</v>
      </c>
      <c r="B179" s="49">
        <f>Donnee_interpretation!C300</f>
        <v>1980</v>
      </c>
    </row>
    <row r="180" spans="1:2" x14ac:dyDescent="0.25">
      <c r="A180" s="26" t="str">
        <f t="shared" si="17"/>
        <v>A</v>
      </c>
      <c r="B180" s="49">
        <f>Donnee_interpretation!C301</f>
        <v>1960</v>
      </c>
    </row>
    <row r="181" spans="1:2" x14ac:dyDescent="0.25">
      <c r="A181" s="26">
        <f t="shared" si="17"/>
        <v>1</v>
      </c>
      <c r="B181" s="49" t="str">
        <f>Donnee_interpretation!C302</f>
        <v>Droit</v>
      </c>
    </row>
    <row r="182" spans="1:2" x14ac:dyDescent="0.25">
      <c r="A182" s="26">
        <f t="shared" si="17"/>
        <v>2</v>
      </c>
      <c r="B182" s="49">
        <f>Donnee_interpretation!C303</f>
        <v>1310</v>
      </c>
    </row>
    <row r="183" spans="1:2" x14ac:dyDescent="0.25">
      <c r="A183" s="26">
        <f t="shared" si="17"/>
        <v>3</v>
      </c>
      <c r="B183" s="49">
        <f>Donnee_interpretation!C304</f>
        <v>1340</v>
      </c>
    </row>
    <row r="184" spans="1:2" x14ac:dyDescent="0.25">
      <c r="A184" s="26">
        <f t="shared" si="17"/>
        <v>4</v>
      </c>
      <c r="B184" s="49">
        <f>Donnee_interpretation!C305</f>
        <v>1300</v>
      </c>
    </row>
    <row r="185" spans="1:2" x14ac:dyDescent="0.25">
      <c r="A185" s="26">
        <f t="shared" si="17"/>
        <v>5</v>
      </c>
      <c r="B185" s="49">
        <f>Donnee_interpretation!C306</f>
        <v>1290</v>
      </c>
    </row>
    <row r="186" spans="1:2" x14ac:dyDescent="0.25">
      <c r="A186" s="26">
        <f t="shared" si="17"/>
        <v>6</v>
      </c>
      <c r="B186" s="49">
        <f>Donnee_interpretation!C307</f>
        <v>2140</v>
      </c>
    </row>
    <row r="187" spans="1:2" x14ac:dyDescent="0.25">
      <c r="A187" s="26">
        <f t="shared" si="17"/>
        <v>7</v>
      </c>
      <c r="B187" s="49">
        <f>Donnee_interpretation!C308</f>
        <v>1140</v>
      </c>
    </row>
    <row r="188" spans="1:2" x14ac:dyDescent="0.25">
      <c r="A188" s="26">
        <f t="shared" si="17"/>
        <v>8</v>
      </c>
      <c r="B188" s="49">
        <f>Donnee_interpretation!C309</f>
        <v>1330</v>
      </c>
    </row>
    <row r="189" spans="1:2" x14ac:dyDescent="0.25">
      <c r="A189" s="26">
        <f t="shared" si="17"/>
        <v>9</v>
      </c>
      <c r="B189" s="49">
        <f>Donnee_interpretation!C310</f>
        <v>1830</v>
      </c>
    </row>
    <row r="190" spans="1:2" x14ac:dyDescent="0.25">
      <c r="A190" s="26">
        <f t="shared" si="17"/>
        <v>10</v>
      </c>
      <c r="B190" s="49">
        <f>Donnee_interpretation!C311</f>
        <v>1440</v>
      </c>
    </row>
    <row r="191" spans="1:2" x14ac:dyDescent="0.25">
      <c r="A191" s="26" t="str">
        <f t="shared" si="17"/>
        <v>A</v>
      </c>
      <c r="B191" s="49">
        <f>Donnee_interpretation!C312</f>
        <v>1480</v>
      </c>
    </row>
    <row r="192" spans="1:2" x14ac:dyDescent="0.25">
      <c r="A192" s="26">
        <f t="shared" si="17"/>
        <v>1</v>
      </c>
      <c r="B192" s="49" t="str">
        <f>Donnee_interpretation!C313</f>
        <v>Deux</v>
      </c>
    </row>
    <row r="193" spans="1:2" x14ac:dyDescent="0.25">
      <c r="A193" s="26">
        <f t="shared" si="17"/>
        <v>2</v>
      </c>
      <c r="B193" s="49">
        <f>Donnee_interpretation!C314</f>
        <v>1340</v>
      </c>
    </row>
    <row r="194" spans="1:2" x14ac:dyDescent="0.25">
      <c r="A194" s="26">
        <f t="shared" si="17"/>
        <v>3</v>
      </c>
      <c r="B194" s="49">
        <f>Donnee_interpretation!C315</f>
        <v>1270</v>
      </c>
    </row>
    <row r="195" spans="1:2" x14ac:dyDescent="0.25">
      <c r="A195" s="26">
        <f t="shared" si="17"/>
        <v>4</v>
      </c>
      <c r="B195" s="49">
        <f>Donnee_interpretation!C316</f>
        <v>1740</v>
      </c>
    </row>
    <row r="196" spans="1:2" x14ac:dyDescent="0.25">
      <c r="A196" s="26">
        <f t="shared" si="17"/>
        <v>5</v>
      </c>
      <c r="B196" s="49">
        <f>Donnee_interpretation!C317</f>
        <v>1090</v>
      </c>
    </row>
    <row r="197" spans="1:2" x14ac:dyDescent="0.25">
      <c r="A197" s="26">
        <f t="shared" si="17"/>
        <v>6</v>
      </c>
      <c r="B197" s="49">
        <f>Donnee_interpretation!C318</f>
        <v>1760</v>
      </c>
    </row>
    <row r="198" spans="1:2" x14ac:dyDescent="0.25">
      <c r="A198" s="26">
        <f t="shared" si="17"/>
        <v>7</v>
      </c>
      <c r="B198" s="49">
        <f>Donnee_interpretation!C319</f>
        <v>1930</v>
      </c>
    </row>
    <row r="199" spans="1:2" x14ac:dyDescent="0.25">
      <c r="A199" s="26">
        <f t="shared" si="17"/>
        <v>8</v>
      </c>
      <c r="B199" s="49">
        <f>Donnee_interpretation!C320</f>
        <v>1460</v>
      </c>
    </row>
    <row r="200" spans="1:2" x14ac:dyDescent="0.25">
      <c r="A200" s="26">
        <f t="shared" si="17"/>
        <v>9</v>
      </c>
      <c r="B200" s="49">
        <f>Donnee_interpretation!C321</f>
        <v>1320</v>
      </c>
    </row>
    <row r="201" spans="1:2" x14ac:dyDescent="0.25">
      <c r="A201" s="26">
        <f t="shared" si="17"/>
        <v>10</v>
      </c>
      <c r="B201" s="49">
        <f>Donnee_interpretation!C322</f>
        <v>1820</v>
      </c>
    </row>
    <row r="202" spans="1:2" x14ac:dyDescent="0.25">
      <c r="A202" s="26" t="str">
        <f t="shared" si="17"/>
        <v>A</v>
      </c>
      <c r="B202" s="49">
        <f>Donnee_interpretation!C323</f>
        <v>1800</v>
      </c>
    </row>
    <row r="203" spans="1:2" x14ac:dyDescent="0.25">
      <c r="A203" s="26">
        <f t="shared" si="17"/>
        <v>1</v>
      </c>
      <c r="B203" s="49" t="str">
        <f>Donnee_interpretation!C324</f>
        <v>Deux</v>
      </c>
    </row>
    <row r="204" spans="1:2" x14ac:dyDescent="0.25">
      <c r="A204" s="26">
        <f t="shared" si="17"/>
        <v>2</v>
      </c>
      <c r="B204" s="49">
        <f>Donnee_interpretation!C325</f>
        <v>1750</v>
      </c>
    </row>
    <row r="205" spans="1:2" x14ac:dyDescent="0.25">
      <c r="A205" s="26">
        <f t="shared" si="17"/>
        <v>3</v>
      </c>
      <c r="B205" s="49">
        <f>Donnee_interpretation!C326</f>
        <v>1540</v>
      </c>
    </row>
    <row r="206" spans="1:2" x14ac:dyDescent="0.25">
      <c r="A206" s="26">
        <f t="shared" si="17"/>
        <v>4</v>
      </c>
      <c r="B206" s="49">
        <f>Donnee_interpretation!C327</f>
        <v>1850</v>
      </c>
    </row>
    <row r="207" spans="1:2" x14ac:dyDescent="0.25">
      <c r="A207" s="26">
        <f t="shared" si="17"/>
        <v>5</v>
      </c>
      <c r="B207" s="49">
        <f>Donnee_interpretation!C328</f>
        <v>1510</v>
      </c>
    </row>
    <row r="208" spans="1:2" x14ac:dyDescent="0.25">
      <c r="A208" s="26">
        <f t="shared" si="17"/>
        <v>6</v>
      </c>
      <c r="B208" s="49">
        <f>Donnee_interpretation!C329</f>
        <v>1840</v>
      </c>
    </row>
    <row r="209" spans="1:2" x14ac:dyDescent="0.25">
      <c r="A209" s="26">
        <f t="shared" si="17"/>
        <v>7</v>
      </c>
      <c r="B209" s="49">
        <f>Donnee_interpretation!C330</f>
        <v>1760</v>
      </c>
    </row>
    <row r="210" spans="1:2" x14ac:dyDescent="0.25">
      <c r="A210" s="26">
        <f t="shared" si="17"/>
        <v>8</v>
      </c>
      <c r="B210" s="49">
        <f>Donnee_interpretation!C331</f>
        <v>1720</v>
      </c>
    </row>
    <row r="211" spans="1:2" x14ac:dyDescent="0.25">
      <c r="A211" s="26">
        <f t="shared" si="17"/>
        <v>9</v>
      </c>
      <c r="B211" s="49">
        <f>Donnee_interpretation!C332</f>
        <v>1620</v>
      </c>
    </row>
    <row r="212" spans="1:2" x14ac:dyDescent="0.25">
      <c r="A212" s="26">
        <f t="shared" si="17"/>
        <v>10</v>
      </c>
      <c r="B212" s="49">
        <f>Donnee_interpretation!C333</f>
        <v>1570</v>
      </c>
    </row>
    <row r="213" spans="1:2" x14ac:dyDescent="0.25">
      <c r="A213" s="26" t="str">
        <f t="shared" si="17"/>
        <v>A</v>
      </c>
      <c r="B213" s="49">
        <f>Donnee_interpretation!C334</f>
        <v>1500</v>
      </c>
    </row>
    <row r="214" spans="1:2" x14ac:dyDescent="0.25">
      <c r="A214" s="26">
        <f t="shared" si="17"/>
        <v>1</v>
      </c>
      <c r="B214" s="49" t="str">
        <f>Donnee_interpretation!C335</f>
        <v>Deux</v>
      </c>
    </row>
    <row r="215" spans="1:2" x14ac:dyDescent="0.25">
      <c r="A215" s="26">
        <f t="shared" si="17"/>
        <v>2</v>
      </c>
      <c r="B215" s="49">
        <f>Donnee_interpretation!C336</f>
        <v>1070</v>
      </c>
    </row>
    <row r="216" spans="1:2" x14ac:dyDescent="0.25">
      <c r="A216" s="26">
        <f t="shared" si="17"/>
        <v>3</v>
      </c>
      <c r="B216" s="49">
        <f>Donnee_interpretation!C337</f>
        <v>1630</v>
      </c>
    </row>
    <row r="217" spans="1:2" x14ac:dyDescent="0.25">
      <c r="A217" s="26">
        <f t="shared" si="17"/>
        <v>4</v>
      </c>
      <c r="B217" s="49">
        <f>Donnee_interpretation!C338</f>
        <v>1610</v>
      </c>
    </row>
    <row r="218" spans="1:2" x14ac:dyDescent="0.25">
      <c r="A218" s="26">
        <f t="shared" si="17"/>
        <v>5</v>
      </c>
      <c r="B218" s="49">
        <f>Donnee_interpretation!C339</f>
        <v>1640</v>
      </c>
    </row>
    <row r="219" spans="1:2" x14ac:dyDescent="0.25">
      <c r="A219" s="26">
        <f t="shared" si="17"/>
        <v>6</v>
      </c>
      <c r="B219" s="49">
        <f>Donnee_interpretation!C340</f>
        <v>2100</v>
      </c>
    </row>
    <row r="220" spans="1:2" x14ac:dyDescent="0.25">
      <c r="A220" s="26">
        <f t="shared" si="17"/>
        <v>7</v>
      </c>
      <c r="B220" s="49">
        <f>Donnee_interpretation!C341</f>
        <v>1460</v>
      </c>
    </row>
    <row r="221" spans="1:2" x14ac:dyDescent="0.25">
      <c r="A221" s="26">
        <f t="shared" si="17"/>
        <v>8</v>
      </c>
      <c r="B221" s="49">
        <f>Donnee_interpretation!C342</f>
        <v>1320</v>
      </c>
    </row>
    <row r="222" spans="1:2" x14ac:dyDescent="0.25">
      <c r="A222" s="26">
        <f t="shared" si="17"/>
        <v>9</v>
      </c>
      <c r="B222" s="49">
        <f>Donnee_interpretation!C343</f>
        <v>1380</v>
      </c>
    </row>
    <row r="223" spans="1:2" x14ac:dyDescent="0.25">
      <c r="A223" s="26">
        <f t="shared" si="17"/>
        <v>10</v>
      </c>
      <c r="B223" s="49">
        <f>Donnee_interpretation!C344</f>
        <v>1480</v>
      </c>
    </row>
    <row r="224" spans="1:2" x14ac:dyDescent="0.25">
      <c r="A224" s="26" t="str">
        <f t="shared" si="17"/>
        <v>A</v>
      </c>
      <c r="B224" s="49">
        <f>Donnee_interpretation!C345</f>
        <v>1560</v>
      </c>
    </row>
    <row r="225" spans="1:2" x14ac:dyDescent="0.25">
      <c r="A225" s="26">
        <f t="shared" si="17"/>
        <v>1</v>
      </c>
      <c r="B225" s="49" t="str">
        <f>Donnee_interpretation!C346</f>
        <v>Deux</v>
      </c>
    </row>
    <row r="226" spans="1:2" x14ac:dyDescent="0.25">
      <c r="A226" s="26">
        <f t="shared" si="17"/>
        <v>2</v>
      </c>
      <c r="B226" s="49">
        <f>Donnee_interpretation!C347</f>
        <v>1070</v>
      </c>
    </row>
    <row r="227" spans="1:2" x14ac:dyDescent="0.25">
      <c r="A227" s="26">
        <f t="shared" si="17"/>
        <v>3</v>
      </c>
      <c r="B227" s="49">
        <f>Donnee_interpretation!C348</f>
        <v>1090</v>
      </c>
    </row>
    <row r="228" spans="1:2" x14ac:dyDescent="0.25">
      <c r="A228" s="26">
        <f t="shared" si="17"/>
        <v>4</v>
      </c>
      <c r="B228" s="49">
        <f>Donnee_interpretation!C349</f>
        <v>1100</v>
      </c>
    </row>
    <row r="229" spans="1:2" x14ac:dyDescent="0.25">
      <c r="A229" s="26">
        <f t="shared" si="17"/>
        <v>5</v>
      </c>
      <c r="B229" s="49">
        <f>Donnee_interpretation!C350</f>
        <v>1120</v>
      </c>
    </row>
    <row r="230" spans="1:2" x14ac:dyDescent="0.25">
      <c r="A230" s="26">
        <f t="shared" ref="A230:A232" si="19">A219</f>
        <v>6</v>
      </c>
      <c r="B230" s="49">
        <f>Donnee_interpretation!C351</f>
        <v>1130</v>
      </c>
    </row>
    <row r="231" spans="1:2" x14ac:dyDescent="0.25">
      <c r="A231" s="26">
        <f t="shared" si="19"/>
        <v>7</v>
      </c>
      <c r="B231" s="49">
        <f>Donnee_interpretation!C352</f>
        <v>1180</v>
      </c>
    </row>
    <row r="232" spans="1:2" x14ac:dyDescent="0.25">
      <c r="A232" s="26">
        <f t="shared" si="19"/>
        <v>8</v>
      </c>
      <c r="B232" s="49">
        <f>Donnee_interpretation!C353</f>
        <v>1190</v>
      </c>
    </row>
  </sheetData>
  <autoFilter ref="D25:E168">
    <filterColumn colId="0">
      <filters>
        <filter val="1"/>
        <filter val="2"/>
        <filter val="3"/>
      </filters>
    </filterColumn>
  </autoFilter>
  <mergeCells count="1">
    <mergeCell ref="D6:I6"/>
  </mergeCells>
  <conditionalFormatting sqref="H27">
    <cfRule type="expression" dxfId="434" priority="406">
      <formula>IF(H27=15,TRUE,FALSE)</formula>
    </cfRule>
    <cfRule type="expression" dxfId="433" priority="407">
      <formula>IF(H27=14,TRUE,FALSE)</formula>
    </cfRule>
    <cfRule type="expression" dxfId="432" priority="408">
      <formula>IF(H27=13,TRUE,FALSE)</formula>
    </cfRule>
    <cfRule type="expression" dxfId="431" priority="409">
      <formula>IF(H27=12,TRUE,FALSE)</formula>
    </cfRule>
    <cfRule type="expression" dxfId="430" priority="410">
      <formula>IF(H27=11,TRUE,FALSE)</formula>
    </cfRule>
    <cfRule type="expression" dxfId="429" priority="411">
      <formula>IF(H27=10,TRUE,FALSE)</formula>
    </cfRule>
    <cfRule type="expression" dxfId="428" priority="412">
      <formula>IF(H27=9,TRUE,FALSE)</formula>
    </cfRule>
    <cfRule type="expression" dxfId="427" priority="413">
      <formula>IF(H27=8,TRUE,FALSE)</formula>
    </cfRule>
    <cfRule type="expression" dxfId="426" priority="414">
      <formula>IF(H27=7,TRUE,FALSE)</formula>
    </cfRule>
    <cfRule type="expression" dxfId="425" priority="415">
      <formula>IF(H27=6,TRUE,FALSE)</formula>
    </cfRule>
    <cfRule type="expression" dxfId="424" priority="416">
      <formula>IF(H27=5,TRUE,FALSE)</formula>
    </cfRule>
    <cfRule type="expression" dxfId="423" priority="417">
      <formula>IF(H27=4,TRUE,FALSE)</formula>
    </cfRule>
    <cfRule type="expression" dxfId="422" priority="418">
      <formula>IF(H27=3,TRUE,FALSE)</formula>
    </cfRule>
    <cfRule type="expression" dxfId="421" priority="419">
      <formula>IF(H27=2,TRUE,FALSE)</formula>
    </cfRule>
    <cfRule type="expression" dxfId="420" priority="420">
      <formula>IF(H27=1,TRUE,FALSE)</formula>
    </cfRule>
  </conditionalFormatting>
  <conditionalFormatting sqref="H28:H36">
    <cfRule type="expression" dxfId="419" priority="391">
      <formula>IF(H28=15,TRUE,FALSE)</formula>
    </cfRule>
    <cfRule type="expression" dxfId="418" priority="392">
      <formula>IF(H28=14,TRUE,FALSE)</formula>
    </cfRule>
    <cfRule type="expression" dxfId="417" priority="393">
      <formula>IF(H28=13,TRUE,FALSE)</formula>
    </cfRule>
    <cfRule type="expression" dxfId="416" priority="394">
      <formula>IF(H28=12,TRUE,FALSE)</formula>
    </cfRule>
    <cfRule type="expression" dxfId="415" priority="395">
      <formula>IF(H28=11,TRUE,FALSE)</formula>
    </cfRule>
    <cfRule type="expression" dxfId="414" priority="396">
      <formula>IF(H28=10,TRUE,FALSE)</formula>
    </cfRule>
    <cfRule type="expression" dxfId="413" priority="397">
      <formula>IF(H28=9,TRUE,FALSE)</formula>
    </cfRule>
    <cfRule type="expression" dxfId="412" priority="398">
      <formula>IF(H28=8,TRUE,FALSE)</formula>
    </cfRule>
    <cfRule type="expression" dxfId="411" priority="399">
      <formula>IF(H28=7,TRUE,FALSE)</formula>
    </cfRule>
    <cfRule type="expression" dxfId="410" priority="400">
      <formula>IF(H28=6,TRUE,FALSE)</formula>
    </cfRule>
    <cfRule type="expression" dxfId="409" priority="401">
      <formula>IF(H28=5,TRUE,FALSE)</formula>
    </cfRule>
    <cfRule type="expression" dxfId="408" priority="402">
      <formula>IF(H28=4,TRUE,FALSE)</formula>
    </cfRule>
    <cfRule type="expression" dxfId="407" priority="403">
      <formula>IF(H28=3,TRUE,FALSE)</formula>
    </cfRule>
    <cfRule type="expression" dxfId="406" priority="404">
      <formula>IF(H28=2,TRUE,FALSE)</formula>
    </cfRule>
    <cfRule type="expression" dxfId="405" priority="405">
      <formula>IF(H28=1,TRUE,FALSE)</formula>
    </cfRule>
  </conditionalFormatting>
  <conditionalFormatting sqref="H38">
    <cfRule type="expression" dxfId="404" priority="376">
      <formula>IF(H38=15,TRUE,FALSE)</formula>
    </cfRule>
    <cfRule type="expression" dxfId="403" priority="377">
      <formula>IF(H38=14,TRUE,FALSE)</formula>
    </cfRule>
    <cfRule type="expression" dxfId="402" priority="378">
      <formula>IF(H38=13,TRUE,FALSE)</formula>
    </cfRule>
    <cfRule type="expression" dxfId="401" priority="379">
      <formula>IF(H38=12,TRUE,FALSE)</formula>
    </cfRule>
    <cfRule type="expression" dxfId="400" priority="380">
      <formula>IF(H38=11,TRUE,FALSE)</formula>
    </cfRule>
    <cfRule type="expression" dxfId="399" priority="381">
      <formula>IF(H38=10,TRUE,FALSE)</formula>
    </cfRule>
    <cfRule type="expression" dxfId="398" priority="382">
      <formula>IF(H38=9,TRUE,FALSE)</formula>
    </cfRule>
    <cfRule type="expression" dxfId="397" priority="383">
      <formula>IF(H38=8,TRUE,FALSE)</formula>
    </cfRule>
    <cfRule type="expression" dxfId="396" priority="384">
      <formula>IF(H38=7,TRUE,FALSE)</formula>
    </cfRule>
    <cfRule type="expression" dxfId="395" priority="385">
      <formula>IF(H38=6,TRUE,FALSE)</formula>
    </cfRule>
    <cfRule type="expression" dxfId="394" priority="386">
      <formula>IF(H38=5,TRUE,FALSE)</formula>
    </cfRule>
    <cfRule type="expression" dxfId="393" priority="387">
      <formula>IF(H38=4,TRUE,FALSE)</formula>
    </cfRule>
    <cfRule type="expression" dxfId="392" priority="388">
      <formula>IF(H38=3,TRUE,FALSE)</formula>
    </cfRule>
    <cfRule type="expression" dxfId="391" priority="389">
      <formula>IF(H38=2,TRUE,FALSE)</formula>
    </cfRule>
    <cfRule type="expression" dxfId="390" priority="390">
      <formula>IF(H38=1,TRUE,FALSE)</formula>
    </cfRule>
  </conditionalFormatting>
  <conditionalFormatting sqref="H39:H47">
    <cfRule type="expression" dxfId="389" priority="361">
      <formula>IF(H39=15,TRUE,FALSE)</formula>
    </cfRule>
    <cfRule type="expression" dxfId="388" priority="362">
      <formula>IF(H39=14,TRUE,FALSE)</formula>
    </cfRule>
    <cfRule type="expression" dxfId="387" priority="363">
      <formula>IF(H39=13,TRUE,FALSE)</formula>
    </cfRule>
    <cfRule type="expression" dxfId="386" priority="364">
      <formula>IF(H39=12,TRUE,FALSE)</formula>
    </cfRule>
    <cfRule type="expression" dxfId="385" priority="365">
      <formula>IF(H39=11,TRUE,FALSE)</formula>
    </cfRule>
    <cfRule type="expression" dxfId="384" priority="366">
      <formula>IF(H39=10,TRUE,FALSE)</formula>
    </cfRule>
    <cfRule type="expression" dxfId="383" priority="367">
      <formula>IF(H39=9,TRUE,FALSE)</formula>
    </cfRule>
    <cfRule type="expression" dxfId="382" priority="368">
      <formula>IF(H39=8,TRUE,FALSE)</formula>
    </cfRule>
    <cfRule type="expression" dxfId="381" priority="369">
      <formula>IF(H39=7,TRUE,FALSE)</formula>
    </cfRule>
    <cfRule type="expression" dxfId="380" priority="370">
      <formula>IF(H39=6,TRUE,FALSE)</formula>
    </cfRule>
    <cfRule type="expression" dxfId="379" priority="371">
      <formula>IF(H39=5,TRUE,FALSE)</formula>
    </cfRule>
    <cfRule type="expression" dxfId="378" priority="372">
      <formula>IF(H39=4,TRUE,FALSE)</formula>
    </cfRule>
    <cfRule type="expression" dxfId="377" priority="373">
      <formula>IF(H39=3,TRUE,FALSE)</formula>
    </cfRule>
    <cfRule type="expression" dxfId="376" priority="374">
      <formula>IF(H39=2,TRUE,FALSE)</formula>
    </cfRule>
    <cfRule type="expression" dxfId="375" priority="375">
      <formula>IF(H39=1,TRUE,FALSE)</formula>
    </cfRule>
  </conditionalFormatting>
  <conditionalFormatting sqref="H60">
    <cfRule type="expression" dxfId="374" priority="316">
      <formula>IF(H60=15,TRUE,FALSE)</formula>
    </cfRule>
    <cfRule type="expression" dxfId="373" priority="317">
      <formula>IF(H60=14,TRUE,FALSE)</formula>
    </cfRule>
    <cfRule type="expression" dxfId="372" priority="318">
      <formula>IF(H60=13,TRUE,FALSE)</formula>
    </cfRule>
    <cfRule type="expression" dxfId="371" priority="319">
      <formula>IF(H60=12,TRUE,FALSE)</formula>
    </cfRule>
    <cfRule type="expression" dxfId="370" priority="320">
      <formula>IF(H60=11,TRUE,FALSE)</formula>
    </cfRule>
    <cfRule type="expression" dxfId="369" priority="321">
      <formula>IF(H60=10,TRUE,FALSE)</formula>
    </cfRule>
    <cfRule type="expression" dxfId="368" priority="322">
      <formula>IF(H60=9,TRUE,FALSE)</formula>
    </cfRule>
    <cfRule type="expression" dxfId="367" priority="323">
      <formula>IF(H60=8,TRUE,FALSE)</formula>
    </cfRule>
    <cfRule type="expression" dxfId="366" priority="324">
      <formula>IF(H60=7,TRUE,FALSE)</formula>
    </cfRule>
    <cfRule type="expression" dxfId="365" priority="325">
      <formula>IF(H60=6,TRUE,FALSE)</formula>
    </cfRule>
    <cfRule type="expression" dxfId="364" priority="326">
      <formula>IF(H60=5,TRUE,FALSE)</formula>
    </cfRule>
    <cfRule type="expression" dxfId="363" priority="327">
      <formula>IF(H60=4,TRUE,FALSE)</formula>
    </cfRule>
    <cfRule type="expression" dxfId="362" priority="328">
      <formula>IF(H60=3,TRUE,FALSE)</formula>
    </cfRule>
    <cfRule type="expression" dxfId="361" priority="329">
      <formula>IF(H60=2,TRUE,FALSE)</formula>
    </cfRule>
    <cfRule type="expression" dxfId="360" priority="330">
      <formula>IF(H60=1,TRUE,FALSE)</formula>
    </cfRule>
  </conditionalFormatting>
  <conditionalFormatting sqref="H61:H69">
    <cfRule type="expression" dxfId="359" priority="301">
      <formula>IF(H61=15,TRUE,FALSE)</formula>
    </cfRule>
    <cfRule type="expression" dxfId="358" priority="302">
      <formula>IF(H61=14,TRUE,FALSE)</formula>
    </cfRule>
    <cfRule type="expression" dxfId="357" priority="303">
      <formula>IF(H61=13,TRUE,FALSE)</formula>
    </cfRule>
    <cfRule type="expression" dxfId="356" priority="304">
      <formula>IF(H61=12,TRUE,FALSE)</formula>
    </cfRule>
    <cfRule type="expression" dxfId="355" priority="305">
      <formula>IF(H61=11,TRUE,FALSE)</formula>
    </cfRule>
    <cfRule type="expression" dxfId="354" priority="306">
      <formula>IF(H61=10,TRUE,FALSE)</formula>
    </cfRule>
    <cfRule type="expression" dxfId="353" priority="307">
      <formula>IF(H61=9,TRUE,FALSE)</formula>
    </cfRule>
    <cfRule type="expression" dxfId="352" priority="308">
      <formula>IF(H61=8,TRUE,FALSE)</formula>
    </cfRule>
    <cfRule type="expression" dxfId="351" priority="309">
      <formula>IF(H61=7,TRUE,FALSE)</formula>
    </cfRule>
    <cfRule type="expression" dxfId="350" priority="310">
      <formula>IF(H61=6,TRUE,FALSE)</formula>
    </cfRule>
    <cfRule type="expression" dxfId="349" priority="311">
      <formula>IF(H61=5,TRUE,FALSE)</formula>
    </cfRule>
    <cfRule type="expression" dxfId="348" priority="312">
      <formula>IF(H61=4,TRUE,FALSE)</formula>
    </cfRule>
    <cfRule type="expression" dxfId="347" priority="313">
      <formula>IF(H61=3,TRUE,FALSE)</formula>
    </cfRule>
    <cfRule type="expression" dxfId="346" priority="314">
      <formula>IF(H61=2,TRUE,FALSE)</formula>
    </cfRule>
    <cfRule type="expression" dxfId="345" priority="315">
      <formula>IF(H61=1,TRUE,FALSE)</formula>
    </cfRule>
  </conditionalFormatting>
  <conditionalFormatting sqref="H49">
    <cfRule type="expression" dxfId="344" priority="346">
      <formula>IF(H49=15,TRUE,FALSE)</formula>
    </cfRule>
    <cfRule type="expression" dxfId="343" priority="347">
      <formula>IF(H49=14,TRUE,FALSE)</formula>
    </cfRule>
    <cfRule type="expression" dxfId="342" priority="348">
      <formula>IF(H49=13,TRUE,FALSE)</formula>
    </cfRule>
    <cfRule type="expression" dxfId="341" priority="349">
      <formula>IF(H49=12,TRUE,FALSE)</formula>
    </cfRule>
    <cfRule type="expression" dxfId="340" priority="350">
      <formula>IF(H49=11,TRUE,FALSE)</formula>
    </cfRule>
    <cfRule type="expression" dxfId="339" priority="351">
      <formula>IF(H49=10,TRUE,FALSE)</formula>
    </cfRule>
    <cfRule type="expression" dxfId="338" priority="352">
      <formula>IF(H49=9,TRUE,FALSE)</formula>
    </cfRule>
    <cfRule type="expression" dxfId="337" priority="353">
      <formula>IF(H49=8,TRUE,FALSE)</formula>
    </cfRule>
    <cfRule type="expression" dxfId="336" priority="354">
      <formula>IF(H49=7,TRUE,FALSE)</formula>
    </cfRule>
    <cfRule type="expression" dxfId="335" priority="355">
      <formula>IF(H49=6,TRUE,FALSE)</formula>
    </cfRule>
    <cfRule type="expression" dxfId="334" priority="356">
      <formula>IF(H49=5,TRUE,FALSE)</formula>
    </cfRule>
    <cfRule type="expression" dxfId="333" priority="357">
      <formula>IF(H49=4,TRUE,FALSE)</formula>
    </cfRule>
    <cfRule type="expression" dxfId="332" priority="358">
      <formula>IF(H49=3,TRUE,FALSE)</formula>
    </cfRule>
    <cfRule type="expression" dxfId="331" priority="359">
      <formula>IF(H49=2,TRUE,FALSE)</formula>
    </cfRule>
    <cfRule type="expression" dxfId="330" priority="360">
      <formula>IF(H49=1,TRUE,FALSE)</formula>
    </cfRule>
  </conditionalFormatting>
  <conditionalFormatting sqref="H50:H58">
    <cfRule type="expression" dxfId="329" priority="331">
      <formula>IF(H50=15,TRUE,FALSE)</formula>
    </cfRule>
    <cfRule type="expression" dxfId="328" priority="332">
      <formula>IF(H50=14,TRUE,FALSE)</formula>
    </cfRule>
    <cfRule type="expression" dxfId="327" priority="333">
      <formula>IF(H50=13,TRUE,FALSE)</formula>
    </cfRule>
    <cfRule type="expression" dxfId="326" priority="334">
      <formula>IF(H50=12,TRUE,FALSE)</formula>
    </cfRule>
    <cfRule type="expression" dxfId="325" priority="335">
      <formula>IF(H50=11,TRUE,FALSE)</formula>
    </cfRule>
    <cfRule type="expression" dxfId="324" priority="336">
      <formula>IF(H50=10,TRUE,FALSE)</formula>
    </cfRule>
    <cfRule type="expression" dxfId="323" priority="337">
      <formula>IF(H50=9,TRUE,FALSE)</formula>
    </cfRule>
    <cfRule type="expression" dxfId="322" priority="338">
      <formula>IF(H50=8,TRUE,FALSE)</formula>
    </cfRule>
    <cfRule type="expression" dxfId="321" priority="339">
      <formula>IF(H50=7,TRUE,FALSE)</formula>
    </cfRule>
    <cfRule type="expression" dxfId="320" priority="340">
      <formula>IF(H50=6,TRUE,FALSE)</formula>
    </cfRule>
    <cfRule type="expression" dxfId="319" priority="341">
      <formula>IF(H50=5,TRUE,FALSE)</formula>
    </cfRule>
    <cfRule type="expression" dxfId="318" priority="342">
      <formula>IF(H50=4,TRUE,FALSE)</formula>
    </cfRule>
    <cfRule type="expression" dxfId="317" priority="343">
      <formula>IF(H50=3,TRUE,FALSE)</formula>
    </cfRule>
    <cfRule type="expression" dxfId="316" priority="344">
      <formula>IF(H50=2,TRUE,FALSE)</formula>
    </cfRule>
    <cfRule type="expression" dxfId="315" priority="345">
      <formula>IF(H50=1,TRUE,FALSE)</formula>
    </cfRule>
  </conditionalFormatting>
  <conditionalFormatting sqref="H11:H19 H21:H22">
    <cfRule type="expression" dxfId="314" priority="1">
      <formula>IF(H11=15,TRUE,FALSE)</formula>
    </cfRule>
    <cfRule type="expression" dxfId="313" priority="2">
      <formula>IF(H11=14,TRUE,FALSE)</formula>
    </cfRule>
    <cfRule type="expression" dxfId="312" priority="3">
      <formula>IF(H11=13,TRUE,FALSE)</formula>
    </cfRule>
    <cfRule type="expression" dxfId="311" priority="4">
      <formula>IF(H11=12,TRUE,FALSE)</formula>
    </cfRule>
    <cfRule type="expression" dxfId="310" priority="5">
      <formula>IF(H11=11,TRUE,FALSE)</formula>
    </cfRule>
    <cfRule type="expression" dxfId="309" priority="6">
      <formula>IF(H11=10,TRUE,FALSE)</formula>
    </cfRule>
    <cfRule type="expression" dxfId="308" priority="7">
      <formula>IF(H11=9,TRUE,FALSE)</formula>
    </cfRule>
    <cfRule type="expression" dxfId="307" priority="8">
      <formula>IF(H11=8,TRUE,FALSE)</formula>
    </cfRule>
    <cfRule type="expression" dxfId="306" priority="9">
      <formula>IF(H11=7,TRUE,FALSE)</formula>
    </cfRule>
    <cfRule type="expression" dxfId="305" priority="10">
      <formula>IF(H11=6,TRUE,FALSE)</formula>
    </cfRule>
    <cfRule type="expression" dxfId="304" priority="11">
      <formula>IF(H11=5,TRUE,FALSE)</formula>
    </cfRule>
    <cfRule type="expression" dxfId="303" priority="12">
      <formula>IF(H11=4,TRUE,FALSE)</formula>
    </cfRule>
    <cfRule type="expression" dxfId="302" priority="13">
      <formula>IF(H11=3,TRUE,FALSE)</formula>
    </cfRule>
    <cfRule type="expression" dxfId="301" priority="14">
      <formula>IF(H11=2,TRUE,FALSE)</formula>
    </cfRule>
    <cfRule type="expression" dxfId="300" priority="15">
      <formula>IF(H11=1,TRUE,FALSE)</formula>
    </cfRule>
  </conditionalFormatting>
  <conditionalFormatting sqref="H10 H20">
    <cfRule type="expression" dxfId="299" priority="16">
      <formula>IF(H10=15,TRUE,FALSE)</formula>
    </cfRule>
    <cfRule type="expression" dxfId="298" priority="17">
      <formula>IF(H10=14,TRUE,FALSE)</formula>
    </cfRule>
    <cfRule type="expression" dxfId="297" priority="18">
      <formula>IF(H10=13,TRUE,FALSE)</formula>
    </cfRule>
    <cfRule type="expression" dxfId="296" priority="19">
      <formula>IF(H10=12,TRUE,FALSE)</formula>
    </cfRule>
    <cfRule type="expression" dxfId="295" priority="20">
      <formula>IF(H10=11,TRUE,FALSE)</formula>
    </cfRule>
    <cfRule type="expression" dxfId="294" priority="21">
      <formula>IF(H10=10,TRUE,FALSE)</formula>
    </cfRule>
    <cfRule type="expression" dxfId="293" priority="22">
      <formula>IF(H10=9,TRUE,FALSE)</formula>
    </cfRule>
    <cfRule type="expression" dxfId="292" priority="23">
      <formula>IF(H10=8,TRUE,FALSE)</formula>
    </cfRule>
    <cfRule type="expression" dxfId="291" priority="24">
      <formula>IF(H10=7,TRUE,FALSE)</formula>
    </cfRule>
    <cfRule type="expression" dxfId="290" priority="25">
      <formula>IF(H10=6,TRUE,FALSE)</formula>
    </cfRule>
    <cfRule type="expression" dxfId="289" priority="26">
      <formula>IF(H10=5,TRUE,FALSE)</formula>
    </cfRule>
    <cfRule type="expression" dxfId="288" priority="27">
      <formula>IF(H10=4,TRUE,FALSE)</formula>
    </cfRule>
    <cfRule type="expression" dxfId="287" priority="28">
      <formula>IF(H10=3,TRUE,FALSE)</formula>
    </cfRule>
    <cfRule type="expression" dxfId="286" priority="29">
      <formula>IF(H10=2,TRUE,FALSE)</formula>
    </cfRule>
    <cfRule type="expression" dxfId="285" priority="30">
      <formula>IF(H10=1,TRUE,FALSE)</formula>
    </cfRule>
  </conditionalFormatting>
  <conditionalFormatting sqref="H71">
    <cfRule type="expression" dxfId="284" priority="286">
      <formula>IF(H71=15,TRUE,FALSE)</formula>
    </cfRule>
    <cfRule type="expression" dxfId="283" priority="287">
      <formula>IF(H71=14,TRUE,FALSE)</formula>
    </cfRule>
    <cfRule type="expression" dxfId="282" priority="288">
      <formula>IF(H71=13,TRUE,FALSE)</formula>
    </cfRule>
    <cfRule type="expression" dxfId="281" priority="289">
      <formula>IF(H71=12,TRUE,FALSE)</formula>
    </cfRule>
    <cfRule type="expression" dxfId="280" priority="290">
      <formula>IF(H71=11,TRUE,FALSE)</formula>
    </cfRule>
    <cfRule type="expression" dxfId="279" priority="291">
      <formula>IF(H71=10,TRUE,FALSE)</formula>
    </cfRule>
    <cfRule type="expression" dxfId="278" priority="292">
      <formula>IF(H71=9,TRUE,FALSE)</formula>
    </cfRule>
    <cfRule type="expression" dxfId="277" priority="293">
      <formula>IF(H71=8,TRUE,FALSE)</formula>
    </cfRule>
    <cfRule type="expression" dxfId="276" priority="294">
      <formula>IF(H71=7,TRUE,FALSE)</formula>
    </cfRule>
    <cfRule type="expression" dxfId="275" priority="295">
      <formula>IF(H71=6,TRUE,FALSE)</formula>
    </cfRule>
    <cfRule type="expression" dxfId="274" priority="296">
      <formula>IF(H71=5,TRUE,FALSE)</formula>
    </cfRule>
    <cfRule type="expression" dxfId="273" priority="297">
      <formula>IF(H71=4,TRUE,FALSE)</formula>
    </cfRule>
    <cfRule type="expression" dxfId="272" priority="298">
      <formula>IF(H71=3,TRUE,FALSE)</formula>
    </cfRule>
    <cfRule type="expression" dxfId="271" priority="299">
      <formula>IF(H71=2,TRUE,FALSE)</formula>
    </cfRule>
    <cfRule type="expression" dxfId="270" priority="300">
      <formula>IF(H71=1,TRUE,FALSE)</formula>
    </cfRule>
  </conditionalFormatting>
  <conditionalFormatting sqref="H72:H80">
    <cfRule type="expression" dxfId="269" priority="271">
      <formula>IF(H72=15,TRUE,FALSE)</formula>
    </cfRule>
    <cfRule type="expression" dxfId="268" priority="272">
      <formula>IF(H72=14,TRUE,FALSE)</formula>
    </cfRule>
    <cfRule type="expression" dxfId="267" priority="273">
      <formula>IF(H72=13,TRUE,FALSE)</formula>
    </cfRule>
    <cfRule type="expression" dxfId="266" priority="274">
      <formula>IF(H72=12,TRUE,FALSE)</formula>
    </cfRule>
    <cfRule type="expression" dxfId="265" priority="275">
      <formula>IF(H72=11,TRUE,FALSE)</formula>
    </cfRule>
    <cfRule type="expression" dxfId="264" priority="276">
      <formula>IF(H72=10,TRUE,FALSE)</formula>
    </cfRule>
    <cfRule type="expression" dxfId="263" priority="277">
      <formula>IF(H72=9,TRUE,FALSE)</formula>
    </cfRule>
    <cfRule type="expression" dxfId="262" priority="278">
      <formula>IF(H72=8,TRUE,FALSE)</formula>
    </cfRule>
    <cfRule type="expression" dxfId="261" priority="279">
      <formula>IF(H72=7,TRUE,FALSE)</formula>
    </cfRule>
    <cfRule type="expression" dxfId="260" priority="280">
      <formula>IF(H72=6,TRUE,FALSE)</formula>
    </cfRule>
    <cfRule type="expression" dxfId="259" priority="281">
      <formula>IF(H72=5,TRUE,FALSE)</formula>
    </cfRule>
    <cfRule type="expression" dxfId="258" priority="282">
      <formula>IF(H72=4,TRUE,FALSE)</formula>
    </cfRule>
    <cfRule type="expression" dxfId="257" priority="283">
      <formula>IF(H72=3,TRUE,FALSE)</formula>
    </cfRule>
    <cfRule type="expression" dxfId="256" priority="284">
      <formula>IF(H72=2,TRUE,FALSE)</formula>
    </cfRule>
    <cfRule type="expression" dxfId="255" priority="285">
      <formula>IF(H72=1,TRUE,FALSE)</formula>
    </cfRule>
  </conditionalFormatting>
  <conditionalFormatting sqref="H82">
    <cfRule type="expression" dxfId="254" priority="256">
      <formula>IF(H82=15,TRUE,FALSE)</formula>
    </cfRule>
    <cfRule type="expression" dxfId="253" priority="257">
      <formula>IF(H82=14,TRUE,FALSE)</formula>
    </cfRule>
    <cfRule type="expression" dxfId="252" priority="258">
      <formula>IF(H82=13,TRUE,FALSE)</formula>
    </cfRule>
    <cfRule type="expression" dxfId="251" priority="259">
      <formula>IF(H82=12,TRUE,FALSE)</formula>
    </cfRule>
    <cfRule type="expression" dxfId="250" priority="260">
      <formula>IF(H82=11,TRUE,FALSE)</formula>
    </cfRule>
    <cfRule type="expression" dxfId="249" priority="261">
      <formula>IF(H82=10,TRUE,FALSE)</formula>
    </cfRule>
    <cfRule type="expression" dxfId="248" priority="262">
      <formula>IF(H82=9,TRUE,FALSE)</formula>
    </cfRule>
    <cfRule type="expression" dxfId="247" priority="263">
      <formula>IF(H82=8,TRUE,FALSE)</formula>
    </cfRule>
    <cfRule type="expression" dxfId="246" priority="264">
      <formula>IF(H82=7,TRUE,FALSE)</formula>
    </cfRule>
    <cfRule type="expression" dxfId="245" priority="265">
      <formula>IF(H82=6,TRUE,FALSE)</formula>
    </cfRule>
    <cfRule type="expression" dxfId="244" priority="266">
      <formula>IF(H82=5,TRUE,FALSE)</formula>
    </cfRule>
    <cfRule type="expression" dxfId="243" priority="267">
      <formula>IF(H82=4,TRUE,FALSE)</formula>
    </cfRule>
    <cfRule type="expression" dxfId="242" priority="268">
      <formula>IF(H82=3,TRUE,FALSE)</formula>
    </cfRule>
    <cfRule type="expression" dxfId="241" priority="269">
      <formula>IF(H82=2,TRUE,FALSE)</formula>
    </cfRule>
    <cfRule type="expression" dxfId="240" priority="270">
      <formula>IF(H82=1,TRUE,FALSE)</formula>
    </cfRule>
  </conditionalFormatting>
  <conditionalFormatting sqref="H83:H91">
    <cfRule type="expression" dxfId="239" priority="241">
      <formula>IF(H83=15,TRUE,FALSE)</formula>
    </cfRule>
    <cfRule type="expression" dxfId="238" priority="242">
      <formula>IF(H83=14,TRUE,FALSE)</formula>
    </cfRule>
    <cfRule type="expression" dxfId="237" priority="243">
      <formula>IF(H83=13,TRUE,FALSE)</formula>
    </cfRule>
    <cfRule type="expression" dxfId="236" priority="244">
      <formula>IF(H83=12,TRUE,FALSE)</formula>
    </cfRule>
    <cfRule type="expression" dxfId="235" priority="245">
      <formula>IF(H83=11,TRUE,FALSE)</formula>
    </cfRule>
    <cfRule type="expression" dxfId="234" priority="246">
      <formula>IF(H83=10,TRUE,FALSE)</formula>
    </cfRule>
    <cfRule type="expression" dxfId="233" priority="247">
      <formula>IF(H83=9,TRUE,FALSE)</formula>
    </cfRule>
    <cfRule type="expression" dxfId="232" priority="248">
      <formula>IF(H83=8,TRUE,FALSE)</formula>
    </cfRule>
    <cfRule type="expression" dxfId="231" priority="249">
      <formula>IF(H83=7,TRUE,FALSE)</formula>
    </cfRule>
    <cfRule type="expression" dxfId="230" priority="250">
      <formula>IF(H83=6,TRUE,FALSE)</formula>
    </cfRule>
    <cfRule type="expression" dxfId="229" priority="251">
      <formula>IF(H83=5,TRUE,FALSE)</formula>
    </cfRule>
    <cfRule type="expression" dxfId="228" priority="252">
      <formula>IF(H83=4,TRUE,FALSE)</formula>
    </cfRule>
    <cfRule type="expression" dxfId="227" priority="253">
      <formula>IF(H83=3,TRUE,FALSE)</formula>
    </cfRule>
    <cfRule type="expression" dxfId="226" priority="254">
      <formula>IF(H83=2,TRUE,FALSE)</formula>
    </cfRule>
    <cfRule type="expression" dxfId="225" priority="255">
      <formula>IF(H83=1,TRUE,FALSE)</formula>
    </cfRule>
  </conditionalFormatting>
  <conditionalFormatting sqref="H93">
    <cfRule type="expression" dxfId="224" priority="226">
      <formula>IF(H93=15,TRUE,FALSE)</formula>
    </cfRule>
    <cfRule type="expression" dxfId="223" priority="227">
      <formula>IF(H93=14,TRUE,FALSE)</formula>
    </cfRule>
    <cfRule type="expression" dxfId="222" priority="228">
      <formula>IF(H93=13,TRUE,FALSE)</formula>
    </cfRule>
    <cfRule type="expression" dxfId="221" priority="229">
      <formula>IF(H93=12,TRUE,FALSE)</formula>
    </cfRule>
    <cfRule type="expression" dxfId="220" priority="230">
      <formula>IF(H93=11,TRUE,FALSE)</formula>
    </cfRule>
    <cfRule type="expression" dxfId="219" priority="231">
      <formula>IF(H93=10,TRUE,FALSE)</formula>
    </cfRule>
    <cfRule type="expression" dxfId="218" priority="232">
      <formula>IF(H93=9,TRUE,FALSE)</formula>
    </cfRule>
    <cfRule type="expression" dxfId="217" priority="233">
      <formula>IF(H93=8,TRUE,FALSE)</formula>
    </cfRule>
    <cfRule type="expression" dxfId="216" priority="234">
      <formula>IF(H93=7,TRUE,FALSE)</formula>
    </cfRule>
    <cfRule type="expression" dxfId="215" priority="235">
      <formula>IF(H93=6,TRUE,FALSE)</formula>
    </cfRule>
    <cfRule type="expression" dxfId="214" priority="236">
      <formula>IF(H93=5,TRUE,FALSE)</formula>
    </cfRule>
    <cfRule type="expression" dxfId="213" priority="237">
      <formula>IF(H93=4,TRUE,FALSE)</formula>
    </cfRule>
    <cfRule type="expression" dxfId="212" priority="238">
      <formula>IF(H93=3,TRUE,FALSE)</formula>
    </cfRule>
    <cfRule type="expression" dxfId="211" priority="239">
      <formula>IF(H93=2,TRUE,FALSE)</formula>
    </cfRule>
    <cfRule type="expression" dxfId="210" priority="240">
      <formula>IF(H93=1,TRUE,FALSE)</formula>
    </cfRule>
  </conditionalFormatting>
  <conditionalFormatting sqref="H94:H102">
    <cfRule type="expression" dxfId="209" priority="211">
      <formula>IF(H94=15,TRUE,FALSE)</formula>
    </cfRule>
    <cfRule type="expression" dxfId="208" priority="212">
      <formula>IF(H94=14,TRUE,FALSE)</formula>
    </cfRule>
    <cfRule type="expression" dxfId="207" priority="213">
      <formula>IF(H94=13,TRUE,FALSE)</formula>
    </cfRule>
    <cfRule type="expression" dxfId="206" priority="214">
      <formula>IF(H94=12,TRUE,FALSE)</formula>
    </cfRule>
    <cfRule type="expression" dxfId="205" priority="215">
      <formula>IF(H94=11,TRUE,FALSE)</formula>
    </cfRule>
    <cfRule type="expression" dxfId="204" priority="216">
      <formula>IF(H94=10,TRUE,FALSE)</formula>
    </cfRule>
    <cfRule type="expression" dxfId="203" priority="217">
      <formula>IF(H94=9,TRUE,FALSE)</formula>
    </cfRule>
    <cfRule type="expression" dxfId="202" priority="218">
      <formula>IF(H94=8,TRUE,FALSE)</formula>
    </cfRule>
    <cfRule type="expression" dxfId="201" priority="219">
      <formula>IF(H94=7,TRUE,FALSE)</formula>
    </cfRule>
    <cfRule type="expression" dxfId="200" priority="220">
      <formula>IF(H94=6,TRUE,FALSE)</formula>
    </cfRule>
    <cfRule type="expression" dxfId="199" priority="221">
      <formula>IF(H94=5,TRUE,FALSE)</formula>
    </cfRule>
    <cfRule type="expression" dxfId="198" priority="222">
      <formula>IF(H94=4,TRUE,FALSE)</formula>
    </cfRule>
    <cfRule type="expression" dxfId="197" priority="223">
      <formula>IF(H94=3,TRUE,FALSE)</formula>
    </cfRule>
    <cfRule type="expression" dxfId="196" priority="224">
      <formula>IF(H94=2,TRUE,FALSE)</formula>
    </cfRule>
    <cfRule type="expression" dxfId="195" priority="225">
      <formula>IF(H94=1,TRUE,FALSE)</formula>
    </cfRule>
  </conditionalFormatting>
  <conditionalFormatting sqref="H104">
    <cfRule type="expression" dxfId="194" priority="196">
      <formula>IF(H104=15,TRUE,FALSE)</formula>
    </cfRule>
    <cfRule type="expression" dxfId="193" priority="197">
      <formula>IF(H104=14,TRUE,FALSE)</formula>
    </cfRule>
    <cfRule type="expression" dxfId="192" priority="198">
      <formula>IF(H104=13,TRUE,FALSE)</formula>
    </cfRule>
    <cfRule type="expression" dxfId="191" priority="199">
      <formula>IF(H104=12,TRUE,FALSE)</formula>
    </cfRule>
    <cfRule type="expression" dxfId="190" priority="200">
      <formula>IF(H104=11,TRUE,FALSE)</formula>
    </cfRule>
    <cfRule type="expression" dxfId="189" priority="201">
      <formula>IF(H104=10,TRUE,FALSE)</formula>
    </cfRule>
    <cfRule type="expression" dxfId="188" priority="202">
      <formula>IF(H104=9,TRUE,FALSE)</formula>
    </cfRule>
    <cfRule type="expression" dxfId="187" priority="203">
      <formula>IF(H104=8,TRUE,FALSE)</formula>
    </cfRule>
    <cfRule type="expression" dxfId="186" priority="204">
      <formula>IF(H104=7,TRUE,FALSE)</formula>
    </cfRule>
    <cfRule type="expression" dxfId="185" priority="205">
      <formula>IF(H104=6,TRUE,FALSE)</formula>
    </cfRule>
    <cfRule type="expression" dxfId="184" priority="206">
      <formula>IF(H104=5,TRUE,FALSE)</formula>
    </cfRule>
    <cfRule type="expression" dxfId="183" priority="207">
      <formula>IF(H104=4,TRUE,FALSE)</formula>
    </cfRule>
    <cfRule type="expression" dxfId="182" priority="208">
      <formula>IF(H104=3,TRUE,FALSE)</formula>
    </cfRule>
    <cfRule type="expression" dxfId="181" priority="209">
      <formula>IF(H104=2,TRUE,FALSE)</formula>
    </cfRule>
    <cfRule type="expression" dxfId="180" priority="210">
      <formula>IF(H104=1,TRUE,FALSE)</formula>
    </cfRule>
  </conditionalFormatting>
  <conditionalFormatting sqref="H105:H113">
    <cfRule type="expression" dxfId="179" priority="181">
      <formula>IF(H105=15,TRUE,FALSE)</formula>
    </cfRule>
    <cfRule type="expression" dxfId="178" priority="182">
      <formula>IF(H105=14,TRUE,FALSE)</formula>
    </cfRule>
    <cfRule type="expression" dxfId="177" priority="183">
      <formula>IF(H105=13,TRUE,FALSE)</formula>
    </cfRule>
    <cfRule type="expression" dxfId="176" priority="184">
      <formula>IF(H105=12,TRUE,FALSE)</formula>
    </cfRule>
    <cfRule type="expression" dxfId="175" priority="185">
      <formula>IF(H105=11,TRUE,FALSE)</formula>
    </cfRule>
    <cfRule type="expression" dxfId="174" priority="186">
      <formula>IF(H105=10,TRUE,FALSE)</formula>
    </cfRule>
    <cfRule type="expression" dxfId="173" priority="187">
      <formula>IF(H105=9,TRUE,FALSE)</formula>
    </cfRule>
    <cfRule type="expression" dxfId="172" priority="188">
      <formula>IF(H105=8,TRUE,FALSE)</formula>
    </cfRule>
    <cfRule type="expression" dxfId="171" priority="189">
      <formula>IF(H105=7,TRUE,FALSE)</formula>
    </cfRule>
    <cfRule type="expression" dxfId="170" priority="190">
      <formula>IF(H105=6,TRUE,FALSE)</formula>
    </cfRule>
    <cfRule type="expression" dxfId="169" priority="191">
      <formula>IF(H105=5,TRUE,FALSE)</formula>
    </cfRule>
    <cfRule type="expression" dxfId="168" priority="192">
      <formula>IF(H105=4,TRUE,FALSE)</formula>
    </cfRule>
    <cfRule type="expression" dxfId="167" priority="193">
      <formula>IF(H105=3,TRUE,FALSE)</formula>
    </cfRule>
    <cfRule type="expression" dxfId="166" priority="194">
      <formula>IF(H105=2,TRUE,FALSE)</formula>
    </cfRule>
    <cfRule type="expression" dxfId="165" priority="195">
      <formula>IF(H105=1,TRUE,FALSE)</formula>
    </cfRule>
  </conditionalFormatting>
  <conditionalFormatting sqref="H115">
    <cfRule type="expression" dxfId="164" priority="166">
      <formula>IF(H115=15,TRUE,FALSE)</formula>
    </cfRule>
    <cfRule type="expression" dxfId="163" priority="167">
      <formula>IF(H115=14,TRUE,FALSE)</formula>
    </cfRule>
    <cfRule type="expression" dxfId="162" priority="168">
      <formula>IF(H115=13,TRUE,FALSE)</formula>
    </cfRule>
    <cfRule type="expression" dxfId="161" priority="169">
      <formula>IF(H115=12,TRUE,FALSE)</formula>
    </cfRule>
    <cfRule type="expression" dxfId="160" priority="170">
      <formula>IF(H115=11,TRUE,FALSE)</formula>
    </cfRule>
    <cfRule type="expression" dxfId="159" priority="171">
      <formula>IF(H115=10,TRUE,FALSE)</formula>
    </cfRule>
    <cfRule type="expression" dxfId="158" priority="172">
      <formula>IF(H115=9,TRUE,FALSE)</formula>
    </cfRule>
    <cfRule type="expression" dxfId="157" priority="173">
      <formula>IF(H115=8,TRUE,FALSE)</formula>
    </cfRule>
    <cfRule type="expression" dxfId="156" priority="174">
      <formula>IF(H115=7,TRUE,FALSE)</formula>
    </cfRule>
    <cfRule type="expression" dxfId="155" priority="175">
      <formula>IF(H115=6,TRUE,FALSE)</formula>
    </cfRule>
    <cfRule type="expression" dxfId="154" priority="176">
      <formula>IF(H115=5,TRUE,FALSE)</formula>
    </cfRule>
    <cfRule type="expression" dxfId="153" priority="177">
      <formula>IF(H115=4,TRUE,FALSE)</formula>
    </cfRule>
    <cfRule type="expression" dxfId="152" priority="178">
      <formula>IF(H115=3,TRUE,FALSE)</formula>
    </cfRule>
    <cfRule type="expression" dxfId="151" priority="179">
      <formula>IF(H115=2,TRUE,FALSE)</formula>
    </cfRule>
    <cfRule type="expression" dxfId="150" priority="180">
      <formula>IF(H115=1,TRUE,FALSE)</formula>
    </cfRule>
  </conditionalFormatting>
  <conditionalFormatting sqref="H116:H124">
    <cfRule type="expression" dxfId="149" priority="151">
      <formula>IF(H116=15,TRUE,FALSE)</formula>
    </cfRule>
    <cfRule type="expression" dxfId="148" priority="152">
      <formula>IF(H116=14,TRUE,FALSE)</formula>
    </cfRule>
    <cfRule type="expression" dxfId="147" priority="153">
      <formula>IF(H116=13,TRUE,FALSE)</formula>
    </cfRule>
    <cfRule type="expression" dxfId="146" priority="154">
      <formula>IF(H116=12,TRUE,FALSE)</formula>
    </cfRule>
    <cfRule type="expression" dxfId="145" priority="155">
      <formula>IF(H116=11,TRUE,FALSE)</formula>
    </cfRule>
    <cfRule type="expression" dxfId="144" priority="156">
      <formula>IF(H116=10,TRUE,FALSE)</formula>
    </cfRule>
    <cfRule type="expression" dxfId="143" priority="157">
      <formula>IF(H116=9,TRUE,FALSE)</formula>
    </cfRule>
    <cfRule type="expression" dxfId="142" priority="158">
      <formula>IF(H116=8,TRUE,FALSE)</formula>
    </cfRule>
    <cfRule type="expression" dxfId="141" priority="159">
      <formula>IF(H116=7,TRUE,FALSE)</formula>
    </cfRule>
    <cfRule type="expression" dxfId="140" priority="160">
      <formula>IF(H116=6,TRUE,FALSE)</formula>
    </cfRule>
    <cfRule type="expression" dxfId="139" priority="161">
      <formula>IF(H116=5,TRUE,FALSE)</formula>
    </cfRule>
    <cfRule type="expression" dxfId="138" priority="162">
      <formula>IF(H116=4,TRUE,FALSE)</formula>
    </cfRule>
    <cfRule type="expression" dxfId="137" priority="163">
      <formula>IF(H116=3,TRUE,FALSE)</formula>
    </cfRule>
    <cfRule type="expression" dxfId="136" priority="164">
      <formula>IF(H116=2,TRUE,FALSE)</formula>
    </cfRule>
    <cfRule type="expression" dxfId="135" priority="165">
      <formula>IF(H116=1,TRUE,FALSE)</formula>
    </cfRule>
  </conditionalFormatting>
  <conditionalFormatting sqref="H126">
    <cfRule type="expression" dxfId="134" priority="136">
      <formula>IF(H126=15,TRUE,FALSE)</formula>
    </cfRule>
    <cfRule type="expression" dxfId="133" priority="137">
      <formula>IF(H126=14,TRUE,FALSE)</formula>
    </cfRule>
    <cfRule type="expression" dxfId="132" priority="138">
      <formula>IF(H126=13,TRUE,FALSE)</formula>
    </cfRule>
    <cfRule type="expression" dxfId="131" priority="139">
      <formula>IF(H126=12,TRUE,FALSE)</formula>
    </cfRule>
    <cfRule type="expression" dxfId="130" priority="140">
      <formula>IF(H126=11,TRUE,FALSE)</formula>
    </cfRule>
    <cfRule type="expression" dxfId="129" priority="141">
      <formula>IF(H126=10,TRUE,FALSE)</formula>
    </cfRule>
    <cfRule type="expression" dxfId="128" priority="142">
      <formula>IF(H126=9,TRUE,FALSE)</formula>
    </cfRule>
    <cfRule type="expression" dxfId="127" priority="143">
      <formula>IF(H126=8,TRUE,FALSE)</formula>
    </cfRule>
    <cfRule type="expression" dxfId="126" priority="144">
      <formula>IF(H126=7,TRUE,FALSE)</formula>
    </cfRule>
    <cfRule type="expression" dxfId="125" priority="145">
      <formula>IF(H126=6,TRUE,FALSE)</formula>
    </cfRule>
    <cfRule type="expression" dxfId="124" priority="146">
      <formula>IF(H126=5,TRUE,FALSE)</formula>
    </cfRule>
    <cfRule type="expression" dxfId="123" priority="147">
      <formula>IF(H126=4,TRUE,FALSE)</formula>
    </cfRule>
    <cfRule type="expression" dxfId="122" priority="148">
      <formula>IF(H126=3,TRUE,FALSE)</formula>
    </cfRule>
    <cfRule type="expression" dxfId="121" priority="149">
      <formula>IF(H126=2,TRUE,FALSE)</formula>
    </cfRule>
    <cfRule type="expression" dxfId="120" priority="150">
      <formula>IF(H126=1,TRUE,FALSE)</formula>
    </cfRule>
  </conditionalFormatting>
  <conditionalFormatting sqref="H127:H135">
    <cfRule type="expression" dxfId="119" priority="121">
      <formula>IF(H127=15,TRUE,FALSE)</formula>
    </cfRule>
    <cfRule type="expression" dxfId="118" priority="122">
      <formula>IF(H127=14,TRUE,FALSE)</formula>
    </cfRule>
    <cfRule type="expression" dxfId="117" priority="123">
      <formula>IF(H127=13,TRUE,FALSE)</formula>
    </cfRule>
    <cfRule type="expression" dxfId="116" priority="124">
      <formula>IF(H127=12,TRUE,FALSE)</formula>
    </cfRule>
    <cfRule type="expression" dxfId="115" priority="125">
      <formula>IF(H127=11,TRUE,FALSE)</formula>
    </cfRule>
    <cfRule type="expression" dxfId="114" priority="126">
      <formula>IF(H127=10,TRUE,FALSE)</formula>
    </cfRule>
    <cfRule type="expression" dxfId="113" priority="127">
      <formula>IF(H127=9,TRUE,FALSE)</formula>
    </cfRule>
    <cfRule type="expression" dxfId="112" priority="128">
      <formula>IF(H127=8,TRUE,FALSE)</formula>
    </cfRule>
    <cfRule type="expression" dxfId="111" priority="129">
      <formula>IF(H127=7,TRUE,FALSE)</formula>
    </cfRule>
    <cfRule type="expression" dxfId="110" priority="130">
      <formula>IF(H127=6,TRUE,FALSE)</formula>
    </cfRule>
    <cfRule type="expression" dxfId="109" priority="131">
      <formula>IF(H127=5,TRUE,FALSE)</formula>
    </cfRule>
    <cfRule type="expression" dxfId="108" priority="132">
      <formula>IF(H127=4,TRUE,FALSE)</formula>
    </cfRule>
    <cfRule type="expression" dxfId="107" priority="133">
      <formula>IF(H127=3,TRUE,FALSE)</formula>
    </cfRule>
    <cfRule type="expression" dxfId="106" priority="134">
      <formula>IF(H127=2,TRUE,FALSE)</formula>
    </cfRule>
    <cfRule type="expression" dxfId="105" priority="135">
      <formula>IF(H127=1,TRUE,FALSE)</formula>
    </cfRule>
  </conditionalFormatting>
  <conditionalFormatting sqref="H137">
    <cfRule type="expression" dxfId="104" priority="106">
      <formula>IF(H137=15,TRUE,FALSE)</formula>
    </cfRule>
    <cfRule type="expression" dxfId="103" priority="107">
      <formula>IF(H137=14,TRUE,FALSE)</formula>
    </cfRule>
    <cfRule type="expression" dxfId="102" priority="108">
      <formula>IF(H137=13,TRUE,FALSE)</formula>
    </cfRule>
    <cfRule type="expression" dxfId="101" priority="109">
      <formula>IF(H137=12,TRUE,FALSE)</formula>
    </cfRule>
    <cfRule type="expression" dxfId="100" priority="110">
      <formula>IF(H137=11,TRUE,FALSE)</formula>
    </cfRule>
    <cfRule type="expression" dxfId="99" priority="111">
      <formula>IF(H137=10,TRUE,FALSE)</formula>
    </cfRule>
    <cfRule type="expression" dxfId="98" priority="112">
      <formula>IF(H137=9,TRUE,FALSE)</formula>
    </cfRule>
    <cfRule type="expression" dxfId="97" priority="113">
      <formula>IF(H137=8,TRUE,FALSE)</formula>
    </cfRule>
    <cfRule type="expression" dxfId="96" priority="114">
      <formula>IF(H137=7,TRUE,FALSE)</formula>
    </cfRule>
    <cfRule type="expression" dxfId="95" priority="115">
      <formula>IF(H137=6,TRUE,FALSE)</formula>
    </cfRule>
    <cfRule type="expression" dxfId="94" priority="116">
      <formula>IF(H137=5,TRUE,FALSE)</formula>
    </cfRule>
    <cfRule type="expression" dxfId="93" priority="117">
      <formula>IF(H137=4,TRUE,FALSE)</formula>
    </cfRule>
    <cfRule type="expression" dxfId="92" priority="118">
      <formula>IF(H137=3,TRUE,FALSE)</formula>
    </cfRule>
    <cfRule type="expression" dxfId="91" priority="119">
      <formula>IF(H137=2,TRUE,FALSE)</formula>
    </cfRule>
    <cfRule type="expression" dxfId="90" priority="120">
      <formula>IF(H137=1,TRUE,FALSE)</formula>
    </cfRule>
  </conditionalFormatting>
  <conditionalFormatting sqref="H138:H146">
    <cfRule type="expression" dxfId="89" priority="91">
      <formula>IF(H138=15,TRUE,FALSE)</formula>
    </cfRule>
    <cfRule type="expression" dxfId="88" priority="92">
      <formula>IF(H138=14,TRUE,FALSE)</formula>
    </cfRule>
    <cfRule type="expression" dxfId="87" priority="93">
      <formula>IF(H138=13,TRUE,FALSE)</formula>
    </cfRule>
    <cfRule type="expression" dxfId="86" priority="94">
      <formula>IF(H138=12,TRUE,FALSE)</formula>
    </cfRule>
    <cfRule type="expression" dxfId="85" priority="95">
      <formula>IF(H138=11,TRUE,FALSE)</formula>
    </cfRule>
    <cfRule type="expression" dxfId="84" priority="96">
      <formula>IF(H138=10,TRUE,FALSE)</formula>
    </cfRule>
    <cfRule type="expression" dxfId="83" priority="97">
      <formula>IF(H138=9,TRUE,FALSE)</formula>
    </cfRule>
    <cfRule type="expression" dxfId="82" priority="98">
      <formula>IF(H138=8,TRUE,FALSE)</formula>
    </cfRule>
    <cfRule type="expression" dxfId="81" priority="99">
      <formula>IF(H138=7,TRUE,FALSE)</formula>
    </cfRule>
    <cfRule type="expression" dxfId="80" priority="100">
      <formula>IF(H138=6,TRUE,FALSE)</formula>
    </cfRule>
    <cfRule type="expression" dxfId="79" priority="101">
      <formula>IF(H138=5,TRUE,FALSE)</formula>
    </cfRule>
    <cfRule type="expression" dxfId="78" priority="102">
      <formula>IF(H138=4,TRUE,FALSE)</formula>
    </cfRule>
    <cfRule type="expression" dxfId="77" priority="103">
      <formula>IF(H138=3,TRUE,FALSE)</formula>
    </cfRule>
    <cfRule type="expression" dxfId="76" priority="104">
      <formula>IF(H138=2,TRUE,FALSE)</formula>
    </cfRule>
    <cfRule type="expression" dxfId="75" priority="105">
      <formula>IF(H138=1,TRUE,FALSE)</formula>
    </cfRule>
  </conditionalFormatting>
  <conditionalFormatting sqref="H148">
    <cfRule type="expression" dxfId="74" priority="76">
      <formula>IF(H148=15,TRUE,FALSE)</formula>
    </cfRule>
    <cfRule type="expression" dxfId="73" priority="77">
      <formula>IF(H148=14,TRUE,FALSE)</formula>
    </cfRule>
    <cfRule type="expression" dxfId="72" priority="78">
      <formula>IF(H148=13,TRUE,FALSE)</formula>
    </cfRule>
    <cfRule type="expression" dxfId="71" priority="79">
      <formula>IF(H148=12,TRUE,FALSE)</formula>
    </cfRule>
    <cfRule type="expression" dxfId="70" priority="80">
      <formula>IF(H148=11,TRUE,FALSE)</formula>
    </cfRule>
    <cfRule type="expression" dxfId="69" priority="81">
      <formula>IF(H148=10,TRUE,FALSE)</formula>
    </cfRule>
    <cfRule type="expression" dxfId="68" priority="82">
      <formula>IF(H148=9,TRUE,FALSE)</formula>
    </cfRule>
    <cfRule type="expression" dxfId="67" priority="83">
      <formula>IF(H148=8,TRUE,FALSE)</formula>
    </cfRule>
    <cfRule type="expression" dxfId="66" priority="84">
      <formula>IF(H148=7,TRUE,FALSE)</formula>
    </cfRule>
    <cfRule type="expression" dxfId="65" priority="85">
      <formula>IF(H148=6,TRUE,FALSE)</formula>
    </cfRule>
    <cfRule type="expression" dxfId="64" priority="86">
      <formula>IF(H148=5,TRUE,FALSE)</formula>
    </cfRule>
    <cfRule type="expression" dxfId="63" priority="87">
      <formula>IF(H148=4,TRUE,FALSE)</formula>
    </cfRule>
    <cfRule type="expression" dxfId="62" priority="88">
      <formula>IF(H148=3,TRUE,FALSE)</formula>
    </cfRule>
    <cfRule type="expression" dxfId="61" priority="89">
      <formula>IF(H148=2,TRUE,FALSE)</formula>
    </cfRule>
    <cfRule type="expression" dxfId="60" priority="90">
      <formula>IF(H148=1,TRUE,FALSE)</formula>
    </cfRule>
  </conditionalFormatting>
  <conditionalFormatting sqref="H149:H157">
    <cfRule type="expression" dxfId="59" priority="61">
      <formula>IF(H149=15,TRUE,FALSE)</formula>
    </cfRule>
    <cfRule type="expression" dxfId="58" priority="62">
      <formula>IF(H149=14,TRUE,FALSE)</formula>
    </cfRule>
    <cfRule type="expression" dxfId="57" priority="63">
      <formula>IF(H149=13,TRUE,FALSE)</formula>
    </cfRule>
    <cfRule type="expression" dxfId="56" priority="64">
      <formula>IF(H149=12,TRUE,FALSE)</formula>
    </cfRule>
    <cfRule type="expression" dxfId="55" priority="65">
      <formula>IF(H149=11,TRUE,FALSE)</formula>
    </cfRule>
    <cfRule type="expression" dxfId="54" priority="66">
      <formula>IF(H149=10,TRUE,FALSE)</formula>
    </cfRule>
    <cfRule type="expression" dxfId="53" priority="67">
      <formula>IF(H149=9,TRUE,FALSE)</formula>
    </cfRule>
    <cfRule type="expression" dxfId="52" priority="68">
      <formula>IF(H149=8,TRUE,FALSE)</formula>
    </cfRule>
    <cfRule type="expression" dxfId="51" priority="69">
      <formula>IF(H149=7,TRUE,FALSE)</formula>
    </cfRule>
    <cfRule type="expression" dxfId="50" priority="70">
      <formula>IF(H149=6,TRUE,FALSE)</formula>
    </cfRule>
    <cfRule type="expression" dxfId="49" priority="71">
      <formula>IF(H149=5,TRUE,FALSE)</formula>
    </cfRule>
    <cfRule type="expression" dxfId="48" priority="72">
      <formula>IF(H149=4,TRUE,FALSE)</formula>
    </cfRule>
    <cfRule type="expression" dxfId="47" priority="73">
      <formula>IF(H149=3,TRUE,FALSE)</formula>
    </cfRule>
    <cfRule type="expression" dxfId="46" priority="74">
      <formula>IF(H149=2,TRUE,FALSE)</formula>
    </cfRule>
    <cfRule type="expression" dxfId="45" priority="75">
      <formula>IF(H149=1,TRUE,FALSE)</formula>
    </cfRule>
  </conditionalFormatting>
  <conditionalFormatting sqref="H159">
    <cfRule type="expression" dxfId="44" priority="46">
      <formula>IF(H159=15,TRUE,FALSE)</formula>
    </cfRule>
    <cfRule type="expression" dxfId="43" priority="47">
      <formula>IF(H159=14,TRUE,FALSE)</formula>
    </cfRule>
    <cfRule type="expression" dxfId="42" priority="48">
      <formula>IF(H159=13,TRUE,FALSE)</formula>
    </cfRule>
    <cfRule type="expression" dxfId="41" priority="49">
      <formula>IF(H159=12,TRUE,FALSE)</formula>
    </cfRule>
    <cfRule type="expression" dxfId="40" priority="50">
      <formula>IF(H159=11,TRUE,FALSE)</formula>
    </cfRule>
    <cfRule type="expression" dxfId="39" priority="51">
      <formula>IF(H159=10,TRUE,FALSE)</formula>
    </cfRule>
    <cfRule type="expression" dxfId="38" priority="52">
      <formula>IF(H159=9,TRUE,FALSE)</formula>
    </cfRule>
    <cfRule type="expression" dxfId="37" priority="53">
      <formula>IF(H159=8,TRUE,FALSE)</formula>
    </cfRule>
    <cfRule type="expression" dxfId="36" priority="54">
      <formula>IF(H159=7,TRUE,FALSE)</formula>
    </cfRule>
    <cfRule type="expression" dxfId="35" priority="55">
      <formula>IF(H159=6,TRUE,FALSE)</formula>
    </cfRule>
    <cfRule type="expression" dxfId="34" priority="56">
      <formula>IF(H159=5,TRUE,FALSE)</formula>
    </cfRule>
    <cfRule type="expression" dxfId="33" priority="57">
      <formula>IF(H159=4,TRUE,FALSE)</formula>
    </cfRule>
    <cfRule type="expression" dxfId="32" priority="58">
      <formula>IF(H159=3,TRUE,FALSE)</formula>
    </cfRule>
    <cfRule type="expression" dxfId="31" priority="59">
      <formula>IF(H159=2,TRUE,FALSE)</formula>
    </cfRule>
    <cfRule type="expression" dxfId="30" priority="60">
      <formula>IF(H159=1,TRUE,FALSE)</formula>
    </cfRule>
  </conditionalFormatting>
  <conditionalFormatting sqref="H160:H168">
    <cfRule type="expression" dxfId="29" priority="31">
      <formula>IF(H160=15,TRUE,FALSE)</formula>
    </cfRule>
    <cfRule type="expression" dxfId="28" priority="32">
      <formula>IF(H160=14,TRUE,FALSE)</formula>
    </cfRule>
    <cfRule type="expression" dxfId="27" priority="33">
      <formula>IF(H160=13,TRUE,FALSE)</formula>
    </cfRule>
    <cfRule type="expression" dxfId="26" priority="34">
      <formula>IF(H160=12,TRUE,FALSE)</formula>
    </cfRule>
    <cfRule type="expression" dxfId="25" priority="35">
      <formula>IF(H160=11,TRUE,FALSE)</formula>
    </cfRule>
    <cfRule type="expression" dxfId="24" priority="36">
      <formula>IF(H160=10,TRUE,FALSE)</formula>
    </cfRule>
    <cfRule type="expression" dxfId="23" priority="37">
      <formula>IF(H160=9,TRUE,FALSE)</formula>
    </cfRule>
    <cfRule type="expression" dxfId="22" priority="38">
      <formula>IF(H160=8,TRUE,FALSE)</formula>
    </cfRule>
    <cfRule type="expression" dxfId="21" priority="39">
      <formula>IF(H160=7,TRUE,FALSE)</formula>
    </cfRule>
    <cfRule type="expression" dxfId="20" priority="40">
      <formula>IF(H160=6,TRUE,FALSE)</formula>
    </cfRule>
    <cfRule type="expression" dxfId="19" priority="41">
      <formula>IF(H160=5,TRUE,FALSE)</formula>
    </cfRule>
    <cfRule type="expression" dxfId="18" priority="42">
      <formula>IF(H160=4,TRUE,FALSE)</formula>
    </cfRule>
    <cfRule type="expression" dxfId="17" priority="43">
      <formula>IF(H160=3,TRUE,FALSE)</formula>
    </cfRule>
    <cfRule type="expression" dxfId="16" priority="44">
      <formula>IF(H160=2,TRUE,FALSE)</formula>
    </cfRule>
    <cfRule type="expression" dxfId="15" priority="45">
      <formula>IF(H160=1,TRUE,FALSE)</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workbookViewId="0">
      <selection activeCell="B30" sqref="B30"/>
    </sheetView>
  </sheetViews>
  <sheetFormatPr baseColWidth="10" defaultRowHeight="15" x14ac:dyDescent="0.25"/>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F4:HM24"/>
  <sheetViews>
    <sheetView topLeftCell="F4" workbookViewId="0">
      <selection activeCell="BS23" sqref="BS23"/>
    </sheetView>
  </sheetViews>
  <sheetFormatPr baseColWidth="10" defaultRowHeight="15" x14ac:dyDescent="0.25"/>
  <cols>
    <col min="3" max="4" width="3.85546875" customWidth="1"/>
    <col min="5" max="220" width="1.140625" customWidth="1"/>
  </cols>
  <sheetData>
    <row r="4" spans="85:113" x14ac:dyDescent="0.25">
      <c r="CG4" s="538" t="str">
        <f>Resume!$F$10</f>
        <v>Gautier</v>
      </c>
      <c r="CH4" s="538"/>
      <c r="CI4" s="538"/>
      <c r="CJ4" s="538"/>
      <c r="CK4" s="538"/>
      <c r="CL4" s="538"/>
      <c r="CM4" s="538"/>
      <c r="CN4" s="538"/>
      <c r="CO4" s="538"/>
      <c r="CP4" s="538"/>
      <c r="CQ4" s="538"/>
      <c r="CR4" s="538"/>
      <c r="CS4" s="538"/>
      <c r="CT4" s="538"/>
      <c r="CU4" s="538"/>
      <c r="CV4" s="538"/>
      <c r="CW4" s="538"/>
      <c r="CX4" s="538"/>
      <c r="CY4" s="538"/>
      <c r="CZ4" s="538"/>
      <c r="DA4" s="538"/>
      <c r="DB4" s="538"/>
      <c r="DC4" s="538"/>
      <c r="DD4" s="538"/>
      <c r="DE4" s="538"/>
      <c r="DF4" s="538"/>
      <c r="DG4" s="538"/>
      <c r="DH4" s="538"/>
      <c r="DI4" s="538"/>
    </row>
    <row r="24" spans="6:221" hidden="1" x14ac:dyDescent="0.25">
      <c r="F24" s="150">
        <v>1</v>
      </c>
      <c r="G24" s="150">
        <v>1</v>
      </c>
      <c r="H24" s="150">
        <v>1</v>
      </c>
      <c r="I24" s="150">
        <v>1</v>
      </c>
      <c r="J24" s="150">
        <v>1</v>
      </c>
      <c r="K24" s="150">
        <v>1</v>
      </c>
      <c r="L24" s="150">
        <v>1</v>
      </c>
      <c r="M24" s="150">
        <v>1</v>
      </c>
      <c r="N24" s="150">
        <v>1</v>
      </c>
      <c r="O24" s="150">
        <v>2</v>
      </c>
      <c r="P24" s="150">
        <v>2</v>
      </c>
      <c r="Q24" s="150">
        <v>2</v>
      </c>
      <c r="R24" s="150">
        <v>3</v>
      </c>
      <c r="S24" s="150">
        <v>3</v>
      </c>
      <c r="T24" s="150">
        <v>3</v>
      </c>
      <c r="U24" s="150">
        <v>3</v>
      </c>
      <c r="V24" s="150">
        <v>4</v>
      </c>
      <c r="W24" s="150">
        <v>4</v>
      </c>
      <c r="X24" s="150">
        <v>5</v>
      </c>
      <c r="Y24" s="150">
        <v>5</v>
      </c>
      <c r="Z24" s="150">
        <v>5</v>
      </c>
      <c r="AA24" s="150">
        <v>5</v>
      </c>
      <c r="AB24" s="150">
        <v>5</v>
      </c>
      <c r="AC24" s="150">
        <v>6</v>
      </c>
      <c r="AD24" s="150">
        <v>6</v>
      </c>
      <c r="AE24" s="150">
        <v>6</v>
      </c>
      <c r="AF24" s="150">
        <v>6</v>
      </c>
      <c r="AG24" s="150">
        <v>6</v>
      </c>
      <c r="AH24" s="150">
        <v>6</v>
      </c>
      <c r="AI24" s="150">
        <v>6</v>
      </c>
      <c r="AJ24" s="150">
        <v>6</v>
      </c>
      <c r="AK24" s="150">
        <v>6</v>
      </c>
      <c r="AL24" s="150">
        <v>6</v>
      </c>
      <c r="AM24" s="150">
        <v>7</v>
      </c>
      <c r="AN24" s="150">
        <v>6</v>
      </c>
      <c r="AO24" s="150">
        <v>7</v>
      </c>
      <c r="AP24" s="150">
        <v>7</v>
      </c>
      <c r="AQ24" s="150">
        <v>7</v>
      </c>
      <c r="AR24" s="150">
        <v>7</v>
      </c>
      <c r="AS24" s="150">
        <v>7</v>
      </c>
      <c r="AT24" s="150">
        <v>7</v>
      </c>
      <c r="AU24" s="150">
        <v>7</v>
      </c>
      <c r="AV24" s="150">
        <v>7</v>
      </c>
      <c r="AW24" s="150">
        <v>7</v>
      </c>
      <c r="AX24" s="150">
        <v>8</v>
      </c>
      <c r="AY24" s="150">
        <v>8</v>
      </c>
      <c r="AZ24" s="150">
        <v>8</v>
      </c>
      <c r="BA24" s="150">
        <v>8</v>
      </c>
      <c r="BB24" s="150">
        <v>8</v>
      </c>
      <c r="BC24" s="150">
        <v>8</v>
      </c>
      <c r="BD24" s="150">
        <v>8</v>
      </c>
      <c r="BE24" s="150">
        <v>8</v>
      </c>
      <c r="BF24" s="150">
        <v>8</v>
      </c>
      <c r="BG24" s="150">
        <v>9</v>
      </c>
      <c r="BH24" s="150">
        <v>9</v>
      </c>
      <c r="BI24" s="150">
        <v>9</v>
      </c>
      <c r="BJ24" s="150">
        <v>9</v>
      </c>
      <c r="BK24" s="150">
        <v>9</v>
      </c>
      <c r="BL24" s="150">
        <v>9</v>
      </c>
      <c r="BM24" s="150">
        <v>9</v>
      </c>
      <c r="BN24" s="150">
        <v>9</v>
      </c>
      <c r="BO24" s="150">
        <v>9</v>
      </c>
      <c r="BP24" s="150">
        <v>10</v>
      </c>
      <c r="BQ24" s="150">
        <v>10</v>
      </c>
      <c r="BR24" s="150">
        <v>10</v>
      </c>
      <c r="BS24" s="150">
        <v>10</v>
      </c>
      <c r="BT24" s="150">
        <v>10</v>
      </c>
      <c r="BU24" s="150">
        <v>10</v>
      </c>
      <c r="BV24" s="150">
        <v>10</v>
      </c>
      <c r="BW24" s="150">
        <v>10</v>
      </c>
      <c r="BX24" s="150">
        <v>10</v>
      </c>
      <c r="BY24" s="150">
        <v>11</v>
      </c>
      <c r="BZ24" s="150">
        <v>11</v>
      </c>
      <c r="CA24" s="150">
        <v>11</v>
      </c>
      <c r="CB24" s="150">
        <v>11</v>
      </c>
      <c r="CC24" s="150">
        <v>11</v>
      </c>
      <c r="CD24" s="150">
        <v>11</v>
      </c>
      <c r="CE24" s="150">
        <v>12</v>
      </c>
      <c r="CF24" s="150">
        <v>12</v>
      </c>
      <c r="CG24" s="150">
        <v>12</v>
      </c>
      <c r="CH24" s="150">
        <v>12</v>
      </c>
      <c r="CI24" s="150">
        <v>12</v>
      </c>
      <c r="CJ24" s="150">
        <v>12</v>
      </c>
      <c r="CK24" s="150">
        <v>12</v>
      </c>
      <c r="CL24" s="150">
        <v>12</v>
      </c>
      <c r="CM24" s="150">
        <v>12</v>
      </c>
      <c r="CN24" s="150">
        <v>12</v>
      </c>
      <c r="CO24" s="150">
        <v>13</v>
      </c>
      <c r="CP24" s="150">
        <v>13</v>
      </c>
      <c r="CQ24" s="150">
        <v>13</v>
      </c>
      <c r="CR24" s="150">
        <v>13</v>
      </c>
      <c r="CS24" s="150">
        <v>13</v>
      </c>
      <c r="CT24" s="150">
        <v>13</v>
      </c>
      <c r="CU24" s="150">
        <v>13</v>
      </c>
      <c r="CV24" s="150">
        <v>13</v>
      </c>
      <c r="CW24" s="150">
        <v>13</v>
      </c>
      <c r="CX24" s="150">
        <v>13</v>
      </c>
      <c r="CY24" s="150">
        <v>13</v>
      </c>
      <c r="CZ24" s="150">
        <v>13</v>
      </c>
      <c r="DA24" s="150">
        <v>14</v>
      </c>
      <c r="DB24" s="150">
        <v>14</v>
      </c>
      <c r="DC24" s="150">
        <v>14</v>
      </c>
      <c r="DD24" s="150">
        <v>15</v>
      </c>
      <c r="DE24" s="150">
        <v>15</v>
      </c>
      <c r="DF24" s="150">
        <v>15</v>
      </c>
      <c r="DG24" s="150">
        <v>15</v>
      </c>
      <c r="DH24" s="150">
        <v>1</v>
      </c>
      <c r="DI24" s="150">
        <v>1</v>
      </c>
      <c r="DJ24" s="150">
        <v>1</v>
      </c>
      <c r="DK24" s="150">
        <v>2</v>
      </c>
      <c r="DL24" s="150">
        <v>2</v>
      </c>
      <c r="DM24" s="150">
        <v>3</v>
      </c>
      <c r="DN24" s="150">
        <v>3</v>
      </c>
      <c r="DO24" s="150">
        <v>4</v>
      </c>
      <c r="DP24" s="150">
        <v>4</v>
      </c>
      <c r="DQ24" s="150">
        <v>5</v>
      </c>
      <c r="DR24" s="150">
        <v>5</v>
      </c>
      <c r="DS24" s="150">
        <v>6</v>
      </c>
      <c r="DT24" s="150">
        <v>6</v>
      </c>
      <c r="DU24" s="150">
        <v>6</v>
      </c>
      <c r="DV24" s="150">
        <v>6</v>
      </c>
      <c r="DW24" s="150">
        <v>7</v>
      </c>
      <c r="DX24" s="150">
        <v>7</v>
      </c>
      <c r="DY24" s="150">
        <v>7</v>
      </c>
      <c r="DZ24" s="150">
        <v>7</v>
      </c>
      <c r="EA24" s="150">
        <v>7</v>
      </c>
      <c r="EB24" s="150">
        <v>7</v>
      </c>
      <c r="EC24" s="150">
        <v>8</v>
      </c>
      <c r="ED24" s="150">
        <v>8</v>
      </c>
      <c r="EE24" s="150">
        <v>9</v>
      </c>
      <c r="EF24" s="150">
        <v>9</v>
      </c>
      <c r="EG24" s="150">
        <v>9</v>
      </c>
      <c r="EH24" s="150">
        <v>9</v>
      </c>
      <c r="EI24" s="150">
        <v>10</v>
      </c>
      <c r="EJ24" s="150">
        <v>10</v>
      </c>
      <c r="EK24" s="150">
        <v>10</v>
      </c>
      <c r="EL24" s="150">
        <v>10</v>
      </c>
      <c r="EM24" s="150">
        <v>11</v>
      </c>
      <c r="EN24" s="150">
        <v>11</v>
      </c>
      <c r="EO24" s="150">
        <v>11</v>
      </c>
      <c r="EP24" s="150">
        <v>11</v>
      </c>
      <c r="EQ24" s="150">
        <v>12</v>
      </c>
      <c r="ER24" s="150">
        <v>12</v>
      </c>
      <c r="ES24" s="150">
        <v>12</v>
      </c>
      <c r="ET24" s="150">
        <v>12</v>
      </c>
      <c r="EU24" s="150">
        <v>13</v>
      </c>
      <c r="EV24" s="150">
        <v>13</v>
      </c>
      <c r="EW24" s="150">
        <v>13</v>
      </c>
      <c r="EX24" s="150">
        <v>13</v>
      </c>
      <c r="EY24" s="150">
        <v>14</v>
      </c>
      <c r="EZ24" s="150">
        <v>14</v>
      </c>
      <c r="FA24" s="150">
        <v>14</v>
      </c>
      <c r="FB24" s="150">
        <v>14</v>
      </c>
      <c r="FC24" s="150">
        <v>15</v>
      </c>
      <c r="FD24" s="150">
        <v>15</v>
      </c>
      <c r="FE24" s="150">
        <v>1</v>
      </c>
      <c r="FF24" s="150">
        <v>1</v>
      </c>
      <c r="FG24" s="150">
        <v>2</v>
      </c>
      <c r="FH24" s="150">
        <v>2</v>
      </c>
      <c r="FI24" s="150">
        <v>3</v>
      </c>
      <c r="FJ24" s="150">
        <v>3</v>
      </c>
      <c r="FK24" s="150">
        <v>4</v>
      </c>
      <c r="FL24" s="150">
        <v>4</v>
      </c>
      <c r="FM24" s="150">
        <v>5</v>
      </c>
      <c r="FN24" s="150">
        <v>5</v>
      </c>
      <c r="FO24" s="150">
        <v>6</v>
      </c>
      <c r="FP24" s="150">
        <v>6</v>
      </c>
      <c r="FQ24" s="150">
        <v>7</v>
      </c>
      <c r="FR24" s="150">
        <v>7</v>
      </c>
      <c r="FS24" s="150">
        <v>8</v>
      </c>
      <c r="FT24" s="150">
        <v>8</v>
      </c>
      <c r="FU24" s="150">
        <v>9</v>
      </c>
      <c r="FV24" s="150">
        <v>9</v>
      </c>
      <c r="FW24" s="150">
        <v>10</v>
      </c>
      <c r="FX24" s="150">
        <v>10</v>
      </c>
      <c r="FY24" s="150">
        <v>11</v>
      </c>
      <c r="FZ24" s="150">
        <v>11</v>
      </c>
      <c r="GA24" s="150">
        <v>12</v>
      </c>
      <c r="GB24" s="150">
        <v>12</v>
      </c>
      <c r="GC24" s="150">
        <v>13</v>
      </c>
      <c r="GD24" s="150">
        <v>13</v>
      </c>
      <c r="GE24" s="150">
        <v>14</v>
      </c>
      <c r="GF24" s="150">
        <v>14</v>
      </c>
      <c r="GG24" s="150">
        <v>15</v>
      </c>
      <c r="GH24" s="150">
        <v>15</v>
      </c>
      <c r="GI24" s="150">
        <v>1</v>
      </c>
      <c r="GJ24" s="150">
        <v>1</v>
      </c>
      <c r="GK24" s="150">
        <v>2</v>
      </c>
      <c r="GL24" s="150">
        <v>2</v>
      </c>
      <c r="GM24" s="150">
        <v>3</v>
      </c>
      <c r="GN24" s="150">
        <v>3</v>
      </c>
      <c r="GO24" s="150">
        <v>4</v>
      </c>
      <c r="GP24" s="150">
        <v>4</v>
      </c>
      <c r="GQ24" s="150">
        <v>5</v>
      </c>
      <c r="GR24" s="150">
        <v>5</v>
      </c>
      <c r="GS24" s="150">
        <v>6</v>
      </c>
      <c r="GT24" s="150">
        <v>6</v>
      </c>
      <c r="GU24" s="150">
        <v>7</v>
      </c>
      <c r="GV24" s="150">
        <v>7</v>
      </c>
      <c r="GW24" s="150">
        <v>8</v>
      </c>
      <c r="GX24" s="150">
        <v>8</v>
      </c>
      <c r="GY24" s="150">
        <v>9</v>
      </c>
      <c r="GZ24" s="150">
        <v>9</v>
      </c>
      <c r="HA24" s="150">
        <v>10</v>
      </c>
      <c r="HB24" s="150">
        <v>10</v>
      </c>
      <c r="HC24" s="150">
        <v>11</v>
      </c>
      <c r="HD24" s="150">
        <v>11</v>
      </c>
      <c r="HE24" s="150">
        <v>12</v>
      </c>
      <c r="HF24" s="150">
        <v>12</v>
      </c>
      <c r="HG24" s="150">
        <v>13</v>
      </c>
      <c r="HH24" s="150">
        <v>13</v>
      </c>
      <c r="HI24" s="150">
        <v>14</v>
      </c>
      <c r="HJ24" s="150">
        <v>14</v>
      </c>
      <c r="HK24" s="150">
        <v>15</v>
      </c>
      <c r="HL24" s="150">
        <v>15</v>
      </c>
      <c r="HM24">
        <v>0</v>
      </c>
    </row>
  </sheetData>
  <mergeCells count="1">
    <mergeCell ref="CG4:DI4"/>
  </mergeCells>
  <conditionalFormatting sqref="F24:HL24">
    <cfRule type="expression" dxfId="14" priority="1">
      <formula>IF(F24=15,TRUE,FALSE)</formula>
    </cfRule>
    <cfRule type="expression" dxfId="13" priority="2">
      <formula>IF(F24=14,TRUE,FALSE)</formula>
    </cfRule>
    <cfRule type="expression" dxfId="12" priority="3">
      <formula>IF(F24=13,TRUE,FALSE)</formula>
    </cfRule>
    <cfRule type="expression" dxfId="11" priority="4">
      <formula>IF(F24=12,TRUE,FALSE)</formula>
    </cfRule>
    <cfRule type="expression" dxfId="10" priority="5">
      <formula>IF(F24=11,TRUE,FALSE)</formula>
    </cfRule>
    <cfRule type="expression" dxfId="9" priority="6">
      <formula>IF(F24=10,TRUE,FALSE)</formula>
    </cfRule>
    <cfRule type="expression" dxfId="8" priority="7">
      <formula>IF(F24=9,TRUE,FALSE)</formula>
    </cfRule>
    <cfRule type="expression" dxfId="7" priority="8">
      <formula>IF(F24=8,TRUE,FALSE)</formula>
    </cfRule>
    <cfRule type="expression" dxfId="6" priority="9">
      <formula>IF(F24=7,TRUE,FALSE)</formula>
    </cfRule>
    <cfRule type="expression" dxfId="5" priority="10">
      <formula>IF(F24=6,TRUE,FALSE)</formula>
    </cfRule>
    <cfRule type="expression" dxfId="4" priority="11">
      <formula>IF(F24=5,TRUE,FALSE)</formula>
    </cfRule>
    <cfRule type="expression" dxfId="3" priority="12">
      <formula>IF(F24=4,TRUE,FALSE)</formula>
    </cfRule>
    <cfRule type="expression" dxfId="2" priority="13">
      <formula>IF(F24=3,TRUE,FALSE)</formula>
    </cfRule>
    <cfRule type="expression" dxfId="1" priority="14">
      <formula>IF(F24=2,TRUE,FALSE)</formula>
    </cfRule>
    <cfRule type="expression" dxfId="0" priority="15">
      <formula>IF(F24=1,TRUE,FALSE)</formula>
    </cfRule>
  </conditionalFormatting>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17"/>
  <sheetViews>
    <sheetView topLeftCell="J1" workbookViewId="0">
      <selection activeCell="K19" sqref="K19"/>
    </sheetView>
  </sheetViews>
  <sheetFormatPr baseColWidth="10" defaultRowHeight="15.75" x14ac:dyDescent="0.25"/>
  <cols>
    <col min="1" max="2" width="11.42578125" style="27"/>
    <col min="3" max="3" width="15.42578125" style="184" customWidth="1"/>
    <col min="4" max="4" width="11.42578125" style="184"/>
    <col min="5" max="8" width="11.42578125" style="27"/>
    <col min="9" max="9" width="42.42578125" style="27" customWidth="1"/>
    <col min="10" max="10" width="43" style="27" customWidth="1"/>
    <col min="11" max="11" width="35.5703125" style="27" customWidth="1"/>
    <col min="12" max="12" width="42.140625" style="27" customWidth="1"/>
    <col min="13" max="14" width="11.42578125" style="27"/>
    <col min="15" max="15" width="16.5703125" style="27" customWidth="1"/>
    <col min="16" max="16" width="23.42578125" style="27" customWidth="1"/>
    <col min="17" max="17" width="16.5703125" style="27" customWidth="1"/>
    <col min="18" max="18" width="11.42578125" style="183"/>
    <col min="19" max="23" width="11.42578125" style="27"/>
    <col min="24" max="24" width="15.42578125" style="27" customWidth="1"/>
    <col min="25" max="16384" width="11.42578125" style="27"/>
  </cols>
  <sheetData>
    <row r="1" spans="1:27" x14ac:dyDescent="0.25">
      <c r="A1" s="27" t="s">
        <v>425</v>
      </c>
      <c r="B1" s="27" t="s">
        <v>424</v>
      </c>
      <c r="C1" s="182" t="s">
        <v>420</v>
      </c>
      <c r="D1" s="182" t="s">
        <v>1</v>
      </c>
      <c r="E1" s="27" t="s">
        <v>419</v>
      </c>
      <c r="F1" s="27" t="s">
        <v>423</v>
      </c>
      <c r="G1" s="27" t="s">
        <v>421</v>
      </c>
      <c r="H1" s="27" t="s">
        <v>422</v>
      </c>
      <c r="I1" s="186"/>
      <c r="J1" s="186"/>
      <c r="K1" s="186"/>
      <c r="L1" s="186"/>
      <c r="M1" s="186"/>
      <c r="N1" s="186"/>
      <c r="O1" s="186"/>
      <c r="P1" s="186"/>
      <c r="Q1" s="186"/>
      <c r="S1" s="183"/>
      <c r="T1" s="183"/>
      <c r="U1" s="183"/>
      <c r="V1" s="186"/>
      <c r="W1" s="186"/>
      <c r="X1" s="186"/>
      <c r="Y1" s="183"/>
      <c r="Z1" s="183"/>
      <c r="AA1" s="183"/>
    </row>
    <row r="2" spans="1:27" x14ac:dyDescent="0.25">
      <c r="A2" s="27">
        <f>10-G2-ABS(E2)</f>
        <v>12</v>
      </c>
      <c r="B2" s="27">
        <f>10-H2-ABS(F2)</f>
        <v>9</v>
      </c>
      <c r="C2" s="184">
        <v>1</v>
      </c>
      <c r="D2" s="182"/>
      <c r="E2" s="27">
        <v>0</v>
      </c>
      <c r="F2" s="27">
        <v>0</v>
      </c>
      <c r="G2" s="27">
        <v>-2</v>
      </c>
      <c r="H2" s="27">
        <v>1</v>
      </c>
      <c r="I2" s="186"/>
      <c r="J2" s="186"/>
      <c r="K2" s="186"/>
      <c r="L2" s="186"/>
      <c r="N2" s="186"/>
      <c r="O2" s="186"/>
      <c r="P2" s="186"/>
      <c r="Q2" s="186"/>
      <c r="V2" s="208"/>
    </row>
    <row r="3" spans="1:27" x14ac:dyDescent="0.25">
      <c r="A3" s="27">
        <f t="shared" ref="A3:B66" si="0">10-G3-ABS(E3)</f>
        <v>12</v>
      </c>
      <c r="B3" s="27">
        <f t="shared" si="0"/>
        <v>9</v>
      </c>
      <c r="C3" s="184">
        <v>1</v>
      </c>
      <c r="D3" s="182"/>
      <c r="E3" s="27">
        <v>0</v>
      </c>
      <c r="F3" s="27">
        <v>0</v>
      </c>
      <c r="G3" s="27">
        <v>-2</v>
      </c>
      <c r="H3" s="27">
        <v>1</v>
      </c>
      <c r="I3" s="186"/>
      <c r="J3" s="186"/>
      <c r="K3" s="186"/>
      <c r="L3" s="186"/>
      <c r="N3" s="186"/>
      <c r="O3" s="186"/>
      <c r="P3" s="186"/>
      <c r="Q3" s="186"/>
      <c r="V3" s="208"/>
    </row>
    <row r="4" spans="1:27" x14ac:dyDescent="0.25">
      <c r="A4" s="27">
        <f t="shared" si="0"/>
        <v>8</v>
      </c>
      <c r="B4" s="27">
        <f t="shared" si="0"/>
        <v>8</v>
      </c>
      <c r="C4" s="184">
        <v>1</v>
      </c>
      <c r="D4" s="182"/>
      <c r="E4" s="27">
        <v>0</v>
      </c>
      <c r="F4" s="27">
        <v>2</v>
      </c>
      <c r="G4" s="27">
        <v>2</v>
      </c>
      <c r="H4" s="27">
        <v>0</v>
      </c>
      <c r="I4" s="186"/>
      <c r="J4" s="186"/>
      <c r="K4" s="186"/>
      <c r="L4" s="186"/>
      <c r="N4" s="186"/>
      <c r="O4" s="186"/>
      <c r="P4" s="186"/>
      <c r="Q4" s="186"/>
      <c r="V4" s="208"/>
    </row>
    <row r="5" spans="1:27" x14ac:dyDescent="0.25">
      <c r="A5" s="27">
        <f t="shared" si="0"/>
        <v>8</v>
      </c>
      <c r="B5" s="27">
        <f t="shared" si="0"/>
        <v>10</v>
      </c>
      <c r="C5" s="184">
        <v>1</v>
      </c>
      <c r="D5" s="182"/>
      <c r="E5" s="27">
        <v>0</v>
      </c>
      <c r="F5" s="27">
        <v>0</v>
      </c>
      <c r="G5" s="27">
        <v>2</v>
      </c>
      <c r="H5" s="27">
        <v>0</v>
      </c>
      <c r="I5" s="186"/>
      <c r="J5" s="186"/>
      <c r="K5" s="186"/>
      <c r="L5" s="186"/>
      <c r="N5" s="186"/>
      <c r="O5" s="186"/>
      <c r="P5" s="186"/>
      <c r="Q5" s="186"/>
      <c r="V5" s="208"/>
    </row>
    <row r="6" spans="1:27" x14ac:dyDescent="0.25">
      <c r="A6" s="27">
        <f t="shared" si="0"/>
        <v>10</v>
      </c>
      <c r="B6" s="27">
        <f t="shared" si="0"/>
        <v>10</v>
      </c>
      <c r="C6" s="184">
        <v>1</v>
      </c>
      <c r="D6" s="182"/>
      <c r="E6" s="27">
        <v>0</v>
      </c>
      <c r="F6" s="27">
        <v>0</v>
      </c>
      <c r="G6" s="27">
        <v>0</v>
      </c>
      <c r="H6" s="27">
        <v>0</v>
      </c>
      <c r="I6" s="186"/>
      <c r="J6" s="186"/>
      <c r="K6" s="186"/>
      <c r="L6" s="186"/>
      <c r="N6" s="186"/>
      <c r="O6" s="186"/>
      <c r="P6" s="186"/>
      <c r="Q6" s="186"/>
      <c r="V6" s="208"/>
    </row>
    <row r="7" spans="1:27" x14ac:dyDescent="0.25">
      <c r="A7" s="27">
        <f t="shared" si="0"/>
        <v>10</v>
      </c>
      <c r="B7" s="27">
        <f t="shared" si="0"/>
        <v>10</v>
      </c>
      <c r="C7" s="184">
        <v>1</v>
      </c>
      <c r="D7" s="182"/>
      <c r="E7" s="27">
        <v>0</v>
      </c>
      <c r="F7" s="27">
        <v>0</v>
      </c>
      <c r="G7" s="27">
        <v>0</v>
      </c>
      <c r="H7" s="27">
        <v>0</v>
      </c>
      <c r="I7" s="186"/>
      <c r="J7" s="186"/>
      <c r="K7" s="186"/>
      <c r="L7" s="186"/>
      <c r="N7" s="186"/>
      <c r="O7" s="186"/>
      <c r="P7" s="186"/>
      <c r="Q7" s="186"/>
      <c r="V7" s="208"/>
    </row>
    <row r="8" spans="1:27" x14ac:dyDescent="0.25">
      <c r="A8" s="27">
        <f t="shared" si="0"/>
        <v>8</v>
      </c>
      <c r="B8" s="27">
        <f t="shared" si="0"/>
        <v>9</v>
      </c>
      <c r="C8" s="184">
        <v>1</v>
      </c>
      <c r="D8" s="182"/>
      <c r="E8" s="27">
        <v>1</v>
      </c>
      <c r="F8" s="27">
        <v>1</v>
      </c>
      <c r="G8" s="27">
        <v>1</v>
      </c>
      <c r="H8" s="27">
        <v>0</v>
      </c>
      <c r="I8" s="186"/>
      <c r="J8" s="186"/>
      <c r="K8" s="186"/>
      <c r="L8" s="186"/>
      <c r="N8" s="186"/>
      <c r="O8" s="186"/>
      <c r="P8" s="186"/>
      <c r="Q8" s="186"/>
      <c r="V8" s="208"/>
    </row>
    <row r="9" spans="1:27" x14ac:dyDescent="0.25">
      <c r="A9" s="27">
        <f t="shared" si="0"/>
        <v>9</v>
      </c>
      <c r="B9" s="27">
        <f t="shared" si="0"/>
        <v>8</v>
      </c>
      <c r="C9" s="184">
        <v>1</v>
      </c>
      <c r="D9" s="182"/>
      <c r="E9" s="27">
        <v>0</v>
      </c>
      <c r="F9" s="27">
        <v>1</v>
      </c>
      <c r="G9" s="27">
        <v>1</v>
      </c>
      <c r="H9" s="27">
        <v>1</v>
      </c>
      <c r="I9" s="186"/>
      <c r="J9" s="186"/>
      <c r="K9" s="186"/>
      <c r="L9" s="186"/>
      <c r="N9" s="186"/>
      <c r="O9" s="186"/>
      <c r="P9" s="186"/>
      <c r="Q9" s="186"/>
      <c r="V9" s="208"/>
    </row>
    <row r="10" spans="1:27" x14ac:dyDescent="0.25">
      <c r="A10" s="27">
        <f>10-G10-ABS(E10)</f>
        <v>-9</v>
      </c>
      <c r="B10" s="27">
        <f t="shared" si="0"/>
        <v>0</v>
      </c>
      <c r="C10" s="184">
        <v>1</v>
      </c>
      <c r="D10" s="182"/>
      <c r="E10" s="27">
        <v>16</v>
      </c>
      <c r="F10" s="27">
        <v>9</v>
      </c>
      <c r="G10" s="27">
        <v>3</v>
      </c>
      <c r="H10" s="27">
        <v>1</v>
      </c>
      <c r="I10" s="186"/>
      <c r="J10" s="186"/>
      <c r="K10" s="186"/>
      <c r="L10" s="186"/>
      <c r="N10" s="186"/>
      <c r="O10" s="186"/>
      <c r="P10" s="186"/>
      <c r="Q10" s="186"/>
      <c r="V10" s="208"/>
    </row>
    <row r="11" spans="1:27" x14ac:dyDescent="0.25">
      <c r="A11" s="27">
        <f t="shared" si="0"/>
        <v>9</v>
      </c>
      <c r="B11" s="27">
        <f t="shared" si="0"/>
        <v>10</v>
      </c>
      <c r="C11" s="184">
        <v>2</v>
      </c>
      <c r="D11" s="182"/>
      <c r="E11" s="27">
        <v>1</v>
      </c>
      <c r="F11" s="27">
        <v>0</v>
      </c>
      <c r="G11" s="27">
        <v>0</v>
      </c>
      <c r="H11" s="27">
        <v>0</v>
      </c>
      <c r="I11" s="186"/>
      <c r="J11" s="186"/>
      <c r="K11" s="186"/>
      <c r="L11" s="186"/>
      <c r="N11" s="186"/>
      <c r="O11" s="186"/>
      <c r="P11" s="186"/>
      <c r="Q11" s="186"/>
      <c r="V11" s="208"/>
    </row>
    <row r="12" spans="1:27" x14ac:dyDescent="0.25">
      <c r="A12" s="27">
        <f t="shared" si="0"/>
        <v>10</v>
      </c>
      <c r="B12" s="27">
        <f t="shared" si="0"/>
        <v>8</v>
      </c>
      <c r="C12" s="184">
        <v>2</v>
      </c>
      <c r="D12" s="182"/>
      <c r="E12" s="27">
        <v>0</v>
      </c>
      <c r="F12" s="27">
        <v>1</v>
      </c>
      <c r="G12" s="27">
        <v>0</v>
      </c>
      <c r="H12" s="27">
        <v>1</v>
      </c>
      <c r="I12" s="186"/>
      <c r="J12" s="186"/>
      <c r="K12" s="186"/>
      <c r="L12" s="186"/>
      <c r="N12" s="186"/>
      <c r="O12" s="186"/>
      <c r="P12" s="186"/>
      <c r="Q12" s="186"/>
      <c r="V12" s="208"/>
    </row>
    <row r="13" spans="1:27" x14ac:dyDescent="0.25">
      <c r="A13" s="27">
        <f t="shared" si="0"/>
        <v>10</v>
      </c>
      <c r="B13" s="27">
        <f t="shared" si="0"/>
        <v>-22</v>
      </c>
      <c r="C13" s="184">
        <v>2</v>
      </c>
      <c r="D13" s="182"/>
      <c r="E13" s="27">
        <v>0</v>
      </c>
      <c r="F13" s="27">
        <v>12</v>
      </c>
      <c r="G13" s="27">
        <v>0</v>
      </c>
      <c r="H13" s="27">
        <v>20</v>
      </c>
      <c r="I13" s="186"/>
      <c r="J13" s="186"/>
      <c r="K13" s="186"/>
      <c r="L13" s="186"/>
      <c r="N13" s="186"/>
      <c r="O13" s="186"/>
      <c r="P13" s="186"/>
      <c r="Q13" s="186"/>
      <c r="V13" s="208"/>
    </row>
    <row r="14" spans="1:27" x14ac:dyDescent="0.25">
      <c r="A14" s="27">
        <f t="shared" si="0"/>
        <v>10</v>
      </c>
      <c r="B14" s="27">
        <f t="shared" si="0"/>
        <v>10</v>
      </c>
      <c r="C14" s="184">
        <v>3</v>
      </c>
      <c r="D14" s="182"/>
      <c r="E14" s="27">
        <v>0</v>
      </c>
      <c r="F14" s="27">
        <v>0</v>
      </c>
      <c r="G14" s="27">
        <v>0</v>
      </c>
      <c r="H14" s="27">
        <v>0</v>
      </c>
      <c r="I14" s="186"/>
      <c r="J14" s="186"/>
      <c r="K14" s="186"/>
      <c r="L14" s="186"/>
      <c r="N14" s="186"/>
      <c r="O14" s="186"/>
      <c r="P14" s="186"/>
      <c r="Q14" s="186"/>
      <c r="V14" s="208"/>
    </row>
    <row r="15" spans="1:27" x14ac:dyDescent="0.25">
      <c r="A15" s="27">
        <f t="shared" si="0"/>
        <v>10</v>
      </c>
      <c r="B15" s="27">
        <f t="shared" si="0"/>
        <v>10</v>
      </c>
      <c r="C15" s="184">
        <v>3</v>
      </c>
      <c r="D15" s="182"/>
      <c r="E15" s="27">
        <v>0</v>
      </c>
      <c r="F15" s="27">
        <v>0</v>
      </c>
      <c r="G15" s="27">
        <v>0</v>
      </c>
      <c r="H15" s="27">
        <v>0</v>
      </c>
      <c r="I15" s="186"/>
      <c r="J15" s="186"/>
      <c r="K15" s="186"/>
      <c r="L15" s="186"/>
      <c r="N15" s="186"/>
      <c r="O15" s="186"/>
      <c r="P15" s="186"/>
      <c r="Q15" s="186"/>
      <c r="V15" s="208"/>
    </row>
    <row r="16" spans="1:27" x14ac:dyDescent="0.25">
      <c r="A16" s="27">
        <f t="shared" si="0"/>
        <v>10</v>
      </c>
      <c r="B16" s="27">
        <f t="shared" si="0"/>
        <v>10</v>
      </c>
      <c r="C16" s="184">
        <v>3</v>
      </c>
      <c r="D16" s="182"/>
      <c r="E16" s="27">
        <v>0</v>
      </c>
      <c r="F16" s="27">
        <v>0</v>
      </c>
      <c r="G16" s="27">
        <v>0</v>
      </c>
      <c r="H16" s="27">
        <v>0</v>
      </c>
      <c r="I16" s="186"/>
      <c r="J16" s="186"/>
      <c r="K16" s="186"/>
      <c r="L16" s="186"/>
      <c r="N16" s="186"/>
      <c r="O16" s="186"/>
      <c r="P16" s="186"/>
      <c r="Q16" s="186"/>
      <c r="V16" s="208"/>
    </row>
    <row r="17" spans="1:22" x14ac:dyDescent="0.25">
      <c r="A17" s="27">
        <f t="shared" si="0"/>
        <v>10</v>
      </c>
      <c r="B17" s="27">
        <f t="shared" si="0"/>
        <v>-10</v>
      </c>
      <c r="C17" s="184">
        <v>3</v>
      </c>
      <c r="D17" s="182"/>
      <c r="E17" s="27">
        <v>0</v>
      </c>
      <c r="F17" s="27">
        <v>20</v>
      </c>
      <c r="G17" s="27">
        <v>0</v>
      </c>
      <c r="H17" s="27">
        <v>0</v>
      </c>
      <c r="I17" s="186"/>
      <c r="J17" s="186"/>
      <c r="K17" s="186"/>
      <c r="L17" s="186"/>
      <c r="N17" s="186"/>
      <c r="O17" s="186"/>
      <c r="P17" s="186"/>
      <c r="Q17" s="186"/>
      <c r="V17" s="208"/>
    </row>
    <row r="18" spans="1:22" x14ac:dyDescent="0.25">
      <c r="A18" s="27">
        <f t="shared" si="0"/>
        <v>10</v>
      </c>
      <c r="B18" s="27">
        <f t="shared" si="0"/>
        <v>10</v>
      </c>
      <c r="C18" s="184">
        <v>4</v>
      </c>
      <c r="D18" s="182"/>
      <c r="E18" s="27">
        <v>0</v>
      </c>
      <c r="F18" s="27">
        <v>0</v>
      </c>
      <c r="G18" s="27">
        <v>0</v>
      </c>
      <c r="H18" s="27">
        <v>0</v>
      </c>
      <c r="I18" s="186"/>
      <c r="J18" s="186"/>
      <c r="K18" s="186"/>
      <c r="L18" s="186"/>
      <c r="N18" s="186"/>
      <c r="O18" s="186"/>
      <c r="P18" s="186"/>
      <c r="Q18" s="186"/>
      <c r="V18" s="208"/>
    </row>
    <row r="19" spans="1:22" x14ac:dyDescent="0.25">
      <c r="A19" s="27">
        <f t="shared" si="0"/>
        <v>10</v>
      </c>
      <c r="B19" s="27">
        <f t="shared" si="0"/>
        <v>10</v>
      </c>
      <c r="C19" s="184">
        <v>4</v>
      </c>
      <c r="D19" s="182"/>
      <c r="E19" s="27">
        <v>0</v>
      </c>
      <c r="F19" s="27">
        <v>0</v>
      </c>
      <c r="G19" s="27">
        <v>0</v>
      </c>
      <c r="H19" s="27">
        <v>0</v>
      </c>
      <c r="I19" s="186"/>
      <c r="J19" s="186"/>
      <c r="K19" s="186"/>
      <c r="L19" s="186"/>
      <c r="N19" s="186"/>
      <c r="O19" s="186"/>
      <c r="P19" s="186"/>
      <c r="Q19" s="186"/>
      <c r="V19" s="208"/>
    </row>
    <row r="20" spans="1:22" x14ac:dyDescent="0.25">
      <c r="A20" s="27">
        <f t="shared" si="0"/>
        <v>10</v>
      </c>
      <c r="B20" s="27">
        <f t="shared" si="0"/>
        <v>10</v>
      </c>
      <c r="C20" s="184">
        <v>5</v>
      </c>
      <c r="D20" s="182"/>
      <c r="E20" s="27">
        <v>0</v>
      </c>
      <c r="F20" s="27">
        <v>0</v>
      </c>
      <c r="G20" s="27">
        <v>0</v>
      </c>
      <c r="H20" s="27">
        <v>0</v>
      </c>
      <c r="I20" s="186"/>
      <c r="J20" s="186"/>
      <c r="K20" s="186"/>
      <c r="L20" s="186"/>
      <c r="N20" s="186"/>
      <c r="O20" s="186"/>
      <c r="P20" s="186"/>
      <c r="Q20" s="186"/>
      <c r="V20" s="208"/>
    </row>
    <row r="21" spans="1:22" x14ac:dyDescent="0.25">
      <c r="A21" s="27">
        <f t="shared" si="0"/>
        <v>10</v>
      </c>
      <c r="B21" s="27">
        <f t="shared" si="0"/>
        <v>10</v>
      </c>
      <c r="C21" s="184">
        <v>5</v>
      </c>
      <c r="D21" s="182"/>
      <c r="E21" s="27">
        <v>0</v>
      </c>
      <c r="F21" s="27">
        <v>0</v>
      </c>
      <c r="G21" s="27">
        <v>0</v>
      </c>
      <c r="H21" s="27">
        <v>0</v>
      </c>
      <c r="I21" s="186"/>
      <c r="J21" s="186"/>
      <c r="K21" s="186"/>
      <c r="L21" s="186"/>
      <c r="N21" s="186"/>
      <c r="O21" s="186"/>
      <c r="P21" s="186"/>
      <c r="Q21" s="186"/>
      <c r="V21" s="208"/>
    </row>
    <row r="22" spans="1:22" x14ac:dyDescent="0.25">
      <c r="A22" s="27">
        <f t="shared" si="0"/>
        <v>10</v>
      </c>
      <c r="B22" s="27">
        <f t="shared" si="0"/>
        <v>10</v>
      </c>
      <c r="C22" s="184">
        <v>5</v>
      </c>
      <c r="D22" s="182"/>
      <c r="E22" s="27">
        <v>0</v>
      </c>
      <c r="F22" s="27">
        <v>0</v>
      </c>
      <c r="G22" s="27">
        <v>0</v>
      </c>
      <c r="H22" s="27">
        <v>0</v>
      </c>
      <c r="I22" s="186"/>
      <c r="J22" s="186"/>
      <c r="K22" s="186"/>
      <c r="L22" s="186"/>
      <c r="N22" s="186"/>
      <c r="O22" s="186"/>
      <c r="P22" s="186"/>
      <c r="Q22" s="186"/>
      <c r="V22" s="208"/>
    </row>
    <row r="23" spans="1:22" x14ac:dyDescent="0.25">
      <c r="A23" s="27">
        <f t="shared" si="0"/>
        <v>-8</v>
      </c>
      <c r="B23" s="27">
        <f t="shared" si="0"/>
        <v>-1</v>
      </c>
      <c r="C23" s="184">
        <v>5</v>
      </c>
      <c r="D23" s="182"/>
      <c r="E23" s="27">
        <v>0</v>
      </c>
      <c r="F23" s="27">
        <v>0</v>
      </c>
      <c r="G23" s="27">
        <v>18</v>
      </c>
      <c r="H23" s="27">
        <v>11</v>
      </c>
      <c r="I23" s="186"/>
      <c r="J23" s="186"/>
      <c r="K23" s="186"/>
      <c r="L23" s="186"/>
      <c r="N23" s="186"/>
      <c r="O23" s="186"/>
      <c r="P23" s="186"/>
      <c r="Q23" s="186"/>
      <c r="V23" s="208"/>
    </row>
    <row r="24" spans="1:22" x14ac:dyDescent="0.25">
      <c r="A24" s="27">
        <f t="shared" si="0"/>
        <v>-8</v>
      </c>
      <c r="B24" s="27">
        <f t="shared" si="0"/>
        <v>-1</v>
      </c>
      <c r="C24" s="184">
        <v>5</v>
      </c>
      <c r="D24" s="182"/>
      <c r="E24" s="27">
        <v>0</v>
      </c>
      <c r="F24" s="27">
        <v>0</v>
      </c>
      <c r="G24" s="27">
        <v>18</v>
      </c>
      <c r="H24" s="27">
        <v>11</v>
      </c>
      <c r="I24" s="186"/>
      <c r="J24" s="186"/>
      <c r="K24" s="186"/>
      <c r="L24" s="186"/>
      <c r="N24" s="186"/>
      <c r="O24" s="186"/>
      <c r="P24" s="186"/>
      <c r="Q24" s="186"/>
      <c r="V24" s="208"/>
    </row>
    <row r="25" spans="1:22" x14ac:dyDescent="0.25">
      <c r="A25" s="27">
        <f t="shared" si="0"/>
        <v>-8</v>
      </c>
      <c r="B25" s="27">
        <f t="shared" si="0"/>
        <v>-1</v>
      </c>
      <c r="C25" s="184">
        <v>6</v>
      </c>
      <c r="D25" s="182"/>
      <c r="E25" s="27">
        <v>0</v>
      </c>
      <c r="F25" s="27">
        <v>0</v>
      </c>
      <c r="G25" s="27">
        <v>18</v>
      </c>
      <c r="H25" s="27">
        <v>11</v>
      </c>
      <c r="I25" s="186"/>
      <c r="J25" s="186"/>
      <c r="K25" s="186"/>
      <c r="L25" s="186"/>
      <c r="N25" s="186"/>
      <c r="O25" s="186"/>
      <c r="P25" s="186"/>
      <c r="Q25" s="186"/>
      <c r="V25" s="208"/>
    </row>
    <row r="26" spans="1:22" x14ac:dyDescent="0.25">
      <c r="A26" s="27">
        <f t="shared" si="0"/>
        <v>10</v>
      </c>
      <c r="B26" s="27">
        <f t="shared" si="0"/>
        <v>10</v>
      </c>
      <c r="C26" s="184">
        <v>6</v>
      </c>
      <c r="D26" s="182"/>
      <c r="E26" s="27">
        <v>0</v>
      </c>
      <c r="F26" s="27">
        <v>0</v>
      </c>
      <c r="G26" s="27">
        <v>0</v>
      </c>
      <c r="H26" s="27">
        <v>0</v>
      </c>
      <c r="I26" s="186"/>
      <c r="J26" s="186"/>
      <c r="K26" s="186"/>
      <c r="L26" s="186"/>
      <c r="N26" s="186"/>
      <c r="O26" s="186"/>
      <c r="P26" s="186"/>
      <c r="Q26" s="186"/>
      <c r="V26" s="208"/>
    </row>
    <row r="27" spans="1:22" x14ac:dyDescent="0.25">
      <c r="A27" s="27">
        <f t="shared" si="0"/>
        <v>10</v>
      </c>
      <c r="B27" s="27">
        <f t="shared" si="0"/>
        <v>10</v>
      </c>
      <c r="C27" s="184">
        <v>6</v>
      </c>
      <c r="D27" s="182"/>
      <c r="E27" s="27">
        <v>0</v>
      </c>
      <c r="F27" s="27">
        <v>0</v>
      </c>
      <c r="G27" s="27">
        <v>0</v>
      </c>
      <c r="H27" s="27">
        <v>0</v>
      </c>
      <c r="I27" s="186"/>
      <c r="J27" s="186"/>
      <c r="K27" s="186"/>
      <c r="L27" s="186"/>
      <c r="N27" s="186"/>
      <c r="O27" s="186"/>
      <c r="P27" s="186"/>
      <c r="Q27" s="186"/>
      <c r="V27" s="208"/>
    </row>
    <row r="28" spans="1:22" x14ac:dyDescent="0.25">
      <c r="A28" s="27">
        <f t="shared" si="0"/>
        <v>10</v>
      </c>
      <c r="B28" s="27">
        <f t="shared" si="0"/>
        <v>10</v>
      </c>
      <c r="C28" s="184">
        <v>6</v>
      </c>
      <c r="D28" s="182"/>
      <c r="E28" s="27">
        <v>0</v>
      </c>
      <c r="F28" s="27">
        <v>0</v>
      </c>
      <c r="G28" s="27">
        <v>0</v>
      </c>
      <c r="H28" s="27">
        <v>0</v>
      </c>
      <c r="I28" s="186"/>
      <c r="J28" s="186"/>
      <c r="K28" s="186"/>
      <c r="L28" s="186"/>
      <c r="N28" s="186"/>
      <c r="O28" s="186"/>
      <c r="P28" s="186"/>
      <c r="Q28" s="186"/>
      <c r="V28" s="208"/>
    </row>
    <row r="29" spans="1:22" x14ac:dyDescent="0.25">
      <c r="A29" s="27">
        <f t="shared" si="0"/>
        <v>10</v>
      </c>
      <c r="B29" s="27">
        <f t="shared" si="0"/>
        <v>10</v>
      </c>
      <c r="C29" s="184">
        <v>6</v>
      </c>
      <c r="D29" s="182"/>
      <c r="E29" s="27">
        <v>0</v>
      </c>
      <c r="F29" s="27">
        <v>0</v>
      </c>
      <c r="G29" s="27">
        <v>0</v>
      </c>
      <c r="H29" s="27">
        <v>0</v>
      </c>
      <c r="I29" s="186"/>
      <c r="J29" s="186"/>
      <c r="K29" s="186"/>
      <c r="L29" s="186"/>
      <c r="N29" s="186"/>
      <c r="O29" s="186"/>
      <c r="P29" s="186"/>
      <c r="Q29" s="186"/>
      <c r="V29" s="208"/>
    </row>
    <row r="30" spans="1:22" x14ac:dyDescent="0.25">
      <c r="A30" s="27">
        <f t="shared" si="0"/>
        <v>10</v>
      </c>
      <c r="B30" s="27">
        <f t="shared" si="0"/>
        <v>10</v>
      </c>
      <c r="C30" s="184">
        <v>6</v>
      </c>
      <c r="D30" s="182"/>
      <c r="E30" s="27">
        <v>0</v>
      </c>
      <c r="F30" s="27">
        <v>0</v>
      </c>
      <c r="G30" s="27">
        <v>0</v>
      </c>
      <c r="H30" s="27">
        <v>0</v>
      </c>
      <c r="I30" s="186"/>
      <c r="J30" s="186"/>
      <c r="K30" s="186"/>
      <c r="L30" s="186"/>
      <c r="N30" s="186"/>
      <c r="O30" s="186"/>
      <c r="P30" s="186"/>
      <c r="Q30" s="186"/>
      <c r="V30" s="208"/>
    </row>
    <row r="31" spans="1:22" x14ac:dyDescent="0.25">
      <c r="A31" s="27">
        <f t="shared" si="0"/>
        <v>10</v>
      </c>
      <c r="B31" s="27">
        <f t="shared" si="0"/>
        <v>10</v>
      </c>
      <c r="C31" s="184">
        <v>6</v>
      </c>
      <c r="D31" s="182"/>
      <c r="E31" s="27">
        <v>0</v>
      </c>
      <c r="F31" s="27">
        <v>0</v>
      </c>
      <c r="G31" s="27">
        <v>0</v>
      </c>
      <c r="H31" s="27">
        <v>0</v>
      </c>
      <c r="I31" s="186"/>
      <c r="J31" s="186"/>
      <c r="K31" s="186"/>
      <c r="L31" s="186"/>
      <c r="N31" s="186"/>
      <c r="O31" s="186"/>
      <c r="P31" s="186"/>
      <c r="Q31" s="186"/>
      <c r="V31" s="208"/>
    </row>
    <row r="32" spans="1:22" x14ac:dyDescent="0.25">
      <c r="A32" s="27">
        <f t="shared" si="0"/>
        <v>10</v>
      </c>
      <c r="B32" s="27">
        <f t="shared" si="0"/>
        <v>10</v>
      </c>
      <c r="C32" s="184">
        <v>6</v>
      </c>
      <c r="D32" s="182"/>
      <c r="E32" s="27">
        <v>0</v>
      </c>
      <c r="F32" s="27">
        <v>0</v>
      </c>
      <c r="G32" s="27">
        <v>0</v>
      </c>
      <c r="H32" s="27">
        <v>0</v>
      </c>
      <c r="I32" s="186"/>
      <c r="J32" s="186"/>
      <c r="K32" s="186"/>
      <c r="L32" s="186"/>
      <c r="N32" s="186"/>
      <c r="O32" s="186"/>
      <c r="P32" s="186"/>
      <c r="Q32" s="186"/>
      <c r="V32" s="208"/>
    </row>
    <row r="33" spans="1:26" x14ac:dyDescent="0.25">
      <c r="A33" s="27">
        <f t="shared" si="0"/>
        <v>10</v>
      </c>
      <c r="B33" s="27">
        <f t="shared" si="0"/>
        <v>10</v>
      </c>
      <c r="C33" s="184">
        <v>6</v>
      </c>
      <c r="D33" s="182"/>
      <c r="E33" s="27">
        <v>0</v>
      </c>
      <c r="F33" s="27">
        <v>0</v>
      </c>
      <c r="G33" s="27">
        <v>0</v>
      </c>
      <c r="H33" s="27">
        <v>0</v>
      </c>
      <c r="I33" s="186"/>
      <c r="J33" s="186"/>
      <c r="K33" s="186"/>
      <c r="L33" s="186"/>
      <c r="N33" s="186"/>
      <c r="O33" s="186"/>
      <c r="P33" s="186"/>
      <c r="Q33" s="186"/>
      <c r="V33" s="208"/>
    </row>
    <row r="34" spans="1:26" x14ac:dyDescent="0.25">
      <c r="A34" s="27">
        <f t="shared" si="0"/>
        <v>10</v>
      </c>
      <c r="B34" s="27">
        <f t="shared" si="0"/>
        <v>10</v>
      </c>
      <c r="C34" s="184">
        <v>6</v>
      </c>
      <c r="D34" s="182"/>
      <c r="E34" s="27">
        <v>0</v>
      </c>
      <c r="F34" s="27">
        <v>0</v>
      </c>
      <c r="G34" s="27">
        <v>0</v>
      </c>
      <c r="H34" s="27">
        <v>0</v>
      </c>
      <c r="I34" s="186"/>
      <c r="J34" s="186"/>
      <c r="K34" s="186"/>
      <c r="L34" s="186"/>
      <c r="N34" s="186"/>
      <c r="O34" s="186"/>
      <c r="P34" s="186"/>
      <c r="Q34" s="186"/>
      <c r="V34" s="208"/>
    </row>
    <row r="35" spans="1:26" x14ac:dyDescent="0.25">
      <c r="A35" s="27">
        <f t="shared" si="0"/>
        <v>10</v>
      </c>
      <c r="B35" s="27">
        <f t="shared" si="0"/>
        <v>10</v>
      </c>
      <c r="C35" s="184">
        <v>7</v>
      </c>
      <c r="D35" s="182"/>
      <c r="E35" s="27">
        <v>0</v>
      </c>
      <c r="F35" s="27">
        <v>0</v>
      </c>
      <c r="G35" s="27">
        <v>0</v>
      </c>
      <c r="H35" s="27">
        <v>0</v>
      </c>
      <c r="I35" s="186"/>
      <c r="J35" s="186"/>
      <c r="K35" s="186"/>
      <c r="L35" s="186"/>
      <c r="N35" s="186"/>
      <c r="O35" s="186"/>
      <c r="P35" s="186"/>
      <c r="Q35" s="186"/>
      <c r="V35" s="208"/>
    </row>
    <row r="36" spans="1:26" x14ac:dyDescent="0.25">
      <c r="A36" s="27">
        <f t="shared" si="0"/>
        <v>10</v>
      </c>
      <c r="B36" s="27">
        <f t="shared" si="0"/>
        <v>10</v>
      </c>
      <c r="C36" s="184">
        <v>6</v>
      </c>
      <c r="D36" s="182"/>
      <c r="E36" s="27">
        <v>0</v>
      </c>
      <c r="F36" s="27">
        <v>0</v>
      </c>
      <c r="G36" s="27">
        <v>0</v>
      </c>
      <c r="H36" s="27">
        <v>0</v>
      </c>
      <c r="I36" s="186"/>
      <c r="J36" s="186"/>
      <c r="K36" s="186"/>
      <c r="L36" s="186"/>
      <c r="N36" s="187"/>
      <c r="O36" s="187"/>
      <c r="P36" s="187"/>
      <c r="Q36" s="187"/>
      <c r="R36" s="185"/>
      <c r="S36" s="187"/>
      <c r="V36" s="208"/>
      <c r="Z36" s="187"/>
    </row>
    <row r="37" spans="1:26" x14ac:dyDescent="0.25">
      <c r="A37" s="27">
        <f t="shared" si="0"/>
        <v>25</v>
      </c>
      <c r="B37" s="27">
        <f t="shared" si="0"/>
        <v>-3</v>
      </c>
      <c r="C37" s="184">
        <v>7</v>
      </c>
      <c r="D37" s="182"/>
      <c r="E37" s="27">
        <v>0</v>
      </c>
      <c r="F37" s="27">
        <v>2</v>
      </c>
      <c r="G37" s="27">
        <v>-15</v>
      </c>
      <c r="H37" s="27">
        <v>11</v>
      </c>
      <c r="I37" s="186"/>
      <c r="J37" s="186"/>
      <c r="K37" s="186"/>
      <c r="L37" s="186"/>
      <c r="N37" s="186"/>
      <c r="O37" s="186"/>
      <c r="P37" s="186"/>
      <c r="Q37" s="186"/>
      <c r="V37" s="208"/>
    </row>
    <row r="38" spans="1:26" x14ac:dyDescent="0.25">
      <c r="A38" s="27">
        <f t="shared" si="0"/>
        <v>10</v>
      </c>
      <c r="B38" s="27">
        <f t="shared" si="0"/>
        <v>2</v>
      </c>
      <c r="C38" s="184">
        <v>7</v>
      </c>
      <c r="D38" s="182"/>
      <c r="E38" s="27">
        <v>0</v>
      </c>
      <c r="F38" s="27">
        <v>8</v>
      </c>
      <c r="G38" s="27">
        <v>0</v>
      </c>
      <c r="H38" s="27">
        <v>0</v>
      </c>
      <c r="I38" s="186"/>
      <c r="J38" s="186"/>
      <c r="K38" s="186"/>
      <c r="L38" s="186"/>
      <c r="N38" s="186"/>
      <c r="O38" s="186"/>
      <c r="P38" s="186"/>
      <c r="Q38" s="186"/>
      <c r="V38" s="208"/>
    </row>
    <row r="39" spans="1:26" x14ac:dyDescent="0.25">
      <c r="A39" s="27">
        <f t="shared" si="0"/>
        <v>10</v>
      </c>
      <c r="B39" s="27">
        <f t="shared" si="0"/>
        <v>10</v>
      </c>
      <c r="C39" s="184">
        <v>7</v>
      </c>
      <c r="D39" s="182"/>
      <c r="E39" s="27">
        <v>0</v>
      </c>
      <c r="F39" s="27">
        <v>0</v>
      </c>
      <c r="G39" s="27">
        <v>0</v>
      </c>
      <c r="H39" s="27">
        <v>0</v>
      </c>
      <c r="I39" s="186"/>
      <c r="J39" s="186"/>
      <c r="K39" s="186"/>
      <c r="L39" s="186"/>
      <c r="N39" s="186"/>
      <c r="O39" s="186"/>
      <c r="P39" s="186"/>
      <c r="Q39" s="186"/>
      <c r="V39" s="208"/>
    </row>
    <row r="40" spans="1:26" x14ac:dyDescent="0.25">
      <c r="A40" s="27">
        <f t="shared" si="0"/>
        <v>13</v>
      </c>
      <c r="B40" s="27">
        <f t="shared" si="0"/>
        <v>8</v>
      </c>
      <c r="C40" s="184">
        <v>7</v>
      </c>
      <c r="D40" s="182"/>
      <c r="E40" s="27">
        <v>0</v>
      </c>
      <c r="F40" s="27">
        <v>0</v>
      </c>
      <c r="G40" s="27">
        <v>-3</v>
      </c>
      <c r="H40" s="27">
        <v>2</v>
      </c>
      <c r="I40" s="186"/>
      <c r="J40" s="186"/>
      <c r="K40" s="186"/>
      <c r="L40" s="186"/>
      <c r="N40" s="186"/>
      <c r="O40" s="186"/>
      <c r="P40" s="186"/>
      <c r="Q40" s="186"/>
      <c r="V40" s="208"/>
    </row>
    <row r="41" spans="1:26" x14ac:dyDescent="0.25">
      <c r="A41" s="27">
        <f t="shared" si="0"/>
        <v>10</v>
      </c>
      <c r="B41" s="27">
        <f t="shared" si="0"/>
        <v>0</v>
      </c>
      <c r="C41" s="184">
        <v>7</v>
      </c>
      <c r="D41" s="182"/>
      <c r="E41" s="27">
        <v>0</v>
      </c>
      <c r="F41" s="27">
        <v>10</v>
      </c>
      <c r="G41" s="27">
        <v>0</v>
      </c>
      <c r="H41" s="27">
        <v>0</v>
      </c>
      <c r="I41" s="186"/>
      <c r="J41" s="186"/>
      <c r="K41" s="186"/>
      <c r="L41" s="186"/>
      <c r="N41" s="186"/>
      <c r="O41" s="186"/>
      <c r="P41" s="186"/>
      <c r="Q41" s="186"/>
      <c r="R41" s="186"/>
      <c r="V41" s="208"/>
    </row>
    <row r="42" spans="1:26" x14ac:dyDescent="0.25">
      <c r="A42" s="27">
        <f t="shared" si="0"/>
        <v>10</v>
      </c>
      <c r="B42" s="27">
        <f t="shared" si="0"/>
        <v>-1</v>
      </c>
      <c r="C42" s="184">
        <v>7</v>
      </c>
      <c r="D42" s="182"/>
      <c r="E42" s="27">
        <v>0</v>
      </c>
      <c r="F42" s="27">
        <v>11</v>
      </c>
      <c r="G42" s="27">
        <v>0</v>
      </c>
      <c r="H42" s="27">
        <v>0</v>
      </c>
      <c r="I42" s="186"/>
      <c r="J42" s="186"/>
      <c r="K42" s="186"/>
      <c r="L42" s="186"/>
      <c r="N42" s="186"/>
      <c r="O42" s="186"/>
      <c r="P42" s="186"/>
      <c r="Q42" s="186"/>
      <c r="R42" s="186"/>
      <c r="V42" s="208"/>
    </row>
    <row r="43" spans="1:26" x14ac:dyDescent="0.25">
      <c r="A43" s="27">
        <f t="shared" si="0"/>
        <v>10</v>
      </c>
      <c r="B43" s="27">
        <f t="shared" si="0"/>
        <v>10</v>
      </c>
      <c r="C43" s="184">
        <v>7</v>
      </c>
      <c r="D43" s="182"/>
      <c r="E43" s="27">
        <v>0</v>
      </c>
      <c r="F43" s="27">
        <v>0</v>
      </c>
      <c r="G43" s="27">
        <v>0</v>
      </c>
      <c r="H43" s="27">
        <v>0</v>
      </c>
      <c r="I43" s="186"/>
      <c r="J43" s="186"/>
      <c r="K43" s="186"/>
      <c r="L43" s="186"/>
      <c r="N43" s="186"/>
      <c r="O43" s="186"/>
      <c r="P43" s="186"/>
      <c r="Q43" s="186"/>
      <c r="R43" s="186"/>
      <c r="V43" s="208"/>
    </row>
    <row r="44" spans="1:26" x14ac:dyDescent="0.25">
      <c r="A44" s="27">
        <f t="shared" si="0"/>
        <v>4</v>
      </c>
      <c r="B44" s="27">
        <f t="shared" si="0"/>
        <v>10</v>
      </c>
      <c r="C44" s="184">
        <v>7</v>
      </c>
      <c r="D44" s="182"/>
      <c r="E44" s="27">
        <v>0</v>
      </c>
      <c r="F44" s="27">
        <v>0</v>
      </c>
      <c r="G44" s="27">
        <v>6</v>
      </c>
      <c r="H44" s="27">
        <v>0</v>
      </c>
      <c r="I44" s="186"/>
      <c r="J44" s="186"/>
      <c r="K44" s="186"/>
      <c r="L44" s="186"/>
      <c r="N44" s="186"/>
      <c r="O44" s="186"/>
      <c r="P44" s="186"/>
      <c r="Q44" s="186"/>
      <c r="R44" s="186"/>
      <c r="V44" s="208"/>
    </row>
    <row r="45" spans="1:26" x14ac:dyDescent="0.25">
      <c r="A45" s="27">
        <f t="shared" si="0"/>
        <v>4</v>
      </c>
      <c r="B45" s="27">
        <f t="shared" si="0"/>
        <v>10</v>
      </c>
      <c r="C45" s="184">
        <v>7</v>
      </c>
      <c r="D45" s="182"/>
      <c r="E45" s="27">
        <v>0</v>
      </c>
      <c r="F45" s="27">
        <v>0</v>
      </c>
      <c r="G45" s="27">
        <v>6</v>
      </c>
      <c r="H45" s="27">
        <v>0</v>
      </c>
      <c r="I45" s="186"/>
      <c r="J45" s="186"/>
      <c r="K45" s="186"/>
      <c r="L45" s="186"/>
      <c r="N45" s="186"/>
      <c r="O45" s="186"/>
      <c r="P45" s="186"/>
      <c r="Q45" s="186"/>
      <c r="R45" s="186"/>
      <c r="V45" s="208"/>
    </row>
    <row r="46" spans="1:26" x14ac:dyDescent="0.25">
      <c r="A46" s="27">
        <f t="shared" si="0"/>
        <v>4</v>
      </c>
      <c r="B46" s="27">
        <f t="shared" si="0"/>
        <v>16</v>
      </c>
      <c r="C46" s="184">
        <v>8</v>
      </c>
      <c r="D46" s="182"/>
      <c r="E46" s="27">
        <v>0</v>
      </c>
      <c r="F46" s="27">
        <v>0</v>
      </c>
      <c r="G46" s="27">
        <v>6</v>
      </c>
      <c r="H46" s="27">
        <v>-6</v>
      </c>
      <c r="I46" s="186"/>
      <c r="J46" s="186"/>
      <c r="K46" s="186"/>
      <c r="L46" s="186"/>
      <c r="N46" s="186"/>
      <c r="O46" s="186"/>
      <c r="P46" s="186"/>
      <c r="Q46" s="186"/>
      <c r="V46" s="208"/>
    </row>
    <row r="47" spans="1:26" x14ac:dyDescent="0.25">
      <c r="A47" s="27">
        <f t="shared" si="0"/>
        <v>10</v>
      </c>
      <c r="B47" s="27">
        <f t="shared" si="0"/>
        <v>16</v>
      </c>
      <c r="C47" s="184">
        <v>8</v>
      </c>
      <c r="D47" s="182"/>
      <c r="E47" s="27">
        <v>0</v>
      </c>
      <c r="F47" s="27">
        <v>0</v>
      </c>
      <c r="G47" s="27">
        <v>0</v>
      </c>
      <c r="H47" s="27">
        <v>-6</v>
      </c>
      <c r="I47" s="186"/>
      <c r="J47" s="186"/>
      <c r="K47" s="186"/>
      <c r="L47" s="186"/>
      <c r="N47" s="186"/>
      <c r="O47" s="186"/>
      <c r="P47" s="186"/>
      <c r="Q47" s="186"/>
      <c r="V47" s="208"/>
    </row>
    <row r="48" spans="1:26" x14ac:dyDescent="0.25">
      <c r="A48" s="27">
        <f t="shared" si="0"/>
        <v>10</v>
      </c>
      <c r="B48" s="27">
        <f t="shared" si="0"/>
        <v>10</v>
      </c>
      <c r="C48" s="184">
        <v>8</v>
      </c>
      <c r="D48" s="182"/>
      <c r="E48" s="27">
        <v>0</v>
      </c>
      <c r="F48" s="27">
        <v>0</v>
      </c>
      <c r="G48" s="27">
        <v>0</v>
      </c>
      <c r="H48" s="27">
        <v>0</v>
      </c>
      <c r="I48" s="186"/>
      <c r="J48" s="186"/>
      <c r="K48" s="186"/>
      <c r="L48" s="186"/>
      <c r="N48" s="186"/>
      <c r="O48" s="186"/>
      <c r="P48" s="186"/>
      <c r="Q48" s="186"/>
      <c r="V48" s="208"/>
    </row>
    <row r="49" spans="1:22" x14ac:dyDescent="0.25">
      <c r="A49" s="27">
        <f t="shared" si="0"/>
        <v>10</v>
      </c>
      <c r="B49" s="27">
        <f t="shared" si="0"/>
        <v>10</v>
      </c>
      <c r="C49" s="184">
        <v>8</v>
      </c>
      <c r="D49" s="182"/>
      <c r="E49" s="27">
        <v>0</v>
      </c>
      <c r="F49" s="27">
        <v>0</v>
      </c>
      <c r="G49" s="27">
        <v>0</v>
      </c>
      <c r="H49" s="27">
        <v>0</v>
      </c>
      <c r="I49" s="186"/>
      <c r="J49" s="186"/>
      <c r="K49" s="186"/>
      <c r="L49" s="186"/>
      <c r="N49" s="186"/>
      <c r="O49" s="186"/>
      <c r="P49" s="186"/>
      <c r="Q49" s="186"/>
      <c r="V49" s="208"/>
    </row>
    <row r="50" spans="1:22" x14ac:dyDescent="0.25">
      <c r="A50" s="27">
        <f t="shared" si="0"/>
        <v>10</v>
      </c>
      <c r="B50" s="27">
        <f t="shared" si="0"/>
        <v>10</v>
      </c>
      <c r="C50" s="184">
        <v>8</v>
      </c>
      <c r="D50" s="182"/>
      <c r="E50" s="27">
        <v>0</v>
      </c>
      <c r="F50" s="27">
        <v>0</v>
      </c>
      <c r="G50" s="27">
        <v>0</v>
      </c>
      <c r="H50" s="27">
        <v>0</v>
      </c>
      <c r="I50" s="186"/>
      <c r="J50" s="186"/>
      <c r="K50" s="186"/>
      <c r="L50" s="186"/>
      <c r="N50" s="186"/>
      <c r="O50" s="186"/>
      <c r="P50" s="186"/>
      <c r="Q50" s="186"/>
      <c r="V50" s="208"/>
    </row>
    <row r="51" spans="1:22" x14ac:dyDescent="0.25">
      <c r="A51" s="27">
        <f t="shared" si="0"/>
        <v>10</v>
      </c>
      <c r="B51" s="27">
        <f t="shared" si="0"/>
        <v>10</v>
      </c>
      <c r="C51" s="184">
        <v>8</v>
      </c>
      <c r="D51" s="182"/>
      <c r="E51" s="27">
        <v>0</v>
      </c>
      <c r="F51" s="27">
        <v>0</v>
      </c>
      <c r="G51" s="27">
        <v>0</v>
      </c>
      <c r="H51" s="27">
        <v>0</v>
      </c>
      <c r="I51" s="186"/>
      <c r="J51" s="186"/>
      <c r="K51" s="186"/>
      <c r="L51" s="186"/>
      <c r="N51" s="186"/>
      <c r="O51" s="186"/>
      <c r="P51" s="186"/>
      <c r="Q51" s="186"/>
      <c r="V51" s="208"/>
    </row>
    <row r="52" spans="1:22" x14ac:dyDescent="0.25">
      <c r="A52" s="27">
        <f t="shared" si="0"/>
        <v>-4</v>
      </c>
      <c r="B52" s="27">
        <f t="shared" si="0"/>
        <v>2</v>
      </c>
      <c r="C52" s="184">
        <v>8</v>
      </c>
      <c r="D52" s="182"/>
      <c r="E52" s="27">
        <v>-14</v>
      </c>
      <c r="F52" s="27">
        <v>-8</v>
      </c>
      <c r="G52" s="27">
        <v>0</v>
      </c>
      <c r="H52" s="27">
        <v>0</v>
      </c>
      <c r="I52" s="186"/>
      <c r="J52" s="186"/>
      <c r="K52" s="186"/>
      <c r="L52" s="186"/>
      <c r="N52" s="186"/>
      <c r="O52" s="186"/>
      <c r="P52" s="186"/>
      <c r="Q52" s="186"/>
      <c r="V52" s="208"/>
    </row>
    <row r="53" spans="1:22" x14ac:dyDescent="0.25">
      <c r="A53" s="27">
        <f t="shared" si="0"/>
        <v>10</v>
      </c>
      <c r="B53" s="27">
        <f t="shared" si="0"/>
        <v>10</v>
      </c>
      <c r="C53" s="184">
        <v>8</v>
      </c>
      <c r="D53" s="182"/>
      <c r="E53" s="27">
        <v>0</v>
      </c>
      <c r="F53" s="27">
        <v>0</v>
      </c>
      <c r="G53" s="27">
        <v>0</v>
      </c>
      <c r="H53" s="27">
        <v>0</v>
      </c>
      <c r="I53" s="186"/>
      <c r="J53" s="186"/>
      <c r="K53" s="186"/>
      <c r="L53" s="186"/>
      <c r="N53" s="186"/>
      <c r="O53" s="186"/>
      <c r="P53" s="186"/>
      <c r="Q53" s="186"/>
      <c r="V53" s="208"/>
    </row>
    <row r="54" spans="1:22" x14ac:dyDescent="0.25">
      <c r="A54" s="27">
        <f t="shared" si="0"/>
        <v>10</v>
      </c>
      <c r="B54" s="27">
        <f t="shared" si="0"/>
        <v>10</v>
      </c>
      <c r="C54" s="184">
        <v>8</v>
      </c>
      <c r="D54" s="182"/>
      <c r="E54" s="27">
        <v>0</v>
      </c>
      <c r="F54" s="27">
        <v>0</v>
      </c>
      <c r="G54" s="27">
        <v>0</v>
      </c>
      <c r="H54" s="27">
        <v>0</v>
      </c>
      <c r="I54" s="186"/>
      <c r="J54" s="186"/>
      <c r="K54" s="186"/>
      <c r="L54" s="186"/>
      <c r="N54" s="186"/>
      <c r="O54" s="186"/>
      <c r="P54" s="186"/>
      <c r="Q54" s="186"/>
      <c r="V54" s="208"/>
    </row>
    <row r="55" spans="1:22" x14ac:dyDescent="0.25">
      <c r="A55" s="27">
        <f t="shared" si="0"/>
        <v>6</v>
      </c>
      <c r="B55" s="27">
        <f t="shared" si="0"/>
        <v>4</v>
      </c>
      <c r="C55" s="184">
        <v>9</v>
      </c>
      <c r="D55" s="182"/>
      <c r="E55" s="27">
        <v>-4</v>
      </c>
      <c r="F55" s="27">
        <v>0</v>
      </c>
      <c r="G55" s="27">
        <v>0</v>
      </c>
      <c r="H55" s="27">
        <v>6</v>
      </c>
      <c r="I55" s="186"/>
      <c r="J55" s="186"/>
      <c r="K55" s="186"/>
      <c r="L55" s="186"/>
      <c r="N55" s="186"/>
      <c r="O55" s="186"/>
      <c r="P55" s="186"/>
      <c r="Q55" s="186"/>
      <c r="V55" s="208"/>
    </row>
    <row r="56" spans="1:22" x14ac:dyDescent="0.25">
      <c r="A56" s="27">
        <f t="shared" si="0"/>
        <v>5</v>
      </c>
      <c r="B56" s="27">
        <f t="shared" si="0"/>
        <v>-7</v>
      </c>
      <c r="C56" s="184">
        <v>9</v>
      </c>
      <c r="D56" s="182"/>
      <c r="E56" s="27">
        <v>0</v>
      </c>
      <c r="F56" s="27">
        <v>11</v>
      </c>
      <c r="G56" s="27">
        <v>5</v>
      </c>
      <c r="H56" s="27">
        <v>6</v>
      </c>
      <c r="I56" s="186"/>
      <c r="J56" s="186"/>
      <c r="K56" s="186"/>
      <c r="L56" s="186"/>
      <c r="N56" s="186"/>
      <c r="O56" s="186"/>
      <c r="P56" s="186"/>
      <c r="Q56" s="186"/>
      <c r="V56" s="208"/>
    </row>
    <row r="57" spans="1:22" x14ac:dyDescent="0.25">
      <c r="A57" s="27">
        <f t="shared" si="0"/>
        <v>10</v>
      </c>
      <c r="B57" s="27">
        <f t="shared" si="0"/>
        <v>10</v>
      </c>
      <c r="C57" s="184">
        <v>9</v>
      </c>
      <c r="D57" s="182"/>
      <c r="E57" s="27">
        <v>0</v>
      </c>
      <c r="F57" s="27">
        <v>0</v>
      </c>
      <c r="G57" s="27">
        <v>0</v>
      </c>
      <c r="H57" s="27">
        <v>0</v>
      </c>
      <c r="I57" s="186"/>
      <c r="J57" s="186"/>
      <c r="K57" s="186"/>
      <c r="L57" s="186"/>
      <c r="N57" s="186"/>
      <c r="O57" s="186"/>
      <c r="P57" s="186"/>
      <c r="Q57" s="186"/>
      <c r="V57" s="208"/>
    </row>
    <row r="58" spans="1:22" x14ac:dyDescent="0.25">
      <c r="A58" s="27">
        <f t="shared" si="0"/>
        <v>10</v>
      </c>
      <c r="B58" s="27">
        <f t="shared" si="0"/>
        <v>10</v>
      </c>
      <c r="C58" s="184">
        <v>9</v>
      </c>
      <c r="D58" s="182"/>
      <c r="E58" s="27">
        <v>0</v>
      </c>
      <c r="F58" s="27">
        <v>0</v>
      </c>
      <c r="G58" s="27">
        <v>0</v>
      </c>
      <c r="H58" s="27">
        <v>0</v>
      </c>
      <c r="I58" s="186"/>
      <c r="J58" s="186"/>
      <c r="K58" s="186"/>
      <c r="L58" s="186"/>
      <c r="N58" s="186"/>
      <c r="O58" s="186"/>
      <c r="P58" s="186"/>
      <c r="Q58" s="186"/>
      <c r="V58" s="208"/>
    </row>
    <row r="59" spans="1:22" x14ac:dyDescent="0.25">
      <c r="A59" s="27">
        <f t="shared" si="0"/>
        <v>3</v>
      </c>
      <c r="B59" s="27">
        <f t="shared" si="0"/>
        <v>12</v>
      </c>
      <c r="C59" s="184">
        <v>9</v>
      </c>
      <c r="D59" s="182"/>
      <c r="E59" s="27">
        <v>0</v>
      </c>
      <c r="F59" s="27">
        <v>0</v>
      </c>
      <c r="G59" s="27">
        <v>7</v>
      </c>
      <c r="H59" s="27">
        <v>-2</v>
      </c>
      <c r="I59" s="186"/>
      <c r="J59" s="186"/>
      <c r="K59" s="186"/>
      <c r="L59" s="186"/>
      <c r="N59" s="186"/>
      <c r="O59" s="186"/>
      <c r="P59" s="186"/>
      <c r="Q59" s="186"/>
      <c r="V59" s="208"/>
    </row>
    <row r="60" spans="1:22" x14ac:dyDescent="0.25">
      <c r="A60" s="27">
        <f t="shared" si="0"/>
        <v>3</v>
      </c>
      <c r="B60" s="27">
        <f t="shared" si="0"/>
        <v>12</v>
      </c>
      <c r="C60" s="184">
        <v>9</v>
      </c>
      <c r="D60" s="182"/>
      <c r="E60" s="27">
        <v>0</v>
      </c>
      <c r="F60" s="27">
        <v>0</v>
      </c>
      <c r="G60" s="27">
        <v>7</v>
      </c>
      <c r="H60" s="27">
        <v>-2</v>
      </c>
      <c r="I60" s="186"/>
      <c r="J60" s="186"/>
      <c r="K60" s="186"/>
      <c r="L60" s="186"/>
      <c r="N60" s="186"/>
      <c r="O60" s="186"/>
      <c r="P60" s="186"/>
      <c r="Q60" s="186"/>
      <c r="V60" s="208"/>
    </row>
    <row r="61" spans="1:22" x14ac:dyDescent="0.25">
      <c r="A61" s="27">
        <f t="shared" si="0"/>
        <v>-6</v>
      </c>
      <c r="B61" s="27">
        <f t="shared" si="0"/>
        <v>5</v>
      </c>
      <c r="C61" s="184">
        <v>9</v>
      </c>
      <c r="D61" s="182"/>
      <c r="E61" s="27">
        <v>8</v>
      </c>
      <c r="F61" s="27">
        <v>4</v>
      </c>
      <c r="G61" s="27">
        <v>8</v>
      </c>
      <c r="H61" s="27">
        <v>1</v>
      </c>
      <c r="I61" s="186"/>
      <c r="J61" s="186"/>
      <c r="K61" s="186"/>
      <c r="L61" s="186"/>
      <c r="N61" s="186"/>
      <c r="O61" s="186"/>
      <c r="P61" s="186"/>
      <c r="Q61" s="186"/>
      <c r="V61" s="208"/>
    </row>
    <row r="62" spans="1:22" x14ac:dyDescent="0.25">
      <c r="A62" s="27">
        <f t="shared" si="0"/>
        <v>10</v>
      </c>
      <c r="B62" s="27">
        <f t="shared" si="0"/>
        <v>10</v>
      </c>
      <c r="C62" s="184">
        <v>9</v>
      </c>
      <c r="D62" s="182"/>
      <c r="E62" s="27">
        <v>0</v>
      </c>
      <c r="F62" s="27">
        <v>0</v>
      </c>
      <c r="G62" s="27">
        <v>0</v>
      </c>
      <c r="H62" s="27">
        <v>0</v>
      </c>
      <c r="I62" s="186"/>
      <c r="J62" s="186"/>
      <c r="K62" s="186"/>
      <c r="L62" s="186"/>
      <c r="N62" s="186"/>
      <c r="O62" s="186"/>
      <c r="P62" s="186"/>
      <c r="Q62" s="186"/>
      <c r="V62" s="208"/>
    </row>
    <row r="63" spans="1:22" x14ac:dyDescent="0.25">
      <c r="A63" s="27">
        <f t="shared" si="0"/>
        <v>13</v>
      </c>
      <c r="B63" s="27">
        <f t="shared" si="0"/>
        <v>9</v>
      </c>
      <c r="C63" s="184">
        <v>9</v>
      </c>
      <c r="D63" s="182"/>
      <c r="E63" s="27">
        <v>0</v>
      </c>
      <c r="F63" s="27">
        <v>0</v>
      </c>
      <c r="G63" s="27">
        <v>-3</v>
      </c>
      <c r="H63" s="27">
        <v>1</v>
      </c>
      <c r="I63" s="186"/>
      <c r="J63" s="186"/>
      <c r="K63" s="186"/>
      <c r="L63" s="186"/>
      <c r="N63" s="186"/>
      <c r="O63" s="186"/>
      <c r="P63" s="186"/>
      <c r="Q63" s="186"/>
      <c r="V63" s="208"/>
    </row>
    <row r="64" spans="1:22" x14ac:dyDescent="0.25">
      <c r="A64" s="27">
        <f t="shared" si="0"/>
        <v>16</v>
      </c>
      <c r="B64" s="27">
        <f t="shared" si="0"/>
        <v>-2</v>
      </c>
      <c r="C64" s="184">
        <v>10</v>
      </c>
      <c r="D64" s="182"/>
      <c r="E64" s="27">
        <v>-11</v>
      </c>
      <c r="F64" s="27">
        <v>0</v>
      </c>
      <c r="G64" s="27">
        <v>-17</v>
      </c>
      <c r="H64" s="27">
        <v>12</v>
      </c>
      <c r="I64" s="186"/>
      <c r="J64" s="186"/>
      <c r="K64" s="186"/>
      <c r="L64" s="186"/>
      <c r="N64" s="186"/>
      <c r="O64" s="186"/>
      <c r="P64" s="186"/>
      <c r="Q64" s="186"/>
      <c r="V64" s="208"/>
    </row>
    <row r="65" spans="1:26" x14ac:dyDescent="0.25">
      <c r="A65" s="27">
        <f t="shared" si="0"/>
        <v>26</v>
      </c>
      <c r="B65" s="27">
        <f t="shared" si="0"/>
        <v>10</v>
      </c>
      <c r="C65" s="184">
        <v>10</v>
      </c>
      <c r="D65" s="182"/>
      <c r="E65" s="27">
        <v>0</v>
      </c>
      <c r="F65" s="27">
        <v>0</v>
      </c>
      <c r="G65" s="27">
        <v>-16</v>
      </c>
      <c r="H65" s="27">
        <v>0</v>
      </c>
      <c r="I65" s="186"/>
      <c r="J65" s="186"/>
      <c r="K65" s="186"/>
      <c r="L65" s="186"/>
      <c r="N65" s="186"/>
      <c r="O65" s="186"/>
      <c r="P65" s="186"/>
      <c r="Q65" s="186"/>
      <c r="V65" s="208"/>
    </row>
    <row r="66" spans="1:26" x14ac:dyDescent="0.25">
      <c r="A66" s="27">
        <f t="shared" si="0"/>
        <v>10</v>
      </c>
      <c r="B66" s="27">
        <f t="shared" si="0"/>
        <v>10</v>
      </c>
      <c r="C66" s="184">
        <v>10</v>
      </c>
      <c r="D66" s="182"/>
      <c r="E66" s="27">
        <v>0</v>
      </c>
      <c r="F66" s="27">
        <v>0</v>
      </c>
      <c r="G66" s="27">
        <v>0</v>
      </c>
      <c r="H66" s="27">
        <v>0</v>
      </c>
      <c r="I66" s="186"/>
      <c r="J66" s="186"/>
      <c r="K66" s="186"/>
      <c r="L66" s="186"/>
      <c r="N66" s="186"/>
      <c r="O66" s="186"/>
      <c r="P66" s="186"/>
      <c r="Q66" s="186"/>
      <c r="V66" s="208"/>
    </row>
    <row r="67" spans="1:26" x14ac:dyDescent="0.25">
      <c r="A67" s="27">
        <f t="shared" ref="A67:B130" si="1">10-G67-ABS(E67)</f>
        <v>10</v>
      </c>
      <c r="B67" s="27">
        <f t="shared" si="1"/>
        <v>10</v>
      </c>
      <c r="C67" s="184">
        <v>10</v>
      </c>
      <c r="D67" s="182"/>
      <c r="E67" s="27">
        <v>0</v>
      </c>
      <c r="F67" s="27">
        <v>0</v>
      </c>
      <c r="G67" s="27">
        <v>0</v>
      </c>
      <c r="H67" s="27">
        <v>0</v>
      </c>
      <c r="I67" s="186"/>
      <c r="J67" s="186"/>
      <c r="K67" s="186"/>
      <c r="L67" s="186"/>
      <c r="N67" s="186"/>
      <c r="O67" s="186"/>
      <c r="P67" s="186"/>
      <c r="Q67" s="186"/>
      <c r="V67" s="208"/>
    </row>
    <row r="68" spans="1:26" x14ac:dyDescent="0.25">
      <c r="A68" s="27">
        <f t="shared" si="1"/>
        <v>10</v>
      </c>
      <c r="B68" s="27">
        <f t="shared" si="1"/>
        <v>10</v>
      </c>
      <c r="C68" s="184">
        <v>10</v>
      </c>
      <c r="D68" s="182"/>
      <c r="E68" s="27">
        <v>0</v>
      </c>
      <c r="F68" s="27">
        <v>0</v>
      </c>
      <c r="G68" s="27">
        <v>0</v>
      </c>
      <c r="H68" s="27">
        <v>0</v>
      </c>
      <c r="I68" s="186"/>
      <c r="J68" s="186"/>
      <c r="K68" s="186"/>
      <c r="L68" s="186"/>
      <c r="N68" s="186"/>
      <c r="O68" s="186"/>
      <c r="P68" s="186"/>
      <c r="Q68" s="186"/>
      <c r="R68" s="186"/>
      <c r="V68" s="208"/>
    </row>
    <row r="69" spans="1:26" x14ac:dyDescent="0.25">
      <c r="A69" s="27">
        <f t="shared" si="1"/>
        <v>10</v>
      </c>
      <c r="B69" s="27">
        <f t="shared" si="1"/>
        <v>10</v>
      </c>
      <c r="C69" s="184">
        <v>10</v>
      </c>
      <c r="D69" s="182"/>
      <c r="E69" s="27">
        <v>0</v>
      </c>
      <c r="F69" s="27">
        <v>0</v>
      </c>
      <c r="G69" s="27">
        <v>0</v>
      </c>
      <c r="H69" s="27">
        <v>0</v>
      </c>
      <c r="I69" s="186"/>
      <c r="J69" s="186"/>
      <c r="K69" s="186"/>
      <c r="L69" s="186"/>
      <c r="N69" s="186"/>
      <c r="O69" s="186"/>
      <c r="P69" s="186"/>
      <c r="Q69" s="186"/>
      <c r="R69" s="186"/>
      <c r="V69" s="208"/>
    </row>
    <row r="70" spans="1:26" x14ac:dyDescent="0.25">
      <c r="A70" s="27">
        <f t="shared" si="1"/>
        <v>10</v>
      </c>
      <c r="B70" s="27">
        <f t="shared" si="1"/>
        <v>10</v>
      </c>
      <c r="C70" s="184">
        <v>10</v>
      </c>
      <c r="D70" s="182"/>
      <c r="E70" s="27">
        <v>0</v>
      </c>
      <c r="F70" s="27">
        <v>0</v>
      </c>
      <c r="G70" s="27">
        <v>0</v>
      </c>
      <c r="H70" s="27">
        <v>0</v>
      </c>
      <c r="I70" s="186"/>
      <c r="J70" s="186"/>
      <c r="K70" s="186"/>
      <c r="L70" s="186"/>
      <c r="N70" s="186"/>
      <c r="O70" s="186"/>
      <c r="P70" s="186"/>
      <c r="Q70" s="186"/>
      <c r="R70" s="186"/>
      <c r="V70" s="208"/>
    </row>
    <row r="71" spans="1:26" x14ac:dyDescent="0.25">
      <c r="A71" s="27">
        <f t="shared" si="1"/>
        <v>0</v>
      </c>
      <c r="B71" s="27">
        <f t="shared" si="1"/>
        <v>15</v>
      </c>
      <c r="C71" s="184">
        <v>10</v>
      </c>
      <c r="D71" s="182"/>
      <c r="E71" s="27">
        <v>0</v>
      </c>
      <c r="F71" s="27">
        <v>0</v>
      </c>
      <c r="G71" s="27">
        <v>10</v>
      </c>
      <c r="H71" s="27">
        <v>-5</v>
      </c>
      <c r="I71" s="186"/>
      <c r="J71" s="186"/>
      <c r="K71" s="186"/>
      <c r="L71" s="186"/>
      <c r="N71" s="186"/>
      <c r="O71" s="186"/>
      <c r="P71" s="186"/>
      <c r="Q71" s="186"/>
      <c r="V71" s="208"/>
    </row>
    <row r="72" spans="1:26" x14ac:dyDescent="0.25">
      <c r="A72" s="27">
        <f t="shared" si="1"/>
        <v>17</v>
      </c>
      <c r="B72" s="27">
        <f t="shared" si="1"/>
        <v>9</v>
      </c>
      <c r="C72" s="184">
        <v>10</v>
      </c>
      <c r="D72" s="182"/>
      <c r="E72" s="27">
        <v>0</v>
      </c>
      <c r="F72" s="27">
        <v>5</v>
      </c>
      <c r="G72" s="27">
        <v>-7</v>
      </c>
      <c r="H72" s="27">
        <v>-4</v>
      </c>
      <c r="I72" s="186"/>
      <c r="J72" s="186"/>
      <c r="K72" s="186"/>
      <c r="L72" s="186"/>
      <c r="N72" s="186"/>
      <c r="O72" s="186"/>
      <c r="P72" s="186"/>
      <c r="Q72" s="186"/>
      <c r="S72" s="186"/>
      <c r="V72" s="208"/>
      <c r="Z72" s="186"/>
    </row>
    <row r="73" spans="1:26" x14ac:dyDescent="0.25">
      <c r="A73" s="27">
        <f t="shared" si="1"/>
        <v>14</v>
      </c>
      <c r="B73" s="27">
        <f t="shared" si="1"/>
        <v>14</v>
      </c>
      <c r="C73" s="184">
        <v>11</v>
      </c>
      <c r="D73" s="182"/>
      <c r="E73" s="27">
        <v>-6</v>
      </c>
      <c r="F73" s="27">
        <v>0</v>
      </c>
      <c r="G73" s="27">
        <v>-10</v>
      </c>
      <c r="H73" s="27">
        <v>-4</v>
      </c>
      <c r="I73" s="186"/>
      <c r="J73" s="186"/>
      <c r="K73" s="186"/>
      <c r="L73" s="186"/>
      <c r="N73" s="186"/>
      <c r="O73" s="186"/>
      <c r="P73" s="186"/>
      <c r="Q73" s="186"/>
      <c r="V73" s="208"/>
    </row>
    <row r="74" spans="1:26" x14ac:dyDescent="0.25">
      <c r="A74" s="27">
        <f t="shared" si="1"/>
        <v>22</v>
      </c>
      <c r="B74" s="27">
        <f t="shared" si="1"/>
        <v>7</v>
      </c>
      <c r="C74" s="184">
        <v>11</v>
      </c>
      <c r="D74" s="182"/>
      <c r="E74" s="27">
        <v>0</v>
      </c>
      <c r="F74" s="27">
        <v>0</v>
      </c>
      <c r="G74" s="27">
        <v>-12</v>
      </c>
      <c r="H74" s="27">
        <v>3</v>
      </c>
      <c r="I74" s="186"/>
      <c r="J74" s="186"/>
      <c r="K74" s="186"/>
      <c r="L74" s="186"/>
      <c r="N74" s="186"/>
      <c r="O74" s="186"/>
      <c r="P74" s="186"/>
      <c r="Q74" s="186"/>
      <c r="V74" s="208"/>
    </row>
    <row r="75" spans="1:26" x14ac:dyDescent="0.25">
      <c r="A75" s="27">
        <f t="shared" si="1"/>
        <v>10</v>
      </c>
      <c r="B75" s="27">
        <f t="shared" si="1"/>
        <v>1</v>
      </c>
      <c r="C75" s="184">
        <v>11</v>
      </c>
      <c r="D75" s="182"/>
      <c r="E75" s="27">
        <v>0</v>
      </c>
      <c r="F75" s="27">
        <v>-14</v>
      </c>
      <c r="G75" s="27">
        <v>0</v>
      </c>
      <c r="H75" s="27">
        <v>-5</v>
      </c>
      <c r="I75" s="186"/>
      <c r="J75" s="186"/>
      <c r="K75" s="186"/>
      <c r="L75" s="186"/>
      <c r="N75" s="186"/>
      <c r="O75" s="186"/>
      <c r="P75" s="186"/>
      <c r="Q75" s="186"/>
      <c r="V75" s="208"/>
    </row>
    <row r="76" spans="1:26" x14ac:dyDescent="0.25">
      <c r="A76" s="27">
        <f t="shared" si="1"/>
        <v>17</v>
      </c>
      <c r="B76" s="27">
        <f t="shared" si="1"/>
        <v>2</v>
      </c>
      <c r="C76" s="184">
        <v>11</v>
      </c>
      <c r="D76" s="182"/>
      <c r="E76" s="27">
        <v>0</v>
      </c>
      <c r="F76" s="27">
        <v>0</v>
      </c>
      <c r="G76" s="27">
        <v>-7</v>
      </c>
      <c r="H76" s="27">
        <v>8</v>
      </c>
      <c r="I76" s="186"/>
      <c r="J76" s="186"/>
      <c r="K76" s="186"/>
      <c r="L76" s="186"/>
      <c r="N76" s="186"/>
      <c r="O76" s="186"/>
      <c r="P76" s="186"/>
      <c r="Q76" s="186"/>
      <c r="V76" s="208"/>
    </row>
    <row r="77" spans="1:26" x14ac:dyDescent="0.25">
      <c r="A77" s="27">
        <f t="shared" si="1"/>
        <v>10</v>
      </c>
      <c r="B77" s="27">
        <f t="shared" si="1"/>
        <v>10</v>
      </c>
      <c r="C77" s="184">
        <v>11</v>
      </c>
      <c r="D77" s="182"/>
      <c r="E77" s="27">
        <v>0</v>
      </c>
      <c r="F77" s="27">
        <v>0</v>
      </c>
      <c r="G77" s="27">
        <v>0</v>
      </c>
      <c r="H77" s="27">
        <v>0</v>
      </c>
      <c r="I77" s="186"/>
      <c r="J77" s="186"/>
      <c r="K77" s="186"/>
      <c r="L77" s="186"/>
      <c r="N77" s="186"/>
      <c r="O77" s="186"/>
      <c r="P77" s="186"/>
      <c r="Q77" s="186"/>
      <c r="V77" s="208"/>
    </row>
    <row r="78" spans="1:26" x14ac:dyDescent="0.25">
      <c r="A78" s="27">
        <f t="shared" si="1"/>
        <v>10</v>
      </c>
      <c r="B78" s="27">
        <f t="shared" si="1"/>
        <v>10</v>
      </c>
      <c r="C78" s="184">
        <v>11</v>
      </c>
      <c r="D78" s="182"/>
      <c r="E78" s="27">
        <v>0</v>
      </c>
      <c r="F78" s="27">
        <v>0</v>
      </c>
      <c r="G78" s="27">
        <v>0</v>
      </c>
      <c r="H78" s="27">
        <v>0</v>
      </c>
      <c r="I78" s="186"/>
      <c r="J78" s="186"/>
      <c r="K78" s="186"/>
      <c r="L78" s="186"/>
      <c r="N78" s="186"/>
      <c r="O78" s="186"/>
      <c r="P78" s="186"/>
      <c r="Q78" s="186"/>
      <c r="V78" s="208"/>
    </row>
    <row r="79" spans="1:26" x14ac:dyDescent="0.25">
      <c r="A79" s="27">
        <f t="shared" si="1"/>
        <v>24</v>
      </c>
      <c r="B79" s="27">
        <f t="shared" si="1"/>
        <v>3</v>
      </c>
      <c r="C79" s="184">
        <v>12</v>
      </c>
      <c r="D79" s="182"/>
      <c r="E79" s="27">
        <v>0</v>
      </c>
      <c r="F79" s="27">
        <v>3</v>
      </c>
      <c r="G79" s="27">
        <v>-14</v>
      </c>
      <c r="H79" s="27">
        <v>4</v>
      </c>
      <c r="I79" s="186"/>
      <c r="J79" s="186"/>
      <c r="K79" s="186"/>
      <c r="L79" s="186"/>
      <c r="N79" s="186"/>
      <c r="O79" s="186"/>
      <c r="P79" s="186"/>
      <c r="Q79" s="186"/>
      <c r="V79" s="208"/>
    </row>
    <row r="80" spans="1:26" x14ac:dyDescent="0.25">
      <c r="A80" s="27">
        <f t="shared" si="1"/>
        <v>10</v>
      </c>
      <c r="B80" s="27">
        <f t="shared" si="1"/>
        <v>5</v>
      </c>
      <c r="C80" s="184">
        <v>12</v>
      </c>
      <c r="D80" s="182"/>
      <c r="E80" s="27">
        <v>0</v>
      </c>
      <c r="F80" s="27">
        <v>5</v>
      </c>
      <c r="G80" s="27">
        <v>0</v>
      </c>
      <c r="H80" s="27">
        <v>0</v>
      </c>
      <c r="I80" s="186"/>
      <c r="J80" s="186"/>
      <c r="K80" s="186"/>
      <c r="L80" s="186"/>
      <c r="N80" s="186"/>
      <c r="O80" s="186"/>
      <c r="P80" s="186"/>
      <c r="Q80" s="186"/>
      <c r="V80" s="208"/>
    </row>
    <row r="81" spans="1:26" x14ac:dyDescent="0.25">
      <c r="A81" s="27">
        <f t="shared" si="1"/>
        <v>19</v>
      </c>
      <c r="B81" s="27">
        <f t="shared" si="1"/>
        <v>13</v>
      </c>
      <c r="C81" s="184">
        <v>12</v>
      </c>
      <c r="D81" s="182"/>
      <c r="E81" s="27">
        <v>-6</v>
      </c>
      <c r="F81" s="27">
        <v>0</v>
      </c>
      <c r="G81" s="27">
        <v>-15</v>
      </c>
      <c r="H81" s="27">
        <v>-3</v>
      </c>
      <c r="I81" s="186"/>
      <c r="J81" s="186"/>
      <c r="K81" s="186"/>
      <c r="L81" s="186"/>
      <c r="N81" s="186"/>
      <c r="O81" s="186"/>
      <c r="P81" s="186"/>
      <c r="Q81" s="186"/>
      <c r="V81" s="208"/>
    </row>
    <row r="82" spans="1:26" x14ac:dyDescent="0.25">
      <c r="A82" s="27">
        <f t="shared" si="1"/>
        <v>30</v>
      </c>
      <c r="B82" s="27">
        <f t="shared" si="1"/>
        <v>15</v>
      </c>
      <c r="C82" s="184">
        <v>12</v>
      </c>
      <c r="D82" s="182"/>
      <c r="E82" s="27">
        <v>0</v>
      </c>
      <c r="F82" s="27">
        <v>0</v>
      </c>
      <c r="G82" s="27">
        <v>-20</v>
      </c>
      <c r="H82" s="27">
        <v>-5</v>
      </c>
      <c r="I82" s="186"/>
      <c r="J82" s="186"/>
      <c r="K82" s="186"/>
      <c r="L82" s="186"/>
      <c r="N82" s="186"/>
      <c r="O82" s="186"/>
      <c r="P82" s="186"/>
      <c r="Q82" s="186"/>
      <c r="V82" s="208"/>
    </row>
    <row r="83" spans="1:26" x14ac:dyDescent="0.25">
      <c r="A83" s="27">
        <f t="shared" si="1"/>
        <v>10</v>
      </c>
      <c r="B83" s="27">
        <f t="shared" si="1"/>
        <v>10</v>
      </c>
      <c r="C83" s="184">
        <v>12</v>
      </c>
      <c r="D83" s="182"/>
      <c r="E83" s="27">
        <v>0</v>
      </c>
      <c r="F83" s="27">
        <v>0</v>
      </c>
      <c r="G83" s="27">
        <v>0</v>
      </c>
      <c r="H83" s="27">
        <v>0</v>
      </c>
      <c r="I83" s="186"/>
      <c r="J83" s="186"/>
      <c r="K83" s="186"/>
      <c r="L83" s="186"/>
      <c r="N83" s="186"/>
      <c r="O83" s="186"/>
      <c r="P83" s="186"/>
      <c r="Q83" s="186"/>
      <c r="V83" s="208"/>
    </row>
    <row r="84" spans="1:26" x14ac:dyDescent="0.25">
      <c r="A84" s="27">
        <f t="shared" si="1"/>
        <v>7</v>
      </c>
      <c r="B84" s="27">
        <f t="shared" si="1"/>
        <v>12</v>
      </c>
      <c r="C84" s="184">
        <v>12</v>
      </c>
      <c r="D84" s="182"/>
      <c r="E84" s="27">
        <v>0</v>
      </c>
      <c r="F84" s="27">
        <v>0</v>
      </c>
      <c r="G84" s="27">
        <v>3</v>
      </c>
      <c r="H84" s="27">
        <v>-2</v>
      </c>
      <c r="I84" s="186"/>
      <c r="J84" s="186"/>
      <c r="K84" s="186"/>
      <c r="L84" s="186"/>
      <c r="N84" s="186"/>
      <c r="O84" s="186"/>
      <c r="P84" s="186"/>
      <c r="Q84" s="186"/>
      <c r="V84" s="208"/>
    </row>
    <row r="85" spans="1:26" x14ac:dyDescent="0.25">
      <c r="A85" s="27">
        <f t="shared" si="1"/>
        <v>21</v>
      </c>
      <c r="B85" s="27">
        <f t="shared" si="1"/>
        <v>8</v>
      </c>
      <c r="C85" s="184">
        <v>12</v>
      </c>
      <c r="D85" s="182"/>
      <c r="E85" s="27">
        <v>0</v>
      </c>
      <c r="F85" s="27">
        <v>4</v>
      </c>
      <c r="G85" s="27">
        <v>-11</v>
      </c>
      <c r="H85" s="27">
        <v>-2</v>
      </c>
      <c r="I85" s="186"/>
      <c r="J85" s="186"/>
      <c r="K85" s="186"/>
      <c r="L85" s="186"/>
      <c r="N85" s="186"/>
      <c r="O85" s="186"/>
      <c r="P85" s="186"/>
      <c r="Q85" s="186"/>
      <c r="V85" s="208"/>
    </row>
    <row r="86" spans="1:26" x14ac:dyDescent="0.25">
      <c r="A86" s="27">
        <f t="shared" si="1"/>
        <v>16</v>
      </c>
      <c r="B86" s="27">
        <f t="shared" si="1"/>
        <v>10</v>
      </c>
      <c r="C86" s="184">
        <v>12</v>
      </c>
      <c r="D86" s="182"/>
      <c r="E86" s="27">
        <v>0</v>
      </c>
      <c r="F86" s="27">
        <v>0</v>
      </c>
      <c r="G86" s="27">
        <v>-6</v>
      </c>
      <c r="H86" s="27">
        <v>0</v>
      </c>
      <c r="I86" s="186"/>
      <c r="J86" s="186"/>
      <c r="K86" s="186"/>
      <c r="L86" s="186"/>
      <c r="N86" s="186"/>
      <c r="O86" s="186"/>
      <c r="P86" s="186"/>
      <c r="Q86" s="186"/>
      <c r="V86" s="208"/>
    </row>
    <row r="87" spans="1:26" x14ac:dyDescent="0.25">
      <c r="A87" s="27">
        <f t="shared" si="1"/>
        <v>10</v>
      </c>
      <c r="B87" s="27">
        <f t="shared" si="1"/>
        <v>10</v>
      </c>
      <c r="C87" s="184">
        <v>12</v>
      </c>
      <c r="D87" s="182"/>
      <c r="E87" s="27">
        <v>0</v>
      </c>
      <c r="F87" s="27">
        <v>0</v>
      </c>
      <c r="G87" s="27">
        <v>0</v>
      </c>
      <c r="H87" s="27">
        <v>0</v>
      </c>
      <c r="I87" s="186"/>
      <c r="J87" s="186"/>
      <c r="K87" s="186"/>
      <c r="L87" s="186"/>
      <c r="N87" s="186"/>
      <c r="O87" s="186"/>
      <c r="P87" s="186"/>
      <c r="Q87" s="186"/>
      <c r="V87" s="208"/>
    </row>
    <row r="88" spans="1:26" x14ac:dyDescent="0.25">
      <c r="A88" s="27">
        <f t="shared" si="1"/>
        <v>-13</v>
      </c>
      <c r="B88" s="27">
        <f t="shared" si="1"/>
        <v>4</v>
      </c>
      <c r="C88" s="184">
        <v>12</v>
      </c>
      <c r="D88" s="182"/>
      <c r="E88" s="27">
        <v>-15</v>
      </c>
      <c r="F88" s="27">
        <v>2</v>
      </c>
      <c r="G88" s="27">
        <v>8</v>
      </c>
      <c r="H88" s="27">
        <v>4</v>
      </c>
      <c r="I88" s="186"/>
      <c r="J88" s="186"/>
      <c r="K88" s="186"/>
      <c r="L88" s="186"/>
      <c r="N88" s="186"/>
      <c r="O88" s="186"/>
      <c r="P88" s="186"/>
      <c r="Q88" s="186"/>
      <c r="V88" s="208"/>
    </row>
    <row r="89" spans="1:26" x14ac:dyDescent="0.25">
      <c r="A89" s="27">
        <f t="shared" si="1"/>
        <v>10</v>
      </c>
      <c r="B89" s="27">
        <f t="shared" si="1"/>
        <v>10</v>
      </c>
      <c r="C89" s="184">
        <v>13</v>
      </c>
      <c r="D89" s="182"/>
      <c r="E89" s="27">
        <v>0</v>
      </c>
      <c r="F89" s="27">
        <v>0</v>
      </c>
      <c r="G89" s="27">
        <v>0</v>
      </c>
      <c r="H89" s="27">
        <v>0</v>
      </c>
      <c r="I89" s="186"/>
      <c r="J89" s="186"/>
      <c r="K89" s="186"/>
      <c r="L89" s="186"/>
      <c r="N89" s="186"/>
      <c r="O89" s="186"/>
      <c r="P89" s="186"/>
      <c r="Q89" s="186"/>
      <c r="V89" s="208"/>
    </row>
    <row r="90" spans="1:26" x14ac:dyDescent="0.25">
      <c r="A90" s="27">
        <f t="shared" si="1"/>
        <v>16</v>
      </c>
      <c r="B90" s="27">
        <f t="shared" si="1"/>
        <v>10</v>
      </c>
      <c r="C90" s="184">
        <v>13</v>
      </c>
      <c r="D90" s="182"/>
      <c r="E90" s="27">
        <v>0</v>
      </c>
      <c r="F90" s="27">
        <v>0</v>
      </c>
      <c r="G90" s="27">
        <v>-6</v>
      </c>
      <c r="H90" s="27">
        <v>0</v>
      </c>
      <c r="I90" s="186"/>
      <c r="J90" s="186"/>
      <c r="K90" s="186"/>
      <c r="L90" s="186"/>
      <c r="N90" s="186"/>
      <c r="O90" s="186"/>
      <c r="P90" s="186"/>
      <c r="Q90" s="186"/>
      <c r="V90" s="208"/>
    </row>
    <row r="91" spans="1:26" x14ac:dyDescent="0.25">
      <c r="A91" s="27">
        <f t="shared" si="1"/>
        <v>-1</v>
      </c>
      <c r="B91" s="27">
        <f t="shared" si="1"/>
        <v>10</v>
      </c>
      <c r="C91" s="184">
        <v>13</v>
      </c>
      <c r="D91" s="182"/>
      <c r="E91" s="27">
        <v>0</v>
      </c>
      <c r="F91" s="27">
        <v>0</v>
      </c>
      <c r="G91" s="27">
        <v>11</v>
      </c>
      <c r="H91" s="27">
        <v>0</v>
      </c>
      <c r="I91" s="186"/>
      <c r="J91" s="186"/>
      <c r="K91" s="186"/>
      <c r="L91" s="186"/>
      <c r="N91" s="186"/>
      <c r="O91" s="186"/>
      <c r="P91" s="186"/>
      <c r="Q91" s="186"/>
      <c r="V91" s="208"/>
    </row>
    <row r="92" spans="1:26" x14ac:dyDescent="0.25">
      <c r="A92" s="27">
        <f t="shared" si="1"/>
        <v>10</v>
      </c>
      <c r="B92" s="27">
        <f t="shared" si="1"/>
        <v>5</v>
      </c>
      <c r="C92" s="184">
        <v>13</v>
      </c>
      <c r="D92" s="182"/>
      <c r="E92" s="27">
        <v>0</v>
      </c>
      <c r="F92" s="27">
        <v>0</v>
      </c>
      <c r="G92" s="27">
        <v>0</v>
      </c>
      <c r="H92" s="27">
        <v>5</v>
      </c>
      <c r="I92" s="186"/>
      <c r="J92" s="186"/>
      <c r="K92" s="186"/>
      <c r="L92" s="186"/>
      <c r="N92" s="186"/>
      <c r="O92" s="186"/>
      <c r="P92" s="186"/>
      <c r="Q92" s="186"/>
      <c r="V92" s="208"/>
    </row>
    <row r="93" spans="1:26" x14ac:dyDescent="0.25">
      <c r="A93" s="27">
        <f t="shared" si="1"/>
        <v>2</v>
      </c>
      <c r="B93" s="27">
        <f t="shared" si="1"/>
        <v>0</v>
      </c>
      <c r="C93" s="184">
        <v>13</v>
      </c>
      <c r="D93" s="182"/>
      <c r="E93" s="27">
        <v>0</v>
      </c>
      <c r="F93" s="27">
        <v>8</v>
      </c>
      <c r="G93" s="27">
        <v>8</v>
      </c>
      <c r="H93" s="27">
        <v>2</v>
      </c>
      <c r="I93" s="186"/>
      <c r="J93" s="186"/>
      <c r="K93" s="186"/>
      <c r="L93" s="186"/>
      <c r="N93" s="186"/>
      <c r="O93" s="186"/>
      <c r="P93" s="186"/>
      <c r="Q93" s="186"/>
      <c r="V93" s="208"/>
    </row>
    <row r="94" spans="1:26" x14ac:dyDescent="0.25">
      <c r="A94" s="27">
        <f t="shared" si="1"/>
        <v>13</v>
      </c>
      <c r="B94" s="27">
        <f t="shared" si="1"/>
        <v>14</v>
      </c>
      <c r="C94" s="184">
        <v>13</v>
      </c>
      <c r="D94" s="182"/>
      <c r="E94" s="27">
        <v>0</v>
      </c>
      <c r="F94" s="27">
        <v>0</v>
      </c>
      <c r="G94" s="27">
        <v>-3</v>
      </c>
      <c r="H94" s="27">
        <v>-4</v>
      </c>
      <c r="I94" s="186"/>
      <c r="J94" s="186"/>
      <c r="K94" s="186"/>
      <c r="L94" s="186"/>
      <c r="N94" s="186"/>
      <c r="O94" s="186"/>
      <c r="P94" s="186"/>
      <c r="Q94" s="186"/>
      <c r="S94" s="186"/>
      <c r="V94" s="208"/>
      <c r="Z94" s="186"/>
    </row>
    <row r="95" spans="1:26" x14ac:dyDescent="0.25">
      <c r="A95" s="27">
        <f t="shared" si="1"/>
        <v>-13</v>
      </c>
      <c r="B95" s="27">
        <f t="shared" si="1"/>
        <v>-1</v>
      </c>
      <c r="C95" s="184">
        <v>13</v>
      </c>
      <c r="D95" s="182"/>
      <c r="E95" s="27">
        <v>14</v>
      </c>
      <c r="F95" s="27">
        <v>7</v>
      </c>
      <c r="G95" s="27">
        <v>9</v>
      </c>
      <c r="H95" s="27">
        <v>4</v>
      </c>
      <c r="I95" s="186"/>
      <c r="J95" s="186"/>
      <c r="K95" s="186"/>
      <c r="L95" s="186"/>
      <c r="N95" s="186"/>
      <c r="O95" s="186"/>
      <c r="P95" s="186"/>
      <c r="Q95" s="186"/>
      <c r="V95" s="208"/>
    </row>
    <row r="96" spans="1:26" x14ac:dyDescent="0.25">
      <c r="A96" s="27">
        <f t="shared" si="1"/>
        <v>7</v>
      </c>
      <c r="B96" s="27">
        <f t="shared" si="1"/>
        <v>13</v>
      </c>
      <c r="C96" s="184">
        <v>13</v>
      </c>
      <c r="D96" s="182"/>
      <c r="E96" s="27">
        <v>0</v>
      </c>
      <c r="F96" s="27">
        <v>0</v>
      </c>
      <c r="G96" s="27">
        <v>3</v>
      </c>
      <c r="H96" s="27">
        <v>-3</v>
      </c>
      <c r="I96" s="186"/>
      <c r="J96" s="186"/>
      <c r="K96" s="186"/>
      <c r="L96" s="186"/>
      <c r="N96" s="186"/>
      <c r="O96" s="186"/>
      <c r="P96" s="186"/>
      <c r="Q96" s="186"/>
      <c r="V96" s="208"/>
    </row>
    <row r="97" spans="1:22" x14ac:dyDescent="0.25">
      <c r="A97" s="27">
        <f t="shared" si="1"/>
        <v>10</v>
      </c>
      <c r="B97" s="27">
        <f t="shared" si="1"/>
        <v>10</v>
      </c>
      <c r="C97" s="184">
        <v>13</v>
      </c>
      <c r="D97" s="182"/>
      <c r="E97" s="27">
        <v>0</v>
      </c>
      <c r="F97" s="27">
        <v>0</v>
      </c>
      <c r="G97" s="27">
        <v>0</v>
      </c>
      <c r="H97" s="27">
        <v>0</v>
      </c>
      <c r="I97" s="186"/>
      <c r="J97" s="186"/>
      <c r="K97" s="186"/>
      <c r="L97" s="186"/>
      <c r="N97" s="186"/>
      <c r="O97" s="186"/>
      <c r="P97" s="186"/>
      <c r="Q97" s="186"/>
      <c r="V97" s="208"/>
    </row>
    <row r="98" spans="1:22" x14ac:dyDescent="0.25">
      <c r="A98" s="27">
        <f t="shared" si="1"/>
        <v>10</v>
      </c>
      <c r="B98" s="27">
        <f t="shared" si="1"/>
        <v>10</v>
      </c>
      <c r="C98" s="184">
        <v>13</v>
      </c>
      <c r="D98" s="182"/>
      <c r="E98" s="27">
        <v>0</v>
      </c>
      <c r="F98" s="27">
        <v>0</v>
      </c>
      <c r="G98" s="27">
        <v>0</v>
      </c>
      <c r="H98" s="27">
        <v>0</v>
      </c>
      <c r="I98" s="186"/>
      <c r="J98" s="186"/>
      <c r="K98" s="186"/>
      <c r="L98" s="186"/>
      <c r="N98" s="186"/>
      <c r="O98" s="186"/>
      <c r="P98" s="186"/>
      <c r="Q98" s="186"/>
      <c r="V98" s="208"/>
    </row>
    <row r="99" spans="1:22" x14ac:dyDescent="0.25">
      <c r="A99" s="27">
        <f t="shared" si="1"/>
        <v>6</v>
      </c>
      <c r="B99" s="27">
        <f t="shared" si="1"/>
        <v>4</v>
      </c>
      <c r="C99" s="184">
        <v>13</v>
      </c>
      <c r="D99" s="182"/>
      <c r="E99" s="27">
        <v>-10</v>
      </c>
      <c r="F99" s="27">
        <v>-3</v>
      </c>
      <c r="G99" s="27">
        <v>-6</v>
      </c>
      <c r="H99" s="27">
        <v>3</v>
      </c>
      <c r="I99" s="186"/>
      <c r="J99" s="186"/>
      <c r="K99" s="186"/>
      <c r="L99" s="186"/>
      <c r="N99" s="186"/>
      <c r="O99" s="186"/>
      <c r="P99" s="186"/>
      <c r="Q99" s="186"/>
      <c r="V99" s="208"/>
    </row>
    <row r="100" spans="1:22" x14ac:dyDescent="0.25">
      <c r="A100" s="27">
        <f t="shared" si="1"/>
        <v>8</v>
      </c>
      <c r="B100" s="27">
        <f t="shared" si="1"/>
        <v>4</v>
      </c>
      <c r="C100" s="184">
        <v>13</v>
      </c>
      <c r="D100" s="182"/>
      <c r="E100" s="27">
        <v>-5</v>
      </c>
      <c r="F100" s="27">
        <v>-4</v>
      </c>
      <c r="G100" s="27">
        <v>-3</v>
      </c>
      <c r="H100" s="27">
        <v>2</v>
      </c>
      <c r="I100" s="186"/>
      <c r="J100" s="186"/>
      <c r="K100" s="186"/>
      <c r="L100" s="186"/>
      <c r="N100" s="186"/>
      <c r="O100" s="186"/>
      <c r="P100" s="186"/>
      <c r="Q100" s="186"/>
      <c r="V100" s="208"/>
    </row>
    <row r="101" spans="1:22" x14ac:dyDescent="0.25">
      <c r="A101" s="27">
        <f t="shared" si="1"/>
        <v>-19</v>
      </c>
      <c r="B101" s="27">
        <f t="shared" si="1"/>
        <v>1</v>
      </c>
      <c r="C101" s="184">
        <v>14</v>
      </c>
      <c r="D101" s="182"/>
      <c r="E101" s="27">
        <v>10</v>
      </c>
      <c r="F101" s="27">
        <v>6</v>
      </c>
      <c r="G101" s="27">
        <v>19</v>
      </c>
      <c r="H101" s="27">
        <v>3</v>
      </c>
      <c r="I101" s="186"/>
      <c r="J101" s="186"/>
      <c r="K101" s="186"/>
      <c r="L101" s="186"/>
      <c r="N101" s="186"/>
      <c r="O101" s="186"/>
      <c r="P101" s="186"/>
      <c r="Q101" s="186"/>
      <c r="V101" s="208"/>
    </row>
    <row r="102" spans="1:22" x14ac:dyDescent="0.25">
      <c r="A102" s="27">
        <f t="shared" si="1"/>
        <v>-9</v>
      </c>
      <c r="B102" s="27">
        <f t="shared" si="1"/>
        <v>1</v>
      </c>
      <c r="C102" s="184">
        <v>14</v>
      </c>
      <c r="D102" s="182"/>
      <c r="E102" s="27">
        <v>-11</v>
      </c>
      <c r="F102" s="27">
        <v>4</v>
      </c>
      <c r="G102" s="27">
        <v>8</v>
      </c>
      <c r="H102" s="27">
        <v>5</v>
      </c>
      <c r="I102" s="186"/>
      <c r="J102" s="186"/>
      <c r="K102" s="186"/>
      <c r="L102" s="186"/>
      <c r="N102" s="186"/>
      <c r="O102" s="186"/>
      <c r="P102" s="186"/>
      <c r="Q102" s="186"/>
      <c r="V102" s="208"/>
    </row>
    <row r="103" spans="1:22" x14ac:dyDescent="0.25">
      <c r="A103" s="27">
        <f t="shared" si="1"/>
        <v>18</v>
      </c>
      <c r="B103" s="27">
        <f t="shared" si="1"/>
        <v>8</v>
      </c>
      <c r="C103" s="184">
        <v>14</v>
      </c>
      <c r="D103" s="182"/>
      <c r="E103" s="27">
        <v>0</v>
      </c>
      <c r="F103" s="27">
        <v>0</v>
      </c>
      <c r="G103" s="27">
        <v>-8</v>
      </c>
      <c r="H103" s="27">
        <v>2</v>
      </c>
      <c r="I103" s="186"/>
      <c r="J103" s="186"/>
      <c r="K103" s="186"/>
      <c r="L103" s="186"/>
      <c r="N103" s="186"/>
      <c r="O103" s="186"/>
      <c r="P103" s="186"/>
      <c r="Q103" s="186"/>
      <c r="V103" s="208"/>
    </row>
    <row r="104" spans="1:22" x14ac:dyDescent="0.25">
      <c r="A104" s="27">
        <f t="shared" si="1"/>
        <v>2</v>
      </c>
      <c r="B104" s="27">
        <f t="shared" si="1"/>
        <v>18</v>
      </c>
      <c r="C104" s="184">
        <v>15</v>
      </c>
      <c r="D104" s="182"/>
      <c r="E104" s="27">
        <v>-8</v>
      </c>
      <c r="F104" s="27">
        <v>0</v>
      </c>
      <c r="G104" s="27">
        <v>0</v>
      </c>
      <c r="H104" s="27">
        <v>-8</v>
      </c>
      <c r="I104" s="186"/>
      <c r="J104" s="186"/>
      <c r="K104" s="186"/>
      <c r="L104" s="186"/>
      <c r="N104" s="186"/>
      <c r="O104" s="186"/>
      <c r="P104" s="186"/>
      <c r="Q104" s="186"/>
      <c r="V104" s="208"/>
    </row>
    <row r="105" spans="1:22" x14ac:dyDescent="0.25">
      <c r="A105" s="27">
        <f t="shared" si="1"/>
        <v>0</v>
      </c>
      <c r="B105" s="27">
        <f t="shared" si="1"/>
        <v>5</v>
      </c>
      <c r="C105" s="184">
        <v>15</v>
      </c>
      <c r="D105" s="182"/>
      <c r="E105" s="27">
        <v>0</v>
      </c>
      <c r="F105" s="27">
        <v>0</v>
      </c>
      <c r="G105" s="27">
        <v>10</v>
      </c>
      <c r="H105" s="27">
        <v>5</v>
      </c>
      <c r="I105" s="186"/>
      <c r="J105" s="186"/>
      <c r="K105" s="186"/>
      <c r="L105" s="186"/>
      <c r="N105" s="186"/>
      <c r="O105" s="186"/>
      <c r="P105" s="186"/>
      <c r="Q105" s="186"/>
      <c r="V105" s="208"/>
    </row>
    <row r="106" spans="1:22" x14ac:dyDescent="0.25">
      <c r="A106" s="27">
        <f t="shared" si="1"/>
        <v>0</v>
      </c>
      <c r="B106" s="27">
        <f t="shared" si="1"/>
        <v>-1</v>
      </c>
      <c r="C106" s="184">
        <v>15</v>
      </c>
      <c r="D106" s="182"/>
      <c r="E106" s="27">
        <v>0</v>
      </c>
      <c r="F106" s="27">
        <v>6</v>
      </c>
      <c r="G106" s="27">
        <v>10</v>
      </c>
      <c r="H106" s="27">
        <v>5</v>
      </c>
      <c r="I106" s="186"/>
      <c r="J106" s="186"/>
      <c r="K106" s="186"/>
      <c r="L106" s="186"/>
      <c r="N106" s="186"/>
      <c r="O106" s="186"/>
      <c r="P106" s="186"/>
      <c r="Q106" s="186"/>
      <c r="V106" s="208"/>
    </row>
    <row r="107" spans="1:22" x14ac:dyDescent="0.25">
      <c r="A107" s="27">
        <f t="shared" si="1"/>
        <v>10</v>
      </c>
      <c r="B107" s="27">
        <f t="shared" si="1"/>
        <v>16</v>
      </c>
      <c r="C107" s="184">
        <v>15</v>
      </c>
      <c r="D107" s="182"/>
      <c r="E107" s="27">
        <v>0</v>
      </c>
      <c r="F107" s="27">
        <v>0</v>
      </c>
      <c r="G107" s="27">
        <v>0</v>
      </c>
      <c r="H107" s="27">
        <v>-6</v>
      </c>
      <c r="I107" s="186"/>
      <c r="J107" s="186"/>
      <c r="K107" s="186"/>
      <c r="L107" s="186"/>
      <c r="N107" s="186"/>
      <c r="O107" s="186"/>
      <c r="P107" s="186"/>
      <c r="Q107" s="186"/>
      <c r="V107" s="208"/>
    </row>
    <row r="108" spans="1:22" x14ac:dyDescent="0.25">
      <c r="A108" s="27">
        <f t="shared" si="1"/>
        <v>-14</v>
      </c>
      <c r="B108" s="27">
        <f t="shared" si="1"/>
        <v>10</v>
      </c>
      <c r="C108" s="184">
        <v>16</v>
      </c>
      <c r="D108" s="182"/>
      <c r="E108" s="27">
        <v>-20</v>
      </c>
      <c r="F108" s="27">
        <v>0</v>
      </c>
      <c r="G108" s="27">
        <v>4</v>
      </c>
      <c r="H108" s="27">
        <v>0</v>
      </c>
      <c r="I108" s="186"/>
      <c r="J108" s="186"/>
      <c r="K108" s="186"/>
      <c r="L108" s="186"/>
      <c r="N108" s="186"/>
      <c r="O108" s="186"/>
      <c r="P108" s="186"/>
      <c r="Q108" s="186"/>
      <c r="V108" s="208"/>
    </row>
    <row r="109" spans="1:22" x14ac:dyDescent="0.25">
      <c r="A109" s="27">
        <f t="shared" si="1"/>
        <v>10</v>
      </c>
      <c r="B109" s="27">
        <f t="shared" si="1"/>
        <v>16</v>
      </c>
      <c r="C109" s="184">
        <v>16</v>
      </c>
      <c r="D109" s="182"/>
      <c r="E109" s="27">
        <v>0</v>
      </c>
      <c r="F109" s="27">
        <v>0</v>
      </c>
      <c r="G109" s="27">
        <v>0</v>
      </c>
      <c r="H109" s="27">
        <v>-6</v>
      </c>
      <c r="I109" s="186"/>
      <c r="J109" s="186"/>
      <c r="K109" s="186"/>
      <c r="L109" s="186"/>
      <c r="N109" s="186"/>
      <c r="O109" s="186"/>
      <c r="P109" s="186"/>
      <c r="Q109" s="186"/>
      <c r="V109" s="208"/>
    </row>
    <row r="110" spans="1:22" x14ac:dyDescent="0.25">
      <c r="A110" s="27">
        <f t="shared" si="1"/>
        <v>-20</v>
      </c>
      <c r="B110" s="27">
        <f t="shared" si="1"/>
        <v>10</v>
      </c>
      <c r="C110" s="184">
        <v>16</v>
      </c>
      <c r="D110" s="182"/>
      <c r="E110" s="27">
        <v>13</v>
      </c>
      <c r="F110" s="27">
        <v>0</v>
      </c>
      <c r="G110" s="27">
        <v>17</v>
      </c>
      <c r="H110" s="27">
        <v>0</v>
      </c>
      <c r="I110" s="186"/>
      <c r="J110" s="186"/>
      <c r="K110" s="186"/>
      <c r="L110" s="186"/>
      <c r="N110" s="186"/>
      <c r="O110" s="186"/>
      <c r="P110" s="186"/>
      <c r="Q110" s="186"/>
      <c r="V110" s="208"/>
    </row>
    <row r="111" spans="1:22" x14ac:dyDescent="0.25">
      <c r="A111" s="27">
        <f t="shared" si="1"/>
        <v>-1</v>
      </c>
      <c r="B111" s="27">
        <f t="shared" si="1"/>
        <v>2</v>
      </c>
      <c r="C111" s="184">
        <v>17</v>
      </c>
      <c r="D111" s="182"/>
      <c r="E111" s="27">
        <v>0</v>
      </c>
      <c r="F111" s="27">
        <v>5</v>
      </c>
      <c r="G111" s="27">
        <v>11</v>
      </c>
      <c r="H111" s="27">
        <v>3</v>
      </c>
      <c r="I111" s="186"/>
      <c r="J111" s="186"/>
      <c r="K111" s="186"/>
      <c r="L111" s="186"/>
      <c r="N111" s="186"/>
      <c r="O111" s="186"/>
      <c r="P111" s="186"/>
      <c r="Q111" s="186"/>
      <c r="V111" s="208"/>
    </row>
    <row r="112" spans="1:22" x14ac:dyDescent="0.25">
      <c r="A112" s="27">
        <f t="shared" si="1"/>
        <v>14</v>
      </c>
      <c r="B112" s="27">
        <f t="shared" si="1"/>
        <v>19</v>
      </c>
      <c r="C112" s="184">
        <v>17</v>
      </c>
      <c r="D112" s="182"/>
      <c r="E112" s="27">
        <v>-9</v>
      </c>
      <c r="F112" s="27">
        <v>0</v>
      </c>
      <c r="G112" s="27">
        <v>-13</v>
      </c>
      <c r="H112" s="27">
        <v>-9</v>
      </c>
      <c r="I112" s="186"/>
      <c r="J112" s="186"/>
      <c r="K112" s="186"/>
      <c r="L112" s="186"/>
      <c r="N112" s="186"/>
      <c r="O112" s="186"/>
      <c r="P112" s="186"/>
      <c r="Q112" s="186"/>
      <c r="V112" s="208"/>
    </row>
    <row r="113" spans="1:22" x14ac:dyDescent="0.25">
      <c r="A113" s="27">
        <f t="shared" si="1"/>
        <v>7</v>
      </c>
      <c r="B113" s="27">
        <f t="shared" si="1"/>
        <v>-3</v>
      </c>
      <c r="C113" s="184">
        <v>18</v>
      </c>
      <c r="D113" s="182"/>
      <c r="E113" s="27">
        <v>0</v>
      </c>
      <c r="F113" s="27">
        <v>4</v>
      </c>
      <c r="G113" s="27">
        <v>3</v>
      </c>
      <c r="H113" s="27">
        <v>9</v>
      </c>
      <c r="I113" s="186"/>
      <c r="J113" s="186"/>
      <c r="K113" s="186"/>
      <c r="L113" s="186"/>
      <c r="N113" s="186"/>
      <c r="O113" s="186"/>
      <c r="P113" s="186"/>
      <c r="Q113" s="186"/>
      <c r="V113" s="208"/>
    </row>
    <row r="114" spans="1:22" x14ac:dyDescent="0.25">
      <c r="A114" s="27">
        <f t="shared" si="1"/>
        <v>7</v>
      </c>
      <c r="B114" s="27">
        <f t="shared" si="1"/>
        <v>2</v>
      </c>
      <c r="C114" s="184">
        <v>18</v>
      </c>
      <c r="D114" s="182"/>
      <c r="E114" s="27">
        <v>0</v>
      </c>
      <c r="F114" s="27">
        <v>0</v>
      </c>
      <c r="G114" s="27">
        <v>3</v>
      </c>
      <c r="H114" s="27">
        <v>8</v>
      </c>
      <c r="I114" s="186"/>
      <c r="J114" s="186"/>
      <c r="K114" s="186"/>
      <c r="L114" s="186"/>
      <c r="N114" s="186"/>
      <c r="O114" s="186"/>
      <c r="P114" s="186"/>
      <c r="Q114" s="186"/>
      <c r="V114" s="208"/>
    </row>
    <row r="115" spans="1:22" x14ac:dyDescent="0.25">
      <c r="A115" s="27">
        <f t="shared" si="1"/>
        <v>24</v>
      </c>
      <c r="B115" s="27">
        <f t="shared" si="1"/>
        <v>16</v>
      </c>
      <c r="C115" s="184">
        <v>19</v>
      </c>
      <c r="D115" s="182"/>
      <c r="E115" s="27">
        <v>2</v>
      </c>
      <c r="F115" s="27">
        <v>4</v>
      </c>
      <c r="G115" s="27">
        <v>-16</v>
      </c>
      <c r="H115" s="27">
        <v>-10</v>
      </c>
      <c r="I115" s="186"/>
      <c r="J115" s="186"/>
      <c r="K115" s="186"/>
      <c r="L115" s="186"/>
      <c r="N115" s="186"/>
      <c r="O115" s="186"/>
      <c r="P115" s="186"/>
      <c r="Q115" s="186"/>
      <c r="V115" s="208"/>
    </row>
    <row r="116" spans="1:22" x14ac:dyDescent="0.25">
      <c r="A116" s="27">
        <f t="shared" si="1"/>
        <v>7</v>
      </c>
      <c r="B116" s="27">
        <f t="shared" si="1"/>
        <v>21</v>
      </c>
      <c r="C116" s="184">
        <v>19</v>
      </c>
      <c r="D116" s="182"/>
      <c r="E116" s="27">
        <v>-8</v>
      </c>
      <c r="F116" s="27">
        <v>0</v>
      </c>
      <c r="G116" s="27">
        <v>-5</v>
      </c>
      <c r="H116" s="27">
        <v>-11</v>
      </c>
      <c r="I116" s="186"/>
      <c r="J116" s="186"/>
      <c r="K116" s="186"/>
      <c r="L116" s="186"/>
      <c r="N116" s="186"/>
      <c r="O116" s="186"/>
      <c r="P116" s="186"/>
      <c r="Q116" s="186"/>
      <c r="V116" s="208"/>
    </row>
    <row r="117" spans="1:22" x14ac:dyDescent="0.25">
      <c r="A117" s="27">
        <f t="shared" si="1"/>
        <v>21</v>
      </c>
      <c r="B117" s="27">
        <f t="shared" si="1"/>
        <v>-5</v>
      </c>
      <c r="C117" s="184">
        <v>20</v>
      </c>
      <c r="D117" s="182"/>
      <c r="E117" s="27">
        <v>0</v>
      </c>
      <c r="F117" s="27">
        <v>5</v>
      </c>
      <c r="G117" s="27">
        <v>-11</v>
      </c>
      <c r="H117" s="27">
        <v>10</v>
      </c>
      <c r="I117" s="186"/>
      <c r="J117" s="186"/>
      <c r="K117" s="186"/>
      <c r="L117" s="186"/>
      <c r="N117" s="186"/>
      <c r="O117" s="186"/>
      <c r="P117" s="186"/>
      <c r="Q117" s="186"/>
      <c r="V117" s="186"/>
    </row>
    <row r="118" spans="1:22" x14ac:dyDescent="0.25">
      <c r="A118" s="27">
        <f t="shared" si="1"/>
        <v>-6</v>
      </c>
      <c r="B118" s="27">
        <f t="shared" si="1"/>
        <v>18</v>
      </c>
      <c r="C118" s="184">
        <v>20</v>
      </c>
      <c r="D118" s="182"/>
      <c r="E118" s="27">
        <v>8</v>
      </c>
      <c r="F118" s="27">
        <v>-9</v>
      </c>
      <c r="G118" s="27">
        <v>8</v>
      </c>
      <c r="H118" s="27">
        <v>-17</v>
      </c>
      <c r="I118" s="186"/>
      <c r="J118" s="186"/>
      <c r="K118" s="186"/>
      <c r="L118" s="186"/>
      <c r="N118" s="186"/>
      <c r="O118" s="186"/>
      <c r="P118" s="186"/>
      <c r="Q118" s="186"/>
      <c r="V118" s="208"/>
    </row>
    <row r="119" spans="1:22" x14ac:dyDescent="0.25">
      <c r="A119" s="27">
        <f t="shared" si="1"/>
        <v>3</v>
      </c>
      <c r="B119" s="27">
        <f t="shared" si="1"/>
        <v>3</v>
      </c>
      <c r="C119" s="184">
        <v>21</v>
      </c>
      <c r="D119" s="182"/>
      <c r="E119" s="27">
        <v>0</v>
      </c>
      <c r="F119" s="27">
        <v>7</v>
      </c>
      <c r="G119" s="27">
        <v>7</v>
      </c>
      <c r="H119" s="27">
        <v>0</v>
      </c>
      <c r="I119" s="186"/>
      <c r="J119" s="186"/>
      <c r="K119" s="186"/>
      <c r="L119" s="186"/>
      <c r="N119" s="186"/>
      <c r="O119" s="186"/>
      <c r="P119" s="186"/>
      <c r="Q119" s="186"/>
      <c r="V119" s="208"/>
    </row>
    <row r="120" spans="1:22" x14ac:dyDescent="0.25">
      <c r="A120" s="27">
        <f t="shared" si="1"/>
        <v>2</v>
      </c>
      <c r="B120" s="27">
        <f t="shared" si="1"/>
        <v>7</v>
      </c>
      <c r="C120" s="184">
        <v>21</v>
      </c>
      <c r="D120" s="182"/>
      <c r="E120" s="27">
        <v>0</v>
      </c>
      <c r="F120" s="27">
        <v>0</v>
      </c>
      <c r="G120" s="27">
        <v>8</v>
      </c>
      <c r="H120" s="27">
        <v>3</v>
      </c>
      <c r="I120" s="186"/>
      <c r="J120" s="186"/>
      <c r="K120" s="186"/>
      <c r="L120" s="186"/>
      <c r="N120" s="186"/>
      <c r="O120" s="186"/>
      <c r="P120" s="186"/>
      <c r="Q120" s="186"/>
      <c r="V120" s="208"/>
    </row>
    <row r="121" spans="1:22" x14ac:dyDescent="0.25">
      <c r="A121" s="27">
        <f t="shared" si="1"/>
        <v>3</v>
      </c>
      <c r="B121" s="27">
        <f t="shared" si="1"/>
        <v>4</v>
      </c>
      <c r="C121" s="184">
        <v>21</v>
      </c>
      <c r="D121" s="182"/>
      <c r="E121" s="27">
        <v>0</v>
      </c>
      <c r="F121" s="27">
        <v>6</v>
      </c>
      <c r="G121" s="27">
        <v>7</v>
      </c>
      <c r="H121" s="27">
        <v>0</v>
      </c>
      <c r="I121" s="186"/>
      <c r="J121" s="186"/>
      <c r="K121" s="186"/>
      <c r="L121" s="186"/>
      <c r="N121" s="186"/>
      <c r="O121" s="186"/>
      <c r="P121" s="186"/>
      <c r="Q121" s="186"/>
      <c r="V121" s="208"/>
    </row>
    <row r="122" spans="1:22" x14ac:dyDescent="0.25">
      <c r="A122" s="27">
        <f t="shared" si="1"/>
        <v>-1</v>
      </c>
      <c r="B122" s="27">
        <f t="shared" si="1"/>
        <v>-2</v>
      </c>
      <c r="C122" s="184">
        <v>21</v>
      </c>
      <c r="D122" s="182"/>
      <c r="E122" s="27">
        <v>-8</v>
      </c>
      <c r="F122" s="27">
        <v>0</v>
      </c>
      <c r="G122" s="27">
        <v>3</v>
      </c>
      <c r="H122" s="27">
        <v>12</v>
      </c>
      <c r="I122" s="186"/>
      <c r="J122" s="186"/>
      <c r="K122" s="186"/>
      <c r="L122" s="186"/>
      <c r="N122" s="186"/>
      <c r="O122" s="186"/>
      <c r="P122" s="186"/>
      <c r="Q122" s="186"/>
      <c r="V122" s="208"/>
    </row>
    <row r="123" spans="1:22" x14ac:dyDescent="0.25">
      <c r="A123" s="27">
        <f t="shared" si="1"/>
        <v>14</v>
      </c>
      <c r="B123" s="27">
        <f t="shared" si="1"/>
        <v>-9</v>
      </c>
      <c r="C123" s="184">
        <v>22</v>
      </c>
      <c r="D123" s="182"/>
      <c r="E123" s="27">
        <v>6</v>
      </c>
      <c r="F123" s="27">
        <v>-7</v>
      </c>
      <c r="G123" s="27">
        <v>-10</v>
      </c>
      <c r="H123" s="27">
        <v>12</v>
      </c>
      <c r="I123" s="186"/>
      <c r="J123" s="186"/>
      <c r="K123" s="186"/>
      <c r="L123" s="186"/>
      <c r="N123" s="186"/>
      <c r="O123" s="186"/>
      <c r="P123" s="186"/>
      <c r="Q123" s="186"/>
      <c r="V123" s="208"/>
    </row>
    <row r="124" spans="1:22" x14ac:dyDescent="0.25">
      <c r="A124" s="27">
        <f t="shared" si="1"/>
        <v>-7</v>
      </c>
      <c r="B124" s="27">
        <f t="shared" si="1"/>
        <v>17</v>
      </c>
      <c r="C124" s="184">
        <v>22</v>
      </c>
      <c r="D124" s="182"/>
      <c r="E124" s="27">
        <v>-4</v>
      </c>
      <c r="F124" s="27">
        <v>-8</v>
      </c>
      <c r="G124" s="27">
        <v>13</v>
      </c>
      <c r="H124" s="27">
        <v>-15</v>
      </c>
      <c r="I124" s="186"/>
      <c r="J124" s="186"/>
      <c r="K124" s="186"/>
      <c r="L124" s="186"/>
      <c r="N124" s="186"/>
      <c r="O124" s="186"/>
      <c r="P124" s="186"/>
      <c r="Q124" s="186"/>
      <c r="V124" s="208"/>
    </row>
    <row r="125" spans="1:22" x14ac:dyDescent="0.25">
      <c r="A125" s="27">
        <f t="shared" si="1"/>
        <v>-7</v>
      </c>
      <c r="B125" s="27">
        <f t="shared" si="1"/>
        <v>-6</v>
      </c>
      <c r="C125" s="184">
        <v>22</v>
      </c>
      <c r="D125" s="182"/>
      <c r="E125" s="27">
        <v>5</v>
      </c>
      <c r="F125" s="27">
        <v>7</v>
      </c>
      <c r="G125" s="27">
        <v>12</v>
      </c>
      <c r="H125" s="27">
        <v>9</v>
      </c>
      <c r="I125" s="186"/>
      <c r="J125" s="186"/>
      <c r="K125" s="186"/>
      <c r="L125" s="186"/>
      <c r="N125" s="186"/>
      <c r="O125" s="186"/>
      <c r="P125" s="186"/>
      <c r="Q125" s="186"/>
      <c r="V125" s="208"/>
    </row>
    <row r="126" spans="1:22" x14ac:dyDescent="0.25">
      <c r="A126" s="27">
        <f t="shared" si="1"/>
        <v>19</v>
      </c>
      <c r="B126" s="27">
        <f t="shared" si="1"/>
        <v>17</v>
      </c>
      <c r="C126" s="184">
        <v>22</v>
      </c>
      <c r="D126" s="182"/>
      <c r="E126" s="27">
        <v>-3</v>
      </c>
      <c r="F126" s="27">
        <v>-8</v>
      </c>
      <c r="G126" s="27">
        <v>-12</v>
      </c>
      <c r="H126" s="27">
        <v>-15</v>
      </c>
      <c r="I126" s="186"/>
      <c r="J126" s="186"/>
      <c r="K126" s="186"/>
      <c r="L126" s="186"/>
      <c r="N126" s="186"/>
      <c r="O126" s="186"/>
      <c r="P126" s="186"/>
      <c r="Q126" s="186"/>
      <c r="V126" s="208"/>
    </row>
    <row r="127" spans="1:22" x14ac:dyDescent="0.25">
      <c r="A127" s="27">
        <f t="shared" si="1"/>
        <v>17</v>
      </c>
      <c r="B127" s="27">
        <f t="shared" si="1"/>
        <v>-8</v>
      </c>
      <c r="C127" s="184">
        <v>22</v>
      </c>
      <c r="D127" s="182"/>
      <c r="E127" s="27">
        <v>-5</v>
      </c>
      <c r="F127" s="27">
        <v>-6</v>
      </c>
      <c r="G127" s="27">
        <v>-12</v>
      </c>
      <c r="H127" s="27">
        <v>12</v>
      </c>
      <c r="I127" s="186"/>
      <c r="J127" s="186"/>
      <c r="K127" s="186"/>
      <c r="L127" s="186"/>
      <c r="N127" s="186"/>
      <c r="O127" s="186"/>
      <c r="P127" s="186"/>
      <c r="Q127" s="186"/>
      <c r="V127" s="208"/>
    </row>
    <row r="128" spans="1:22" x14ac:dyDescent="0.25">
      <c r="A128" s="27">
        <f t="shared" si="1"/>
        <v>-18</v>
      </c>
      <c r="B128" s="27">
        <f t="shared" si="1"/>
        <v>-17</v>
      </c>
      <c r="C128" s="184">
        <v>22</v>
      </c>
      <c r="D128" s="182"/>
      <c r="E128" s="27">
        <v>-9</v>
      </c>
      <c r="F128" s="27">
        <v>-7</v>
      </c>
      <c r="G128" s="27">
        <v>19</v>
      </c>
      <c r="H128" s="27">
        <v>20</v>
      </c>
      <c r="I128" s="186"/>
      <c r="J128" s="186"/>
      <c r="K128" s="186"/>
      <c r="L128" s="186"/>
      <c r="N128" s="186"/>
      <c r="O128" s="186"/>
      <c r="P128" s="186"/>
      <c r="Q128" s="186"/>
      <c r="V128" s="208"/>
    </row>
    <row r="129" spans="1:22" x14ac:dyDescent="0.25">
      <c r="A129" s="27">
        <f t="shared" si="1"/>
        <v>19</v>
      </c>
      <c r="B129" s="27">
        <f t="shared" si="1"/>
        <v>17</v>
      </c>
      <c r="C129" s="184">
        <v>23</v>
      </c>
      <c r="D129" s="182"/>
      <c r="E129" s="27">
        <v>2</v>
      </c>
      <c r="F129" s="27">
        <v>0</v>
      </c>
      <c r="G129" s="27">
        <v>-11</v>
      </c>
      <c r="H129" s="27">
        <v>-7</v>
      </c>
      <c r="I129" s="186"/>
      <c r="J129" s="186"/>
      <c r="K129" s="186"/>
      <c r="L129" s="186"/>
      <c r="N129" s="186"/>
      <c r="O129" s="186"/>
      <c r="P129" s="186"/>
      <c r="Q129" s="186"/>
      <c r="V129" s="208"/>
    </row>
    <row r="130" spans="1:22" x14ac:dyDescent="0.25">
      <c r="A130" s="27">
        <f t="shared" si="1"/>
        <v>21</v>
      </c>
      <c r="B130" s="27">
        <f t="shared" si="1"/>
        <v>24</v>
      </c>
      <c r="C130" s="184">
        <v>23</v>
      </c>
      <c r="D130" s="182"/>
      <c r="E130" s="27">
        <v>-6</v>
      </c>
      <c r="F130" s="27">
        <v>0</v>
      </c>
      <c r="G130" s="27">
        <v>-17</v>
      </c>
      <c r="H130" s="27">
        <v>-14</v>
      </c>
      <c r="I130" s="186"/>
      <c r="J130" s="186"/>
      <c r="K130" s="186"/>
      <c r="L130" s="186"/>
      <c r="N130" s="186"/>
      <c r="O130" s="186"/>
      <c r="P130" s="186"/>
      <c r="Q130" s="186"/>
      <c r="V130" s="208"/>
    </row>
    <row r="131" spans="1:22" x14ac:dyDescent="0.25">
      <c r="A131" s="27">
        <f t="shared" ref="A131:B194" si="2">10-G131-ABS(E131)</f>
        <v>19</v>
      </c>
      <c r="B131" s="27">
        <f t="shared" si="2"/>
        <v>-10</v>
      </c>
      <c r="C131" s="184">
        <v>24</v>
      </c>
      <c r="D131" s="182"/>
      <c r="E131" s="27">
        <v>-9</v>
      </c>
      <c r="F131" s="27">
        <v>-12</v>
      </c>
      <c r="G131" s="27">
        <v>-18</v>
      </c>
      <c r="H131" s="27">
        <v>8</v>
      </c>
      <c r="I131" s="186"/>
      <c r="J131" s="186"/>
      <c r="K131" s="186"/>
      <c r="L131" s="186"/>
      <c r="N131" s="186"/>
      <c r="O131" s="186"/>
      <c r="P131" s="186"/>
      <c r="Q131" s="186"/>
      <c r="V131" s="208"/>
    </row>
    <row r="132" spans="1:22" x14ac:dyDescent="0.25">
      <c r="A132" s="27">
        <f t="shared" si="2"/>
        <v>24</v>
      </c>
      <c r="B132" s="27">
        <f t="shared" si="2"/>
        <v>-3</v>
      </c>
      <c r="C132" s="184">
        <v>24</v>
      </c>
      <c r="D132" s="182"/>
      <c r="E132" s="27">
        <v>6</v>
      </c>
      <c r="F132" s="27">
        <v>4</v>
      </c>
      <c r="G132" s="27">
        <v>-20</v>
      </c>
      <c r="H132" s="27">
        <v>9</v>
      </c>
      <c r="I132" s="186"/>
      <c r="J132" s="186"/>
      <c r="K132" s="186"/>
      <c r="L132" s="186"/>
      <c r="N132" s="186"/>
      <c r="O132" s="186"/>
      <c r="P132" s="186"/>
      <c r="Q132" s="186"/>
      <c r="V132" s="208"/>
    </row>
    <row r="133" spans="1:22" x14ac:dyDescent="0.25">
      <c r="A133" s="27">
        <f t="shared" si="2"/>
        <v>-5</v>
      </c>
      <c r="B133" s="27">
        <f t="shared" si="2"/>
        <v>-16</v>
      </c>
      <c r="C133" s="184">
        <v>24</v>
      </c>
      <c r="D133" s="182"/>
      <c r="E133" s="27">
        <v>0</v>
      </c>
      <c r="F133" s="27">
        <v>-13</v>
      </c>
      <c r="G133" s="27">
        <v>15</v>
      </c>
      <c r="H133" s="27">
        <v>13</v>
      </c>
      <c r="I133" s="186"/>
      <c r="J133" s="186"/>
      <c r="K133" s="186"/>
      <c r="L133" s="186"/>
      <c r="N133" s="186"/>
      <c r="O133" s="186"/>
      <c r="P133" s="186"/>
      <c r="Q133" s="186"/>
      <c r="V133" s="208"/>
    </row>
    <row r="134" spans="1:22" x14ac:dyDescent="0.25">
      <c r="A134" s="27">
        <f t="shared" si="2"/>
        <v>26</v>
      </c>
      <c r="B134" s="27">
        <f t="shared" si="2"/>
        <v>13</v>
      </c>
      <c r="C134" s="184">
        <v>24</v>
      </c>
      <c r="D134" s="182"/>
      <c r="E134" s="27">
        <v>0</v>
      </c>
      <c r="F134" s="27">
        <v>-8</v>
      </c>
      <c r="G134" s="27">
        <v>-16</v>
      </c>
      <c r="H134" s="27">
        <v>-11</v>
      </c>
      <c r="I134" s="186"/>
      <c r="J134" s="186"/>
      <c r="K134" s="186"/>
      <c r="L134" s="186"/>
      <c r="N134" s="186"/>
      <c r="O134" s="186"/>
      <c r="P134" s="186"/>
      <c r="Q134" s="186"/>
      <c r="V134" s="208"/>
    </row>
    <row r="135" spans="1:22" x14ac:dyDescent="0.25">
      <c r="A135" s="27">
        <f t="shared" si="2"/>
        <v>24</v>
      </c>
      <c r="B135" s="27">
        <f t="shared" si="2"/>
        <v>-20</v>
      </c>
      <c r="C135" s="184">
        <v>25</v>
      </c>
      <c r="D135" s="182"/>
      <c r="E135" s="27">
        <v>5</v>
      </c>
      <c r="F135" s="27">
        <v>10</v>
      </c>
      <c r="G135" s="27">
        <v>-19</v>
      </c>
      <c r="H135" s="27">
        <v>20</v>
      </c>
      <c r="I135" s="186"/>
      <c r="J135" s="186"/>
      <c r="K135" s="186"/>
      <c r="L135" s="186"/>
      <c r="N135" s="186"/>
      <c r="O135" s="186"/>
      <c r="P135" s="186"/>
      <c r="Q135" s="186"/>
      <c r="V135" s="208"/>
    </row>
    <row r="136" spans="1:22" x14ac:dyDescent="0.25">
      <c r="A136" s="27">
        <f t="shared" si="2"/>
        <v>-4</v>
      </c>
      <c r="B136" s="27">
        <f t="shared" si="2"/>
        <v>-2</v>
      </c>
      <c r="C136" s="184">
        <v>25</v>
      </c>
      <c r="D136" s="182"/>
      <c r="E136" s="27">
        <v>9</v>
      </c>
      <c r="F136" s="27">
        <v>-8</v>
      </c>
      <c r="G136" s="27">
        <v>5</v>
      </c>
      <c r="H136" s="27">
        <v>4</v>
      </c>
      <c r="I136" s="186"/>
      <c r="J136" s="186"/>
      <c r="K136" s="186"/>
      <c r="L136" s="186"/>
      <c r="N136" s="186"/>
      <c r="O136" s="186"/>
      <c r="P136" s="186"/>
      <c r="Q136" s="186"/>
      <c r="V136" s="208"/>
    </row>
    <row r="137" spans="1:22" x14ac:dyDescent="0.25">
      <c r="A137" s="27">
        <f t="shared" si="2"/>
        <v>11</v>
      </c>
      <c r="B137" s="27">
        <f t="shared" si="2"/>
        <v>8</v>
      </c>
      <c r="C137" s="184">
        <v>25</v>
      </c>
      <c r="D137" s="182"/>
      <c r="E137" s="27">
        <v>0</v>
      </c>
      <c r="F137" s="27">
        <v>7</v>
      </c>
      <c r="G137" s="27">
        <v>-1</v>
      </c>
      <c r="H137" s="27">
        <v>-5</v>
      </c>
      <c r="I137" s="186"/>
      <c r="J137" s="186"/>
      <c r="K137" s="186"/>
      <c r="L137" s="186"/>
      <c r="N137" s="186"/>
      <c r="O137" s="186"/>
      <c r="P137" s="186"/>
      <c r="Q137" s="186"/>
      <c r="V137" s="208"/>
    </row>
    <row r="138" spans="1:22" x14ac:dyDescent="0.25">
      <c r="A138" s="27">
        <f t="shared" si="2"/>
        <v>-11</v>
      </c>
      <c r="B138" s="27">
        <f t="shared" si="2"/>
        <v>12</v>
      </c>
      <c r="C138" s="184">
        <v>25</v>
      </c>
      <c r="D138" s="182"/>
      <c r="E138" s="27">
        <v>-8</v>
      </c>
      <c r="F138" s="27">
        <v>-10</v>
      </c>
      <c r="G138" s="27">
        <v>13</v>
      </c>
      <c r="H138" s="27">
        <v>-12</v>
      </c>
      <c r="I138" s="186"/>
      <c r="J138" s="186"/>
      <c r="K138" s="186"/>
      <c r="L138" s="186"/>
      <c r="N138" s="186"/>
      <c r="O138" s="186"/>
      <c r="P138" s="186"/>
      <c r="Q138" s="186"/>
      <c r="V138" s="208"/>
    </row>
    <row r="139" spans="1:22" x14ac:dyDescent="0.25">
      <c r="A139" s="27">
        <f t="shared" si="2"/>
        <v>11</v>
      </c>
      <c r="B139" s="27">
        <f t="shared" si="2"/>
        <v>5</v>
      </c>
      <c r="C139" s="184">
        <v>26</v>
      </c>
      <c r="D139" s="182"/>
      <c r="E139" s="27">
        <v>8</v>
      </c>
      <c r="F139" s="27">
        <v>-13</v>
      </c>
      <c r="G139" s="27">
        <v>-9</v>
      </c>
      <c r="H139" s="27">
        <v>-8</v>
      </c>
      <c r="I139" s="186"/>
      <c r="J139" s="186"/>
      <c r="K139" s="186"/>
      <c r="L139" s="186"/>
      <c r="N139" s="186"/>
      <c r="O139" s="186"/>
      <c r="P139" s="186"/>
      <c r="Q139" s="186"/>
      <c r="V139" s="208"/>
    </row>
    <row r="140" spans="1:22" x14ac:dyDescent="0.25">
      <c r="A140" s="27">
        <f t="shared" si="2"/>
        <v>-6</v>
      </c>
      <c r="B140" s="27">
        <f t="shared" si="2"/>
        <v>6</v>
      </c>
      <c r="C140" s="184">
        <v>26</v>
      </c>
      <c r="D140" s="182"/>
      <c r="E140" s="27">
        <v>-9</v>
      </c>
      <c r="F140" s="27">
        <v>8</v>
      </c>
      <c r="G140" s="27">
        <v>7</v>
      </c>
      <c r="H140" s="27">
        <v>-4</v>
      </c>
      <c r="I140" s="186"/>
      <c r="J140" s="186"/>
      <c r="K140" s="186"/>
      <c r="L140" s="186"/>
      <c r="N140" s="186"/>
      <c r="O140" s="186"/>
      <c r="P140" s="186"/>
      <c r="Q140" s="186"/>
      <c r="V140" s="208"/>
    </row>
    <row r="141" spans="1:22" x14ac:dyDescent="0.25">
      <c r="A141" s="27">
        <f t="shared" si="2"/>
        <v>-3</v>
      </c>
      <c r="B141" s="27">
        <f t="shared" si="2"/>
        <v>-4</v>
      </c>
      <c r="C141" s="184">
        <v>26</v>
      </c>
      <c r="D141" s="182"/>
      <c r="E141" s="27">
        <v>2</v>
      </c>
      <c r="F141" s="27">
        <v>4</v>
      </c>
      <c r="G141" s="27">
        <v>11</v>
      </c>
      <c r="H141" s="27">
        <v>10</v>
      </c>
      <c r="I141" s="186"/>
      <c r="J141" s="186"/>
      <c r="K141" s="186"/>
      <c r="L141" s="186"/>
      <c r="N141" s="186"/>
      <c r="O141" s="186"/>
      <c r="P141" s="186"/>
      <c r="Q141" s="186"/>
      <c r="V141" s="208"/>
    </row>
    <row r="142" spans="1:22" x14ac:dyDescent="0.25">
      <c r="A142" s="27">
        <f t="shared" si="2"/>
        <v>17</v>
      </c>
      <c r="B142" s="27">
        <f t="shared" si="2"/>
        <v>15</v>
      </c>
      <c r="C142" s="184">
        <v>26</v>
      </c>
      <c r="D142" s="182"/>
      <c r="E142" s="27">
        <v>-6</v>
      </c>
      <c r="F142" s="27">
        <v>9</v>
      </c>
      <c r="G142" s="27">
        <v>-13</v>
      </c>
      <c r="H142" s="27">
        <v>-14</v>
      </c>
      <c r="I142" s="186"/>
      <c r="J142" s="186"/>
      <c r="K142" s="186"/>
      <c r="L142" s="186"/>
      <c r="N142" s="186"/>
      <c r="O142" s="186"/>
      <c r="P142" s="186"/>
      <c r="Q142" s="186"/>
      <c r="V142" s="208"/>
    </row>
    <row r="143" spans="1:22" x14ac:dyDescent="0.25">
      <c r="A143" s="27">
        <f t="shared" si="2"/>
        <v>7</v>
      </c>
      <c r="B143" s="27">
        <f t="shared" si="2"/>
        <v>-9</v>
      </c>
      <c r="C143" s="184">
        <v>27</v>
      </c>
      <c r="D143" s="182"/>
      <c r="E143" s="27">
        <v>13</v>
      </c>
      <c r="F143" s="27">
        <v>7</v>
      </c>
      <c r="G143" s="27">
        <v>-10</v>
      </c>
      <c r="H143" s="27">
        <v>12</v>
      </c>
      <c r="I143" s="186"/>
      <c r="J143" s="186"/>
      <c r="K143" s="186"/>
      <c r="L143" s="186"/>
      <c r="N143" s="186"/>
      <c r="O143" s="186"/>
      <c r="P143" s="186"/>
      <c r="Q143" s="186"/>
      <c r="V143" s="208"/>
    </row>
    <row r="144" spans="1:22" x14ac:dyDescent="0.25">
      <c r="A144" s="27">
        <f t="shared" si="2"/>
        <v>17</v>
      </c>
      <c r="B144" s="27">
        <f t="shared" si="2"/>
        <v>12</v>
      </c>
      <c r="C144" s="184">
        <v>27</v>
      </c>
      <c r="D144" s="182"/>
      <c r="E144" s="27">
        <v>-4</v>
      </c>
      <c r="F144" s="27">
        <v>9</v>
      </c>
      <c r="G144" s="27">
        <v>-11</v>
      </c>
      <c r="H144" s="27">
        <v>-11</v>
      </c>
      <c r="I144" s="186"/>
      <c r="J144" s="186"/>
      <c r="K144" s="186"/>
      <c r="L144" s="186"/>
      <c r="N144" s="186"/>
      <c r="O144" s="186"/>
      <c r="P144" s="186"/>
      <c r="Q144" s="186"/>
      <c r="V144" s="208"/>
    </row>
    <row r="145" spans="1:22" x14ac:dyDescent="0.25">
      <c r="A145" s="27">
        <f t="shared" si="2"/>
        <v>24</v>
      </c>
      <c r="B145" s="27">
        <f t="shared" si="2"/>
        <v>12</v>
      </c>
      <c r="C145" s="184">
        <v>27</v>
      </c>
      <c r="D145" s="182"/>
      <c r="E145" s="27">
        <v>0</v>
      </c>
      <c r="F145" s="27">
        <v>-8</v>
      </c>
      <c r="G145" s="27">
        <v>-14</v>
      </c>
      <c r="H145" s="27">
        <v>-10</v>
      </c>
      <c r="I145" s="186"/>
      <c r="J145" s="186"/>
      <c r="K145" s="186"/>
      <c r="L145" s="186"/>
      <c r="N145" s="186"/>
      <c r="O145" s="186"/>
      <c r="P145" s="186"/>
      <c r="Q145" s="186"/>
      <c r="V145" s="208"/>
    </row>
    <row r="146" spans="1:22" x14ac:dyDescent="0.25">
      <c r="A146" s="27">
        <f t="shared" si="2"/>
        <v>-2</v>
      </c>
      <c r="B146" s="27">
        <f t="shared" si="2"/>
        <v>-12</v>
      </c>
      <c r="C146" s="184">
        <v>27</v>
      </c>
      <c r="D146" s="182"/>
      <c r="E146" s="27">
        <v>6</v>
      </c>
      <c r="F146" s="27">
        <v>-12</v>
      </c>
      <c r="G146" s="27">
        <v>6</v>
      </c>
      <c r="H146" s="27">
        <v>10</v>
      </c>
      <c r="I146" s="186"/>
      <c r="J146" s="186"/>
      <c r="K146" s="186"/>
      <c r="L146" s="186"/>
      <c r="N146" s="186"/>
      <c r="O146" s="186"/>
      <c r="P146" s="186"/>
      <c r="Q146" s="186"/>
      <c r="V146" s="208"/>
    </row>
    <row r="147" spans="1:22" x14ac:dyDescent="0.25">
      <c r="A147" s="27">
        <f t="shared" si="2"/>
        <v>-19</v>
      </c>
      <c r="B147" s="27">
        <f t="shared" si="2"/>
        <v>-14</v>
      </c>
      <c r="C147" s="184">
        <v>28</v>
      </c>
      <c r="D147" s="182"/>
      <c r="E147" s="27">
        <v>-14</v>
      </c>
      <c r="F147" s="27">
        <v>12</v>
      </c>
      <c r="G147" s="27">
        <v>15</v>
      </c>
      <c r="H147" s="27">
        <v>12</v>
      </c>
      <c r="I147" s="186"/>
      <c r="J147" s="186"/>
      <c r="K147" s="186"/>
      <c r="L147" s="186"/>
      <c r="N147" s="186"/>
      <c r="O147" s="186"/>
      <c r="P147" s="186"/>
      <c r="Q147" s="186"/>
      <c r="V147" s="208"/>
    </row>
    <row r="148" spans="1:22" x14ac:dyDescent="0.25">
      <c r="A148" s="27">
        <f t="shared" si="2"/>
        <v>7</v>
      </c>
      <c r="B148" s="27">
        <f t="shared" si="2"/>
        <v>-7</v>
      </c>
      <c r="C148" s="184">
        <v>28</v>
      </c>
      <c r="D148" s="182"/>
      <c r="E148" s="27">
        <v>-11</v>
      </c>
      <c r="F148" s="27">
        <v>-4</v>
      </c>
      <c r="G148" s="27">
        <v>-8</v>
      </c>
      <c r="H148" s="27">
        <v>13</v>
      </c>
      <c r="I148" s="186"/>
      <c r="J148" s="186"/>
      <c r="K148" s="186"/>
      <c r="L148" s="186"/>
      <c r="N148" s="186"/>
      <c r="O148" s="186"/>
      <c r="P148" s="186"/>
      <c r="Q148" s="186"/>
      <c r="V148" s="208"/>
    </row>
    <row r="149" spans="1:22" x14ac:dyDescent="0.25">
      <c r="A149" s="27">
        <f t="shared" si="2"/>
        <v>17</v>
      </c>
      <c r="B149" s="27">
        <f t="shared" si="2"/>
        <v>7</v>
      </c>
      <c r="C149" s="184">
        <v>28</v>
      </c>
      <c r="D149" s="182"/>
      <c r="E149" s="27">
        <v>-7</v>
      </c>
      <c r="F149" s="27">
        <v>-13</v>
      </c>
      <c r="G149" s="27">
        <v>-14</v>
      </c>
      <c r="H149" s="27">
        <v>-10</v>
      </c>
      <c r="I149" s="186"/>
      <c r="J149" s="186"/>
      <c r="K149" s="186"/>
      <c r="L149" s="186"/>
      <c r="N149" s="186"/>
      <c r="O149" s="186"/>
      <c r="P149" s="186"/>
      <c r="Q149" s="186"/>
      <c r="V149" s="186"/>
    </row>
    <row r="150" spans="1:22" x14ac:dyDescent="0.25">
      <c r="A150" s="27">
        <f t="shared" si="2"/>
        <v>14</v>
      </c>
      <c r="B150" s="27">
        <f t="shared" si="2"/>
        <v>11</v>
      </c>
      <c r="C150" s="184">
        <v>28</v>
      </c>
      <c r="D150" s="182"/>
      <c r="E150" s="27">
        <v>-7</v>
      </c>
      <c r="F150" s="27">
        <v>8</v>
      </c>
      <c r="G150" s="27">
        <v>-11</v>
      </c>
      <c r="H150" s="27">
        <v>-9</v>
      </c>
      <c r="I150" s="186"/>
      <c r="J150" s="186"/>
      <c r="K150" s="186"/>
      <c r="L150" s="186"/>
      <c r="N150" s="186"/>
      <c r="O150" s="186"/>
      <c r="P150" s="186"/>
      <c r="Q150" s="186"/>
      <c r="V150" s="186"/>
    </row>
    <row r="151" spans="1:22" x14ac:dyDescent="0.25">
      <c r="A151" s="27">
        <f t="shared" si="2"/>
        <v>-16</v>
      </c>
      <c r="B151" s="27">
        <f t="shared" si="2"/>
        <v>-9</v>
      </c>
      <c r="C151" s="184">
        <v>29</v>
      </c>
      <c r="D151" s="182"/>
      <c r="E151" s="27">
        <v>14</v>
      </c>
      <c r="F151" s="27">
        <v>-13</v>
      </c>
      <c r="G151" s="27">
        <v>12</v>
      </c>
      <c r="H151" s="27">
        <v>6</v>
      </c>
      <c r="I151" s="186"/>
      <c r="J151" s="186"/>
      <c r="K151" s="186"/>
      <c r="L151" s="186"/>
      <c r="N151" s="186"/>
      <c r="O151" s="186"/>
      <c r="P151" s="186"/>
      <c r="Q151" s="186"/>
      <c r="V151" s="186"/>
    </row>
    <row r="152" spans="1:22" x14ac:dyDescent="0.25">
      <c r="A152" s="27">
        <f t="shared" si="2"/>
        <v>5</v>
      </c>
      <c r="B152" s="27">
        <f t="shared" si="2"/>
        <v>18</v>
      </c>
      <c r="C152" s="184">
        <v>29</v>
      </c>
      <c r="D152" s="182"/>
      <c r="E152" s="27">
        <v>16</v>
      </c>
      <c r="F152" s="27">
        <v>0</v>
      </c>
      <c r="G152" s="27">
        <v>-11</v>
      </c>
      <c r="H152" s="27">
        <v>-8</v>
      </c>
      <c r="I152" s="186"/>
      <c r="J152" s="186"/>
      <c r="K152" s="186"/>
      <c r="L152" s="186"/>
      <c r="N152" s="186"/>
      <c r="O152" s="186"/>
      <c r="P152" s="186"/>
      <c r="Q152" s="186"/>
      <c r="V152" s="186"/>
    </row>
    <row r="153" spans="1:22" x14ac:dyDescent="0.25">
      <c r="A153" s="27">
        <f t="shared" si="2"/>
        <v>13</v>
      </c>
      <c r="B153" s="27">
        <f t="shared" si="2"/>
        <v>-9</v>
      </c>
      <c r="C153" s="184">
        <v>29</v>
      </c>
      <c r="D153" s="182"/>
      <c r="E153" s="27">
        <v>-5</v>
      </c>
      <c r="F153" s="27">
        <v>7</v>
      </c>
      <c r="G153" s="27">
        <v>-8</v>
      </c>
      <c r="H153" s="27">
        <v>12</v>
      </c>
      <c r="I153" s="186"/>
      <c r="J153" s="186"/>
      <c r="K153" s="186"/>
      <c r="L153" s="186"/>
      <c r="N153" s="186"/>
      <c r="O153" s="186"/>
      <c r="P153" s="186"/>
      <c r="Q153" s="186"/>
      <c r="V153" s="186"/>
    </row>
    <row r="154" spans="1:22" x14ac:dyDescent="0.25">
      <c r="A154" s="27">
        <f t="shared" si="2"/>
        <v>-9</v>
      </c>
      <c r="B154" s="27">
        <f t="shared" si="2"/>
        <v>-11</v>
      </c>
      <c r="C154" s="184">
        <v>29</v>
      </c>
      <c r="D154" s="182"/>
      <c r="E154" s="27">
        <v>-11</v>
      </c>
      <c r="F154" s="27">
        <v>8</v>
      </c>
      <c r="G154" s="27">
        <v>8</v>
      </c>
      <c r="H154" s="27">
        <v>13</v>
      </c>
      <c r="I154" s="186"/>
      <c r="J154" s="186"/>
      <c r="K154" s="186"/>
      <c r="L154" s="186"/>
      <c r="N154" s="186"/>
      <c r="O154" s="186"/>
      <c r="P154" s="186"/>
      <c r="Q154" s="186"/>
      <c r="V154" s="186"/>
    </row>
    <row r="155" spans="1:22" x14ac:dyDescent="0.25">
      <c r="A155" s="27">
        <f t="shared" si="2"/>
        <v>-10</v>
      </c>
      <c r="B155" s="27">
        <f t="shared" si="2"/>
        <v>-20</v>
      </c>
      <c r="C155" s="184">
        <v>30</v>
      </c>
      <c r="D155" s="182"/>
      <c r="E155" s="27">
        <v>12</v>
      </c>
      <c r="F155" s="27">
        <v>20</v>
      </c>
      <c r="G155" s="27">
        <v>8</v>
      </c>
      <c r="H155" s="27">
        <v>10</v>
      </c>
      <c r="I155" s="186"/>
      <c r="J155" s="186"/>
      <c r="K155" s="186"/>
      <c r="L155" s="186"/>
      <c r="N155" s="186"/>
      <c r="O155" s="186"/>
      <c r="P155" s="186"/>
      <c r="Q155" s="186"/>
      <c r="V155" s="186"/>
    </row>
    <row r="156" spans="1:22" x14ac:dyDescent="0.25">
      <c r="A156" s="27">
        <f t="shared" si="2"/>
        <v>-5</v>
      </c>
      <c r="B156" s="27">
        <f t="shared" si="2"/>
        <v>16</v>
      </c>
      <c r="C156" s="184">
        <v>30</v>
      </c>
      <c r="D156" s="182"/>
      <c r="E156" s="27">
        <v>-8</v>
      </c>
      <c r="F156" s="27">
        <v>6</v>
      </c>
      <c r="G156" s="27">
        <v>7</v>
      </c>
      <c r="H156" s="27">
        <v>-12</v>
      </c>
      <c r="I156" s="186"/>
      <c r="J156" s="186"/>
      <c r="K156" s="186"/>
      <c r="L156" s="186"/>
      <c r="N156" s="186"/>
      <c r="O156" s="186"/>
      <c r="P156" s="186"/>
      <c r="Q156" s="186"/>
      <c r="V156" s="186"/>
    </row>
    <row r="157" spans="1:22" x14ac:dyDescent="0.25">
      <c r="A157" s="27">
        <f t="shared" si="2"/>
        <v>-14</v>
      </c>
      <c r="B157" s="27">
        <f t="shared" si="2"/>
        <v>9</v>
      </c>
      <c r="C157" s="184">
        <v>31</v>
      </c>
      <c r="D157" s="182"/>
      <c r="E157" s="27">
        <v>-13</v>
      </c>
      <c r="F157" s="27">
        <v>-13</v>
      </c>
      <c r="G157" s="27">
        <v>11</v>
      </c>
      <c r="H157" s="27">
        <v>-12</v>
      </c>
      <c r="I157" s="186"/>
      <c r="J157" s="186"/>
      <c r="K157" s="186"/>
      <c r="L157" s="186"/>
      <c r="N157" s="186"/>
      <c r="O157" s="186"/>
      <c r="P157" s="186"/>
      <c r="Q157" s="186"/>
      <c r="V157" s="186"/>
    </row>
    <row r="158" spans="1:22" x14ac:dyDescent="0.25">
      <c r="A158" s="27">
        <f t="shared" si="2"/>
        <v>-11</v>
      </c>
      <c r="B158" s="27">
        <f t="shared" si="2"/>
        <v>-15</v>
      </c>
      <c r="C158" s="184">
        <v>31</v>
      </c>
      <c r="D158" s="182"/>
      <c r="E158" s="27">
        <v>-9</v>
      </c>
      <c r="F158" s="27">
        <v>15</v>
      </c>
      <c r="G158" s="27">
        <v>12</v>
      </c>
      <c r="H158" s="27">
        <v>10</v>
      </c>
      <c r="I158" s="186"/>
      <c r="J158" s="186"/>
      <c r="K158" s="186"/>
      <c r="L158" s="186"/>
      <c r="N158" s="186"/>
      <c r="O158" s="186"/>
      <c r="P158" s="186"/>
      <c r="Q158" s="186"/>
      <c r="V158" s="186"/>
    </row>
    <row r="159" spans="1:22" x14ac:dyDescent="0.25">
      <c r="A159" s="27">
        <f t="shared" si="2"/>
        <v>13</v>
      </c>
      <c r="B159" s="27">
        <f t="shared" si="2"/>
        <v>-2</v>
      </c>
      <c r="C159" s="184">
        <v>32</v>
      </c>
      <c r="D159" s="182"/>
      <c r="E159" s="27">
        <v>4</v>
      </c>
      <c r="F159" s="27">
        <v>4</v>
      </c>
      <c r="G159" s="27">
        <v>-7</v>
      </c>
      <c r="H159" s="27">
        <v>8</v>
      </c>
      <c r="I159" s="186"/>
      <c r="J159" s="186"/>
      <c r="K159" s="186"/>
      <c r="L159" s="186"/>
      <c r="N159" s="186"/>
      <c r="O159" s="186"/>
      <c r="P159" s="186"/>
      <c r="Q159" s="186"/>
      <c r="V159" s="186"/>
    </row>
    <row r="160" spans="1:22" x14ac:dyDescent="0.25">
      <c r="A160" s="27">
        <f t="shared" si="2"/>
        <v>-7</v>
      </c>
      <c r="B160" s="27">
        <f t="shared" si="2"/>
        <v>-11</v>
      </c>
      <c r="C160" s="184">
        <v>32</v>
      </c>
      <c r="D160" s="182"/>
      <c r="E160" s="27">
        <v>11</v>
      </c>
      <c r="F160" s="27">
        <v>8</v>
      </c>
      <c r="G160" s="27">
        <v>6</v>
      </c>
      <c r="H160" s="27">
        <v>13</v>
      </c>
      <c r="I160" s="186"/>
      <c r="J160" s="186"/>
      <c r="K160" s="186"/>
      <c r="L160" s="186"/>
      <c r="N160" s="186"/>
      <c r="O160" s="186"/>
      <c r="P160" s="186"/>
      <c r="Q160" s="186"/>
      <c r="V160" s="186"/>
    </row>
    <row r="161" spans="1:22" x14ac:dyDescent="0.25">
      <c r="A161" s="27">
        <f t="shared" si="2"/>
        <v>11</v>
      </c>
      <c r="B161" s="27">
        <f t="shared" si="2"/>
        <v>-9</v>
      </c>
      <c r="C161" s="184">
        <v>33</v>
      </c>
      <c r="D161" s="182"/>
      <c r="E161" s="27">
        <v>-7</v>
      </c>
      <c r="F161" s="27">
        <v>-8</v>
      </c>
      <c r="G161" s="27">
        <v>-8</v>
      </c>
      <c r="H161" s="27">
        <v>11</v>
      </c>
      <c r="I161" s="186"/>
      <c r="J161" s="186"/>
      <c r="K161" s="186"/>
      <c r="L161" s="186"/>
      <c r="N161" s="186"/>
      <c r="O161" s="186"/>
      <c r="P161" s="186"/>
      <c r="Q161" s="186"/>
      <c r="V161" s="186"/>
    </row>
    <row r="162" spans="1:22" x14ac:dyDescent="0.25">
      <c r="A162" s="27">
        <f t="shared" si="2"/>
        <v>14</v>
      </c>
      <c r="B162" s="27">
        <f t="shared" si="2"/>
        <v>5</v>
      </c>
      <c r="C162" s="184">
        <v>33</v>
      </c>
      <c r="D162" s="182"/>
      <c r="E162" s="27">
        <v>-7</v>
      </c>
      <c r="F162" s="27">
        <v>-16</v>
      </c>
      <c r="G162" s="27">
        <v>-11</v>
      </c>
      <c r="H162" s="27">
        <v>-11</v>
      </c>
      <c r="I162" s="186"/>
      <c r="J162" s="186"/>
      <c r="K162" s="186"/>
      <c r="L162" s="186"/>
      <c r="N162" s="186"/>
      <c r="O162" s="186"/>
      <c r="P162" s="186"/>
      <c r="Q162" s="186"/>
      <c r="V162" s="186"/>
    </row>
    <row r="163" spans="1:22" x14ac:dyDescent="0.25">
      <c r="A163" s="27">
        <f t="shared" si="2"/>
        <v>-11</v>
      </c>
      <c r="B163" s="27">
        <f t="shared" si="2"/>
        <v>-15</v>
      </c>
      <c r="C163" s="184">
        <v>34</v>
      </c>
      <c r="D163" s="182"/>
      <c r="E163" s="27">
        <v>-8</v>
      </c>
      <c r="F163" s="27">
        <v>15</v>
      </c>
      <c r="G163" s="27">
        <v>13</v>
      </c>
      <c r="H163" s="27">
        <v>10</v>
      </c>
      <c r="I163" s="186"/>
      <c r="J163" s="186"/>
      <c r="K163" s="186"/>
      <c r="L163" s="186"/>
      <c r="N163" s="186"/>
      <c r="O163" s="186"/>
      <c r="P163" s="186"/>
      <c r="Q163" s="186"/>
      <c r="V163" s="186"/>
    </row>
    <row r="164" spans="1:22" x14ac:dyDescent="0.25">
      <c r="A164" s="27">
        <f t="shared" si="2"/>
        <v>-9</v>
      </c>
      <c r="B164" s="27">
        <f t="shared" si="2"/>
        <v>-17</v>
      </c>
      <c r="C164" s="184">
        <v>34</v>
      </c>
      <c r="D164" s="182"/>
      <c r="E164" s="27">
        <v>-10</v>
      </c>
      <c r="F164" s="27">
        <v>-19</v>
      </c>
      <c r="G164" s="27">
        <v>9</v>
      </c>
      <c r="H164" s="27">
        <v>8</v>
      </c>
      <c r="I164" s="186"/>
      <c r="J164" s="186"/>
      <c r="K164" s="186"/>
      <c r="L164" s="186"/>
      <c r="N164" s="186"/>
      <c r="O164" s="186"/>
      <c r="P164" s="186"/>
      <c r="Q164" s="186"/>
      <c r="V164" s="186"/>
    </row>
    <row r="165" spans="1:22" x14ac:dyDescent="0.25">
      <c r="A165" s="27">
        <f t="shared" si="2"/>
        <v>-10</v>
      </c>
      <c r="B165" s="27">
        <f t="shared" si="2"/>
        <v>-15</v>
      </c>
      <c r="C165" s="184">
        <v>35</v>
      </c>
      <c r="D165" s="182"/>
      <c r="E165" s="27">
        <v>-13</v>
      </c>
      <c r="F165" s="27">
        <v>-16</v>
      </c>
      <c r="G165" s="27">
        <v>7</v>
      </c>
      <c r="H165" s="27">
        <v>9</v>
      </c>
      <c r="I165" s="186"/>
      <c r="J165" s="186"/>
      <c r="K165" s="186"/>
      <c r="L165" s="186"/>
      <c r="N165" s="186"/>
      <c r="O165" s="186"/>
      <c r="P165" s="186"/>
      <c r="Q165" s="186"/>
      <c r="V165" s="186"/>
    </row>
    <row r="166" spans="1:22" x14ac:dyDescent="0.25">
      <c r="A166" s="27">
        <f t="shared" si="2"/>
        <v>13</v>
      </c>
      <c r="B166" s="27">
        <f t="shared" si="2"/>
        <v>8</v>
      </c>
      <c r="C166" s="184">
        <v>35</v>
      </c>
      <c r="D166" s="182"/>
      <c r="E166" s="27">
        <v>-9</v>
      </c>
      <c r="F166" s="27">
        <v>-11</v>
      </c>
      <c r="G166" s="27">
        <v>-12</v>
      </c>
      <c r="H166" s="27">
        <v>-9</v>
      </c>
      <c r="I166" s="186"/>
      <c r="J166" s="186"/>
      <c r="K166" s="186"/>
      <c r="L166" s="186"/>
      <c r="N166" s="186"/>
      <c r="O166" s="186"/>
      <c r="P166" s="186"/>
      <c r="Q166" s="186"/>
      <c r="V166" s="186"/>
    </row>
    <row r="167" spans="1:22" x14ac:dyDescent="0.25">
      <c r="A167" s="27">
        <f t="shared" si="2"/>
        <v>13</v>
      </c>
      <c r="B167" s="27">
        <f t="shared" si="2"/>
        <v>-5</v>
      </c>
      <c r="C167" s="184">
        <v>36</v>
      </c>
      <c r="D167" s="182"/>
      <c r="E167" s="27">
        <v>5</v>
      </c>
      <c r="F167" s="27">
        <v>6</v>
      </c>
      <c r="G167" s="27">
        <v>-8</v>
      </c>
      <c r="H167" s="27">
        <v>9</v>
      </c>
      <c r="I167" s="186"/>
      <c r="J167" s="186"/>
      <c r="K167" s="186"/>
      <c r="L167" s="186"/>
      <c r="N167" s="186"/>
      <c r="O167" s="186"/>
      <c r="P167" s="186"/>
      <c r="Q167" s="186"/>
      <c r="V167" s="186"/>
    </row>
    <row r="168" spans="1:22" x14ac:dyDescent="0.25">
      <c r="A168" s="27">
        <f t="shared" si="2"/>
        <v>13</v>
      </c>
      <c r="B168" s="27">
        <f t="shared" si="2"/>
        <v>13</v>
      </c>
      <c r="C168" s="184">
        <v>36</v>
      </c>
      <c r="D168" s="182"/>
      <c r="E168" s="27">
        <v>8</v>
      </c>
      <c r="F168" s="27">
        <v>-5</v>
      </c>
      <c r="G168" s="27">
        <v>-11</v>
      </c>
      <c r="H168" s="27">
        <v>-8</v>
      </c>
      <c r="I168" s="186"/>
      <c r="J168" s="186"/>
      <c r="K168" s="186"/>
      <c r="L168" s="186"/>
      <c r="N168" s="186"/>
      <c r="O168" s="186"/>
      <c r="P168" s="186"/>
      <c r="Q168" s="186"/>
      <c r="V168" s="186"/>
    </row>
    <row r="169" spans="1:22" x14ac:dyDescent="0.25">
      <c r="A169" s="27">
        <f t="shared" si="2"/>
        <v>-13</v>
      </c>
      <c r="B169" s="27">
        <f t="shared" si="2"/>
        <v>-6</v>
      </c>
      <c r="C169" s="184">
        <v>37</v>
      </c>
      <c r="D169" s="182"/>
      <c r="E169" s="27">
        <v>10</v>
      </c>
      <c r="F169" s="27">
        <v>8</v>
      </c>
      <c r="G169" s="27">
        <v>13</v>
      </c>
      <c r="H169" s="27">
        <v>8</v>
      </c>
      <c r="I169" s="186"/>
      <c r="J169" s="186"/>
      <c r="K169" s="186"/>
      <c r="L169" s="186"/>
      <c r="N169" s="186"/>
      <c r="O169" s="186"/>
      <c r="P169" s="186"/>
      <c r="Q169" s="186"/>
      <c r="V169" s="186"/>
    </row>
    <row r="170" spans="1:22" x14ac:dyDescent="0.25">
      <c r="A170" s="27">
        <f t="shared" si="2"/>
        <v>-8</v>
      </c>
      <c r="B170" s="27">
        <f t="shared" si="2"/>
        <v>18</v>
      </c>
      <c r="C170" s="184">
        <v>37</v>
      </c>
      <c r="D170" s="182"/>
      <c r="E170" s="27">
        <v>8</v>
      </c>
      <c r="F170" s="27">
        <v>0</v>
      </c>
      <c r="G170" s="27">
        <v>10</v>
      </c>
      <c r="H170" s="27">
        <v>-8</v>
      </c>
      <c r="I170" s="186"/>
      <c r="J170" s="186"/>
      <c r="K170" s="186"/>
      <c r="L170" s="186"/>
      <c r="N170" s="186"/>
      <c r="O170" s="186"/>
      <c r="P170" s="186"/>
      <c r="Q170" s="186"/>
      <c r="V170" s="186"/>
    </row>
    <row r="171" spans="1:22" x14ac:dyDescent="0.25">
      <c r="A171" s="27">
        <f t="shared" si="2"/>
        <v>-2</v>
      </c>
      <c r="B171" s="27">
        <f t="shared" si="2"/>
        <v>15</v>
      </c>
      <c r="C171" s="184">
        <v>38</v>
      </c>
      <c r="D171" s="182"/>
      <c r="E171" s="27">
        <v>-6</v>
      </c>
      <c r="F171" s="27">
        <v>-3</v>
      </c>
      <c r="G171" s="27">
        <v>6</v>
      </c>
      <c r="H171" s="27">
        <v>-8</v>
      </c>
      <c r="I171" s="186"/>
      <c r="J171" s="186"/>
      <c r="K171" s="186"/>
      <c r="L171" s="186"/>
      <c r="N171" s="186"/>
      <c r="O171" s="186"/>
      <c r="P171" s="186"/>
      <c r="Q171" s="186"/>
      <c r="V171" s="186"/>
    </row>
    <row r="172" spans="1:22" x14ac:dyDescent="0.25">
      <c r="A172" s="27">
        <f t="shared" si="2"/>
        <v>-8</v>
      </c>
      <c r="B172" s="27">
        <f t="shared" si="2"/>
        <v>-4</v>
      </c>
      <c r="C172" s="184">
        <v>38</v>
      </c>
      <c r="D172" s="182"/>
      <c r="E172" s="27">
        <v>10</v>
      </c>
      <c r="F172" s="27">
        <v>8</v>
      </c>
      <c r="G172" s="27">
        <v>8</v>
      </c>
      <c r="H172" s="27">
        <v>6</v>
      </c>
      <c r="I172" s="186"/>
      <c r="J172" s="186"/>
      <c r="K172" s="186"/>
      <c r="L172" s="186"/>
      <c r="N172" s="186"/>
      <c r="O172" s="186"/>
      <c r="P172" s="186"/>
      <c r="Q172" s="186"/>
      <c r="V172" s="186"/>
    </row>
    <row r="173" spans="1:22" x14ac:dyDescent="0.25">
      <c r="A173" s="27">
        <f t="shared" si="2"/>
        <v>12</v>
      </c>
      <c r="B173" s="27">
        <f t="shared" si="2"/>
        <v>-11</v>
      </c>
      <c r="C173" s="184">
        <v>39</v>
      </c>
      <c r="D173" s="182"/>
      <c r="E173" s="27">
        <v>-9</v>
      </c>
      <c r="F173" s="27">
        <v>15</v>
      </c>
      <c r="G173" s="27">
        <v>-11</v>
      </c>
      <c r="H173" s="27">
        <v>6</v>
      </c>
      <c r="I173" s="186"/>
      <c r="J173" s="186"/>
      <c r="K173" s="186"/>
      <c r="L173" s="186"/>
      <c r="N173" s="186"/>
      <c r="O173" s="186"/>
      <c r="P173" s="186"/>
      <c r="Q173" s="186"/>
      <c r="V173" s="186"/>
    </row>
    <row r="174" spans="1:22" x14ac:dyDescent="0.25">
      <c r="A174" s="27">
        <f t="shared" si="2"/>
        <v>11</v>
      </c>
      <c r="B174" s="27">
        <f t="shared" si="2"/>
        <v>6</v>
      </c>
      <c r="C174" s="184">
        <v>39</v>
      </c>
      <c r="D174" s="182"/>
      <c r="E174" s="27">
        <v>-10</v>
      </c>
      <c r="F174" s="27">
        <v>-10</v>
      </c>
      <c r="G174" s="27">
        <v>-11</v>
      </c>
      <c r="H174" s="27">
        <v>-6</v>
      </c>
      <c r="I174" s="186"/>
      <c r="J174" s="186"/>
      <c r="K174" s="186"/>
      <c r="L174" s="186"/>
      <c r="N174" s="186"/>
      <c r="O174" s="186"/>
      <c r="P174" s="186"/>
      <c r="Q174" s="186"/>
      <c r="V174" s="186"/>
    </row>
    <row r="175" spans="1:22" x14ac:dyDescent="0.25">
      <c r="A175" s="27">
        <f t="shared" si="2"/>
        <v>-13</v>
      </c>
      <c r="B175" s="27">
        <f t="shared" si="2"/>
        <v>-5</v>
      </c>
      <c r="C175" s="184">
        <v>40</v>
      </c>
      <c r="D175" s="182"/>
      <c r="E175" s="27">
        <v>5</v>
      </c>
      <c r="F175" s="27">
        <v>6</v>
      </c>
      <c r="G175" s="27">
        <v>18</v>
      </c>
      <c r="H175" s="27">
        <v>9</v>
      </c>
      <c r="I175" s="186"/>
      <c r="J175" s="186"/>
      <c r="K175" s="186"/>
      <c r="L175" s="186"/>
      <c r="N175" s="186"/>
      <c r="O175" s="186"/>
      <c r="P175" s="186"/>
      <c r="Q175" s="186"/>
      <c r="V175" s="186"/>
    </row>
    <row r="176" spans="1:22" x14ac:dyDescent="0.25">
      <c r="A176" s="27">
        <f t="shared" si="2"/>
        <v>-18</v>
      </c>
      <c r="B176" s="27">
        <f t="shared" si="2"/>
        <v>-4</v>
      </c>
      <c r="C176" s="184">
        <v>40</v>
      </c>
      <c r="D176" s="182"/>
      <c r="E176" s="27">
        <v>20</v>
      </c>
      <c r="F176" s="27">
        <v>6</v>
      </c>
      <c r="G176" s="27">
        <v>8</v>
      </c>
      <c r="H176" s="27">
        <v>8</v>
      </c>
      <c r="I176" s="186"/>
      <c r="J176" s="186"/>
      <c r="K176" s="186"/>
      <c r="L176" s="186"/>
      <c r="N176" s="186"/>
      <c r="O176" s="186"/>
      <c r="P176" s="186"/>
      <c r="Q176" s="186"/>
      <c r="V176" s="186"/>
    </row>
    <row r="177" spans="1:22" x14ac:dyDescent="0.25">
      <c r="A177" s="27">
        <f t="shared" si="2"/>
        <v>-21</v>
      </c>
      <c r="B177" s="27">
        <f t="shared" si="2"/>
        <v>-6</v>
      </c>
      <c r="C177" s="184">
        <v>41</v>
      </c>
      <c r="D177" s="182"/>
      <c r="E177" s="27">
        <v>15</v>
      </c>
      <c r="F177" s="27">
        <v>11</v>
      </c>
      <c r="G177" s="27">
        <v>16</v>
      </c>
      <c r="H177" s="27">
        <v>5</v>
      </c>
      <c r="I177" s="186"/>
      <c r="J177" s="186"/>
      <c r="K177" s="186"/>
      <c r="L177" s="186"/>
      <c r="N177" s="186"/>
      <c r="O177" s="186"/>
      <c r="P177" s="186"/>
      <c r="Q177" s="186"/>
      <c r="V177" s="186"/>
    </row>
    <row r="178" spans="1:22" x14ac:dyDescent="0.25">
      <c r="A178" s="27">
        <f t="shared" si="2"/>
        <v>-10</v>
      </c>
      <c r="B178" s="27">
        <f t="shared" si="2"/>
        <v>8</v>
      </c>
      <c r="C178" s="184">
        <v>41</v>
      </c>
      <c r="D178" s="182"/>
      <c r="E178" s="27">
        <v>12</v>
      </c>
      <c r="F178" s="27">
        <v>9</v>
      </c>
      <c r="G178" s="27">
        <v>8</v>
      </c>
      <c r="H178" s="27">
        <v>-7</v>
      </c>
      <c r="I178" s="186"/>
      <c r="J178" s="186"/>
      <c r="K178" s="186"/>
      <c r="L178" s="186"/>
      <c r="N178" s="186"/>
      <c r="O178" s="186"/>
      <c r="P178" s="186"/>
      <c r="Q178" s="186"/>
      <c r="V178" s="186"/>
    </row>
    <row r="179" spans="1:22" x14ac:dyDescent="0.25">
      <c r="A179" s="27">
        <f t="shared" si="2"/>
        <v>-6</v>
      </c>
      <c r="B179" s="27">
        <f t="shared" si="2"/>
        <v>7</v>
      </c>
      <c r="C179" s="184">
        <v>42</v>
      </c>
      <c r="D179" s="182"/>
      <c r="E179" s="27">
        <v>8</v>
      </c>
      <c r="F179" s="27">
        <v>9</v>
      </c>
      <c r="G179" s="27">
        <v>8</v>
      </c>
      <c r="H179" s="27">
        <v>-6</v>
      </c>
      <c r="I179" s="186"/>
      <c r="J179" s="186"/>
      <c r="K179" s="186"/>
      <c r="L179" s="186"/>
      <c r="N179" s="186"/>
      <c r="O179" s="186"/>
      <c r="P179" s="186"/>
      <c r="Q179" s="186"/>
      <c r="V179" s="186"/>
    </row>
    <row r="180" spans="1:22" x14ac:dyDescent="0.25">
      <c r="A180" s="27">
        <f t="shared" si="2"/>
        <v>-13</v>
      </c>
      <c r="B180" s="27">
        <f t="shared" si="2"/>
        <v>-3</v>
      </c>
      <c r="C180" s="184">
        <v>42</v>
      </c>
      <c r="D180" s="182"/>
      <c r="E180" s="27">
        <v>13</v>
      </c>
      <c r="F180" s="27">
        <v>-6</v>
      </c>
      <c r="G180" s="27">
        <v>10</v>
      </c>
      <c r="H180" s="27">
        <v>7</v>
      </c>
      <c r="I180" s="186"/>
      <c r="J180" s="186"/>
      <c r="K180" s="186"/>
      <c r="L180" s="186"/>
      <c r="N180" s="186"/>
      <c r="O180" s="186"/>
      <c r="P180" s="186"/>
      <c r="Q180" s="186"/>
      <c r="V180" s="186"/>
    </row>
    <row r="181" spans="1:22" x14ac:dyDescent="0.25">
      <c r="A181" s="27">
        <f t="shared" si="2"/>
        <v>-14</v>
      </c>
      <c r="B181" s="27">
        <f t="shared" si="2"/>
        <v>13</v>
      </c>
      <c r="C181" s="184">
        <v>43</v>
      </c>
      <c r="D181" s="182"/>
      <c r="E181" s="27">
        <v>-11</v>
      </c>
      <c r="F181" s="27">
        <v>4</v>
      </c>
      <c r="G181" s="27">
        <v>13</v>
      </c>
      <c r="H181" s="27">
        <v>-7</v>
      </c>
      <c r="I181" s="186"/>
      <c r="J181" s="186"/>
      <c r="K181" s="186"/>
      <c r="L181" s="186"/>
      <c r="N181" s="186"/>
      <c r="O181" s="186"/>
      <c r="P181" s="186"/>
      <c r="Q181" s="186"/>
      <c r="V181" s="186"/>
    </row>
    <row r="182" spans="1:22" x14ac:dyDescent="0.25">
      <c r="A182" s="27">
        <f t="shared" si="2"/>
        <v>17</v>
      </c>
      <c r="B182" s="27">
        <f t="shared" si="2"/>
        <v>3</v>
      </c>
      <c r="C182" s="184">
        <v>43</v>
      </c>
      <c r="D182" s="182"/>
      <c r="E182" s="27">
        <v>7</v>
      </c>
      <c r="F182" s="27">
        <v>0</v>
      </c>
      <c r="G182" s="27">
        <v>-14</v>
      </c>
      <c r="H182" s="27">
        <v>7</v>
      </c>
      <c r="I182" s="186"/>
      <c r="J182" s="186"/>
      <c r="K182" s="186"/>
      <c r="L182" s="186"/>
      <c r="N182" s="186"/>
      <c r="O182" s="186"/>
      <c r="P182" s="186"/>
      <c r="Q182" s="186"/>
      <c r="V182" s="186"/>
    </row>
    <row r="183" spans="1:22" x14ac:dyDescent="0.25">
      <c r="A183" s="27">
        <f t="shared" si="2"/>
        <v>9</v>
      </c>
      <c r="B183" s="27">
        <f t="shared" si="2"/>
        <v>-7</v>
      </c>
      <c r="C183" s="184">
        <v>44</v>
      </c>
      <c r="D183" s="182"/>
      <c r="E183" s="27">
        <v>-12</v>
      </c>
      <c r="F183" s="27">
        <v>-4</v>
      </c>
      <c r="G183" s="27">
        <v>-11</v>
      </c>
      <c r="H183" s="27">
        <v>13</v>
      </c>
      <c r="I183" s="186"/>
      <c r="J183" s="186"/>
      <c r="K183" s="186"/>
      <c r="L183" s="186"/>
      <c r="N183" s="186"/>
      <c r="O183" s="186"/>
      <c r="P183" s="186"/>
      <c r="Q183" s="186"/>
      <c r="V183" s="186"/>
    </row>
    <row r="184" spans="1:22" x14ac:dyDescent="0.25">
      <c r="A184" s="27">
        <f t="shared" si="2"/>
        <v>19</v>
      </c>
      <c r="B184" s="27">
        <f t="shared" si="2"/>
        <v>9</v>
      </c>
      <c r="C184" s="184">
        <v>44</v>
      </c>
      <c r="D184" s="182"/>
      <c r="E184" s="27">
        <v>-7</v>
      </c>
      <c r="F184" s="27">
        <v>-7</v>
      </c>
      <c r="G184" s="27">
        <v>-16</v>
      </c>
      <c r="H184" s="27">
        <v>-6</v>
      </c>
      <c r="I184" s="186"/>
      <c r="J184" s="186"/>
      <c r="K184" s="186"/>
      <c r="L184" s="186"/>
      <c r="N184" s="186"/>
      <c r="O184" s="186"/>
      <c r="P184" s="186"/>
      <c r="Q184" s="186"/>
      <c r="V184" s="208"/>
    </row>
    <row r="185" spans="1:22" x14ac:dyDescent="0.25">
      <c r="A185" s="27">
        <f t="shared" si="2"/>
        <v>-16</v>
      </c>
      <c r="B185" s="27">
        <f t="shared" si="2"/>
        <v>-7</v>
      </c>
      <c r="C185" s="184">
        <v>45</v>
      </c>
      <c r="D185" s="182"/>
      <c r="E185" s="27">
        <v>15</v>
      </c>
      <c r="F185" s="27">
        <v>11</v>
      </c>
      <c r="G185" s="27">
        <v>11</v>
      </c>
      <c r="H185" s="27">
        <v>6</v>
      </c>
      <c r="I185" s="186"/>
      <c r="J185" s="186"/>
      <c r="K185" s="186"/>
      <c r="L185" s="186"/>
      <c r="N185" s="186"/>
      <c r="O185" s="186"/>
      <c r="P185" s="186"/>
      <c r="Q185" s="186"/>
      <c r="V185" s="208"/>
    </row>
    <row r="186" spans="1:22" x14ac:dyDescent="0.25">
      <c r="A186" s="27">
        <f t="shared" si="2"/>
        <v>7</v>
      </c>
      <c r="B186" s="27">
        <f t="shared" si="2"/>
        <v>7</v>
      </c>
      <c r="C186" s="184">
        <v>45</v>
      </c>
      <c r="D186" s="182"/>
      <c r="E186" s="27">
        <v>16</v>
      </c>
      <c r="F186" s="27">
        <v>-11</v>
      </c>
      <c r="G186" s="27">
        <v>-13</v>
      </c>
      <c r="H186" s="27">
        <v>-8</v>
      </c>
      <c r="I186" s="186"/>
      <c r="J186" s="186"/>
      <c r="K186" s="186"/>
      <c r="L186" s="186"/>
      <c r="N186" s="186"/>
      <c r="O186" s="186"/>
      <c r="P186" s="186"/>
      <c r="Q186" s="186"/>
      <c r="V186" s="208"/>
    </row>
    <row r="187" spans="1:22" x14ac:dyDescent="0.25">
      <c r="A187" s="27">
        <f t="shared" si="2"/>
        <v>5</v>
      </c>
      <c r="B187" s="27">
        <f t="shared" si="2"/>
        <v>1</v>
      </c>
      <c r="C187" s="184">
        <v>46</v>
      </c>
      <c r="D187" s="182"/>
      <c r="E187" s="27">
        <v>9</v>
      </c>
      <c r="F187" s="27">
        <v>6</v>
      </c>
      <c r="G187" s="27">
        <v>-4</v>
      </c>
      <c r="H187" s="27">
        <v>3</v>
      </c>
      <c r="I187" s="186"/>
      <c r="J187" s="186"/>
      <c r="K187" s="186"/>
      <c r="L187" s="186"/>
      <c r="N187" s="186"/>
      <c r="O187" s="186"/>
      <c r="P187" s="186"/>
      <c r="Q187" s="186"/>
      <c r="V187" s="208"/>
    </row>
    <row r="188" spans="1:22" x14ac:dyDescent="0.25">
      <c r="A188" s="27">
        <f t="shared" si="2"/>
        <v>-5</v>
      </c>
      <c r="B188" s="27">
        <f t="shared" si="2"/>
        <v>-2</v>
      </c>
      <c r="C188" s="184">
        <v>46</v>
      </c>
      <c r="D188" s="182"/>
      <c r="E188" s="27">
        <v>-10</v>
      </c>
      <c r="F188" s="27">
        <v>-10</v>
      </c>
      <c r="G188" s="27">
        <v>5</v>
      </c>
      <c r="H188" s="27">
        <v>2</v>
      </c>
      <c r="I188" s="186"/>
      <c r="J188" s="186"/>
      <c r="K188" s="186"/>
      <c r="L188" s="186"/>
      <c r="N188" s="186"/>
      <c r="O188" s="186"/>
      <c r="P188" s="186"/>
      <c r="Q188" s="186"/>
      <c r="V188" s="208"/>
    </row>
    <row r="189" spans="1:22" x14ac:dyDescent="0.25">
      <c r="A189" s="27">
        <f t="shared" si="2"/>
        <v>-5</v>
      </c>
      <c r="B189" s="27">
        <f t="shared" si="2"/>
        <v>2</v>
      </c>
      <c r="C189" s="184">
        <v>47</v>
      </c>
      <c r="D189" s="182"/>
      <c r="E189" s="27">
        <v>7</v>
      </c>
      <c r="F189" s="27">
        <v>-4</v>
      </c>
      <c r="G189" s="27">
        <v>8</v>
      </c>
      <c r="H189" s="27">
        <v>4</v>
      </c>
      <c r="I189" s="186"/>
      <c r="J189" s="186"/>
      <c r="K189" s="186"/>
      <c r="L189" s="186"/>
      <c r="N189" s="186"/>
      <c r="O189" s="186"/>
      <c r="P189" s="186"/>
      <c r="Q189" s="186"/>
      <c r="V189" s="208"/>
    </row>
    <row r="190" spans="1:22" x14ac:dyDescent="0.25">
      <c r="A190" s="27">
        <f t="shared" si="2"/>
        <v>9</v>
      </c>
      <c r="B190" s="27">
        <f t="shared" si="2"/>
        <v>8</v>
      </c>
      <c r="C190" s="184">
        <v>47</v>
      </c>
      <c r="D190" s="182"/>
      <c r="E190" s="27">
        <v>-5</v>
      </c>
      <c r="F190" s="27">
        <v>0</v>
      </c>
      <c r="G190" s="27">
        <v>-4</v>
      </c>
      <c r="H190" s="27">
        <v>2</v>
      </c>
      <c r="I190" s="186"/>
      <c r="J190" s="186"/>
      <c r="K190" s="186"/>
      <c r="L190" s="186"/>
      <c r="N190" s="186"/>
      <c r="O190" s="186"/>
      <c r="P190" s="186"/>
      <c r="Q190" s="186"/>
      <c r="V190" s="208"/>
    </row>
    <row r="191" spans="1:22" x14ac:dyDescent="0.25">
      <c r="A191" s="27">
        <f t="shared" si="2"/>
        <v>10</v>
      </c>
      <c r="B191" s="27">
        <f t="shared" si="2"/>
        <v>4</v>
      </c>
      <c r="C191" s="184">
        <v>48</v>
      </c>
      <c r="D191" s="182"/>
      <c r="E191" s="27">
        <v>-5</v>
      </c>
      <c r="F191" s="27">
        <v>-3</v>
      </c>
      <c r="G191" s="27">
        <v>-5</v>
      </c>
      <c r="H191" s="27">
        <v>3</v>
      </c>
      <c r="I191" s="186"/>
      <c r="J191" s="186"/>
      <c r="K191" s="186"/>
      <c r="L191" s="186"/>
      <c r="N191" s="186"/>
      <c r="O191" s="186"/>
      <c r="P191" s="186"/>
      <c r="Q191" s="186"/>
      <c r="V191" s="208"/>
    </row>
    <row r="192" spans="1:22" x14ac:dyDescent="0.25">
      <c r="A192" s="27">
        <f t="shared" si="2"/>
        <v>4</v>
      </c>
      <c r="B192" s="27">
        <f t="shared" si="2"/>
        <v>7</v>
      </c>
      <c r="C192" s="184">
        <v>48</v>
      </c>
      <c r="D192" s="182"/>
      <c r="E192" s="27">
        <v>1</v>
      </c>
      <c r="F192" s="27">
        <v>0</v>
      </c>
      <c r="G192" s="27">
        <v>5</v>
      </c>
      <c r="H192" s="27">
        <v>3</v>
      </c>
      <c r="I192" s="186"/>
      <c r="J192" s="186"/>
      <c r="K192" s="186"/>
      <c r="L192" s="186"/>
      <c r="N192" s="186"/>
      <c r="O192" s="186"/>
      <c r="P192" s="186"/>
      <c r="Q192" s="186"/>
      <c r="V192" s="208"/>
    </row>
    <row r="193" spans="1:22" x14ac:dyDescent="0.25">
      <c r="A193" s="27">
        <f t="shared" si="2"/>
        <v>0</v>
      </c>
      <c r="B193" s="27">
        <f t="shared" si="2"/>
        <v>2</v>
      </c>
      <c r="C193" s="184">
        <v>49</v>
      </c>
      <c r="D193" s="182"/>
      <c r="E193" s="27">
        <v>3</v>
      </c>
      <c r="F193" s="27">
        <v>4</v>
      </c>
      <c r="G193" s="27">
        <v>7</v>
      </c>
      <c r="H193" s="27">
        <v>4</v>
      </c>
      <c r="I193" s="186"/>
      <c r="J193" s="186"/>
      <c r="K193" s="186"/>
      <c r="L193" s="186"/>
      <c r="N193" s="186"/>
      <c r="O193" s="186"/>
      <c r="P193" s="186"/>
      <c r="Q193" s="186"/>
      <c r="V193" s="208"/>
    </row>
    <row r="194" spans="1:22" x14ac:dyDescent="0.25">
      <c r="A194" s="27">
        <f t="shared" si="2"/>
        <v>-12</v>
      </c>
      <c r="B194" s="27">
        <f t="shared" si="2"/>
        <v>-1</v>
      </c>
      <c r="C194" s="184">
        <v>49</v>
      </c>
      <c r="D194" s="182"/>
      <c r="E194" s="27">
        <v>7</v>
      </c>
      <c r="F194" s="27">
        <v>-8</v>
      </c>
      <c r="G194" s="27">
        <v>15</v>
      </c>
      <c r="H194" s="27">
        <v>3</v>
      </c>
      <c r="I194" s="186"/>
      <c r="J194" s="186"/>
      <c r="K194" s="186"/>
      <c r="L194" s="186"/>
      <c r="N194" s="186"/>
      <c r="O194" s="186"/>
      <c r="P194" s="186"/>
      <c r="Q194" s="186"/>
      <c r="V194" s="208"/>
    </row>
    <row r="195" spans="1:22" x14ac:dyDescent="0.25">
      <c r="A195" s="27">
        <f t="shared" ref="A195:B216" si="3">10-G195-ABS(E195)</f>
        <v>5</v>
      </c>
      <c r="B195" s="27">
        <f t="shared" si="3"/>
        <v>8</v>
      </c>
      <c r="C195" s="184">
        <v>50</v>
      </c>
      <c r="D195" s="182"/>
      <c r="E195" s="27">
        <v>0</v>
      </c>
      <c r="F195" s="27">
        <v>-6</v>
      </c>
      <c r="G195" s="27">
        <v>5</v>
      </c>
      <c r="H195" s="27">
        <v>-4</v>
      </c>
      <c r="I195" s="186"/>
      <c r="J195" s="186"/>
      <c r="K195" s="186"/>
      <c r="L195" s="186"/>
      <c r="N195" s="186"/>
      <c r="O195" s="186"/>
      <c r="P195" s="186"/>
      <c r="Q195" s="186"/>
      <c r="V195" s="208"/>
    </row>
    <row r="196" spans="1:22" x14ac:dyDescent="0.25">
      <c r="A196" s="27">
        <f t="shared" si="3"/>
        <v>15</v>
      </c>
      <c r="B196" s="27">
        <f t="shared" si="3"/>
        <v>2</v>
      </c>
      <c r="C196" s="184">
        <v>50</v>
      </c>
      <c r="D196" s="182"/>
      <c r="E196" s="27">
        <v>-6</v>
      </c>
      <c r="F196" s="27">
        <v>-5</v>
      </c>
      <c r="G196" s="27">
        <v>-11</v>
      </c>
      <c r="H196" s="27">
        <v>3</v>
      </c>
      <c r="I196" s="186"/>
      <c r="J196" s="186"/>
      <c r="K196" s="186"/>
      <c r="L196" s="186"/>
      <c r="N196" s="186"/>
      <c r="O196" s="186"/>
      <c r="P196" s="186"/>
      <c r="Q196" s="186"/>
      <c r="V196" s="208"/>
    </row>
    <row r="197" spans="1:22" x14ac:dyDescent="0.25">
      <c r="A197" s="27">
        <f t="shared" si="3"/>
        <v>12</v>
      </c>
      <c r="B197" s="27">
        <f t="shared" si="3"/>
        <v>9</v>
      </c>
      <c r="C197" s="184">
        <v>51</v>
      </c>
      <c r="D197" s="182"/>
      <c r="E197" s="27">
        <v>-5</v>
      </c>
      <c r="F197" s="27">
        <v>-3</v>
      </c>
      <c r="G197" s="27">
        <v>-7</v>
      </c>
      <c r="H197" s="27">
        <v>-2</v>
      </c>
      <c r="I197" s="186"/>
      <c r="J197" s="186"/>
      <c r="K197" s="186"/>
      <c r="L197" s="186"/>
      <c r="N197" s="186"/>
      <c r="O197" s="186"/>
      <c r="P197" s="186"/>
      <c r="Q197" s="186"/>
      <c r="V197" s="208"/>
    </row>
    <row r="198" spans="1:22" x14ac:dyDescent="0.25">
      <c r="A198" s="27">
        <f t="shared" si="3"/>
        <v>2</v>
      </c>
      <c r="B198" s="27">
        <f t="shared" si="3"/>
        <v>4</v>
      </c>
      <c r="C198" s="184">
        <v>51</v>
      </c>
      <c r="D198" s="182"/>
      <c r="E198" s="27">
        <v>4</v>
      </c>
      <c r="F198" s="27">
        <v>2</v>
      </c>
      <c r="G198" s="27">
        <v>4</v>
      </c>
      <c r="H198" s="27">
        <v>4</v>
      </c>
      <c r="I198" s="186"/>
      <c r="J198" s="186"/>
      <c r="K198" s="186"/>
      <c r="L198" s="186"/>
      <c r="N198" s="186"/>
      <c r="O198" s="186"/>
      <c r="P198" s="186"/>
      <c r="Q198" s="186"/>
      <c r="V198" s="186"/>
    </row>
    <row r="199" spans="1:22" x14ac:dyDescent="0.25">
      <c r="A199" s="27">
        <f t="shared" si="3"/>
        <v>16</v>
      </c>
      <c r="B199" s="27">
        <f t="shared" si="3"/>
        <v>3</v>
      </c>
      <c r="C199" s="184">
        <v>52</v>
      </c>
      <c r="D199" s="182"/>
      <c r="E199" s="27">
        <v>0</v>
      </c>
      <c r="F199" s="27">
        <v>-4</v>
      </c>
      <c r="G199" s="27">
        <v>-6</v>
      </c>
      <c r="H199" s="27">
        <v>3</v>
      </c>
      <c r="I199" s="186"/>
      <c r="J199" s="186"/>
      <c r="K199" s="186"/>
      <c r="L199" s="186"/>
      <c r="N199" s="186"/>
      <c r="O199" s="186"/>
      <c r="P199" s="186"/>
      <c r="Q199" s="186"/>
      <c r="V199" s="208"/>
    </row>
    <row r="200" spans="1:22" x14ac:dyDescent="0.25">
      <c r="A200" s="27">
        <f t="shared" si="3"/>
        <v>4</v>
      </c>
      <c r="B200" s="27">
        <f t="shared" si="3"/>
        <v>9</v>
      </c>
      <c r="C200" s="184">
        <v>52</v>
      </c>
      <c r="D200" s="182"/>
      <c r="E200" s="27">
        <v>3</v>
      </c>
      <c r="F200" s="27">
        <v>-3</v>
      </c>
      <c r="G200" s="27">
        <v>3</v>
      </c>
      <c r="H200" s="27">
        <v>-2</v>
      </c>
      <c r="I200" s="186"/>
      <c r="J200" s="186"/>
      <c r="K200" s="186"/>
      <c r="L200" s="186"/>
      <c r="N200" s="186"/>
      <c r="O200" s="186"/>
      <c r="P200" s="186"/>
      <c r="Q200" s="186"/>
      <c r="V200" s="208"/>
    </row>
    <row r="201" spans="1:22" x14ac:dyDescent="0.25">
      <c r="A201" s="27">
        <f t="shared" si="3"/>
        <v>5</v>
      </c>
      <c r="B201" s="27">
        <f t="shared" si="3"/>
        <v>5</v>
      </c>
      <c r="C201" s="184">
        <v>53</v>
      </c>
      <c r="D201" s="182"/>
      <c r="E201" s="27">
        <v>2</v>
      </c>
      <c r="F201" s="27">
        <v>-3</v>
      </c>
      <c r="G201" s="27">
        <v>3</v>
      </c>
      <c r="H201" s="27">
        <v>2</v>
      </c>
      <c r="I201" s="186"/>
      <c r="J201" s="186"/>
      <c r="K201" s="186"/>
      <c r="L201" s="186"/>
      <c r="N201" s="186"/>
      <c r="O201" s="186"/>
      <c r="P201" s="186"/>
      <c r="Q201" s="186"/>
      <c r="V201" s="208"/>
    </row>
    <row r="202" spans="1:22" x14ac:dyDescent="0.25">
      <c r="A202" s="27">
        <f t="shared" si="3"/>
        <v>13</v>
      </c>
      <c r="B202" s="27">
        <f t="shared" si="3"/>
        <v>15</v>
      </c>
      <c r="C202" s="184">
        <v>53</v>
      </c>
      <c r="D202" s="182"/>
      <c r="E202" s="27">
        <v>-5</v>
      </c>
      <c r="F202" s="27">
        <v>0</v>
      </c>
      <c r="G202" s="27">
        <v>-8</v>
      </c>
      <c r="H202" s="27">
        <v>-5</v>
      </c>
      <c r="I202" s="186"/>
      <c r="J202" s="186"/>
      <c r="K202" s="186"/>
      <c r="L202" s="186"/>
      <c r="N202" s="186"/>
      <c r="O202" s="186"/>
      <c r="P202" s="186"/>
      <c r="Q202" s="186"/>
      <c r="V202" s="208"/>
    </row>
    <row r="203" spans="1:22" x14ac:dyDescent="0.25">
      <c r="A203" s="27">
        <f t="shared" si="3"/>
        <v>-7</v>
      </c>
      <c r="B203" s="27">
        <f t="shared" si="3"/>
        <v>7</v>
      </c>
      <c r="C203" s="184">
        <v>54</v>
      </c>
      <c r="D203" s="182"/>
      <c r="E203" s="27">
        <v>9</v>
      </c>
      <c r="F203" s="27">
        <v>0</v>
      </c>
      <c r="G203" s="27">
        <v>8</v>
      </c>
      <c r="H203" s="27">
        <v>3</v>
      </c>
      <c r="I203" s="209"/>
      <c r="J203" s="189"/>
      <c r="K203" s="189"/>
      <c r="L203" s="189"/>
      <c r="N203" s="186"/>
      <c r="O203" s="186"/>
      <c r="P203" s="186"/>
      <c r="Q203" s="186"/>
      <c r="V203" s="208"/>
    </row>
    <row r="204" spans="1:22" x14ac:dyDescent="0.25">
      <c r="A204" s="27">
        <f t="shared" si="3"/>
        <v>-1</v>
      </c>
      <c r="B204" s="27">
        <f t="shared" si="3"/>
        <v>0</v>
      </c>
      <c r="C204" s="184">
        <v>54</v>
      </c>
      <c r="D204" s="188"/>
      <c r="E204" s="27">
        <v>-5</v>
      </c>
      <c r="F204" s="27">
        <v>-6</v>
      </c>
      <c r="G204" s="27">
        <v>6</v>
      </c>
      <c r="H204" s="27">
        <v>4</v>
      </c>
      <c r="I204" s="189"/>
      <c r="J204" s="189"/>
      <c r="K204" s="189"/>
      <c r="L204" s="189"/>
      <c r="N204" s="210"/>
      <c r="O204" s="211"/>
      <c r="P204" s="211"/>
      <c r="Q204" s="211"/>
      <c r="V204" s="208"/>
    </row>
    <row r="205" spans="1:22" x14ac:dyDescent="0.25">
      <c r="A205" s="27">
        <f t="shared" si="3"/>
        <v>7</v>
      </c>
      <c r="B205" s="27">
        <f t="shared" si="3"/>
        <v>5</v>
      </c>
      <c r="C205" s="184">
        <v>55</v>
      </c>
      <c r="D205" s="188"/>
      <c r="E205" s="27">
        <v>-6</v>
      </c>
      <c r="F205" s="27">
        <v>2</v>
      </c>
      <c r="G205" s="27">
        <v>-3</v>
      </c>
      <c r="H205" s="27">
        <v>3</v>
      </c>
      <c r="I205" s="209"/>
      <c r="J205" s="189"/>
      <c r="K205" s="189"/>
      <c r="L205" s="189"/>
      <c r="N205" s="210"/>
      <c r="O205" s="211"/>
      <c r="P205" s="211"/>
      <c r="Q205" s="211"/>
      <c r="V205" s="208"/>
    </row>
    <row r="206" spans="1:22" x14ac:dyDescent="0.25">
      <c r="A206" s="27">
        <f t="shared" si="3"/>
        <v>11</v>
      </c>
      <c r="B206" s="27">
        <f t="shared" si="3"/>
        <v>3</v>
      </c>
      <c r="C206" s="184">
        <v>55</v>
      </c>
      <c r="D206" s="188"/>
      <c r="E206" s="27">
        <v>5</v>
      </c>
      <c r="F206" s="27">
        <v>3</v>
      </c>
      <c r="G206" s="27">
        <v>-6</v>
      </c>
      <c r="H206" s="27">
        <v>4</v>
      </c>
      <c r="I206" s="209"/>
      <c r="J206" s="189"/>
      <c r="K206" s="189"/>
      <c r="L206" s="189"/>
      <c r="N206" s="210"/>
      <c r="O206" s="211"/>
      <c r="P206" s="211"/>
      <c r="Q206" s="211"/>
      <c r="V206" s="208"/>
    </row>
    <row r="207" spans="1:22" x14ac:dyDescent="0.25">
      <c r="A207" s="27">
        <f t="shared" si="3"/>
        <v>9</v>
      </c>
      <c r="B207" s="27">
        <f t="shared" si="3"/>
        <v>11</v>
      </c>
      <c r="C207" s="184">
        <v>56</v>
      </c>
      <c r="D207" s="188"/>
      <c r="E207" s="27">
        <v>-4</v>
      </c>
      <c r="F207" s="27">
        <v>-2</v>
      </c>
      <c r="G207" s="27">
        <v>-3</v>
      </c>
      <c r="H207" s="27">
        <v>-3</v>
      </c>
      <c r="I207" s="209"/>
      <c r="J207" s="189"/>
      <c r="K207" s="189"/>
      <c r="L207" s="189"/>
      <c r="N207" s="210"/>
      <c r="O207" s="211"/>
      <c r="P207" s="186"/>
      <c r="Q207" s="211"/>
      <c r="V207" s="208"/>
    </row>
    <row r="208" spans="1:22" x14ac:dyDescent="0.25">
      <c r="A208" s="27">
        <f t="shared" si="3"/>
        <v>1</v>
      </c>
      <c r="B208" s="27">
        <f t="shared" si="3"/>
        <v>12</v>
      </c>
      <c r="C208" s="184">
        <v>56</v>
      </c>
      <c r="D208" s="188"/>
      <c r="E208" s="27">
        <v>4</v>
      </c>
      <c r="F208" s="27">
        <v>0</v>
      </c>
      <c r="G208" s="27">
        <v>5</v>
      </c>
      <c r="H208" s="27">
        <v>-2</v>
      </c>
      <c r="I208" s="186"/>
      <c r="J208" s="186"/>
      <c r="K208" s="186"/>
      <c r="L208" s="186"/>
      <c r="N208" s="210"/>
      <c r="O208" s="211"/>
      <c r="P208" s="186"/>
      <c r="Q208" s="211"/>
      <c r="V208" s="208"/>
    </row>
    <row r="209" spans="1:22" x14ac:dyDescent="0.25">
      <c r="A209" s="27">
        <f t="shared" si="3"/>
        <v>-1</v>
      </c>
      <c r="B209" s="27">
        <f t="shared" si="3"/>
        <v>6</v>
      </c>
      <c r="C209" s="184">
        <v>57</v>
      </c>
      <c r="D209" s="188"/>
      <c r="E209" s="27">
        <v>-4</v>
      </c>
      <c r="F209" s="27">
        <v>0</v>
      </c>
      <c r="G209" s="27">
        <v>7</v>
      </c>
      <c r="H209" s="27">
        <v>4</v>
      </c>
      <c r="I209" s="186"/>
      <c r="J209" s="186"/>
      <c r="K209" s="186"/>
      <c r="L209" s="186"/>
      <c r="N209" s="210"/>
      <c r="O209" s="211"/>
      <c r="P209" s="186"/>
      <c r="Q209" s="211"/>
      <c r="V209" s="208"/>
    </row>
    <row r="210" spans="1:22" x14ac:dyDescent="0.25">
      <c r="A210" s="27">
        <f t="shared" si="3"/>
        <v>6</v>
      </c>
      <c r="B210" s="27">
        <f t="shared" si="3"/>
        <v>8</v>
      </c>
      <c r="C210" s="184">
        <v>57</v>
      </c>
      <c r="D210" s="188"/>
      <c r="E210" s="27">
        <v>13</v>
      </c>
      <c r="F210" s="27">
        <v>0</v>
      </c>
      <c r="G210" s="27">
        <v>-9</v>
      </c>
      <c r="H210" s="27">
        <v>2</v>
      </c>
      <c r="I210" s="186"/>
      <c r="J210" s="186"/>
      <c r="K210" s="186"/>
      <c r="L210" s="186"/>
      <c r="N210" s="210"/>
      <c r="O210" s="211"/>
      <c r="P210" s="186"/>
      <c r="Q210" s="211"/>
      <c r="V210" s="208"/>
    </row>
    <row r="211" spans="1:22" x14ac:dyDescent="0.25">
      <c r="A211" s="27">
        <f t="shared" si="3"/>
        <v>1</v>
      </c>
      <c r="B211" s="27">
        <f t="shared" si="3"/>
        <v>10</v>
      </c>
      <c r="C211" s="184">
        <v>58</v>
      </c>
      <c r="D211" s="188"/>
      <c r="E211" s="27">
        <v>-16</v>
      </c>
      <c r="F211" s="27">
        <v>3</v>
      </c>
      <c r="G211" s="27">
        <v>-7</v>
      </c>
      <c r="H211" s="27">
        <v>-3</v>
      </c>
      <c r="I211" s="186"/>
      <c r="J211" s="186"/>
      <c r="K211" s="186"/>
      <c r="L211" s="186"/>
      <c r="N211" s="210"/>
      <c r="O211" s="211"/>
      <c r="P211" s="186"/>
      <c r="Q211" s="211"/>
      <c r="V211" s="208"/>
    </row>
    <row r="212" spans="1:22" x14ac:dyDescent="0.25">
      <c r="A212" s="27">
        <f t="shared" si="3"/>
        <v>-2</v>
      </c>
      <c r="B212" s="27">
        <f t="shared" si="3"/>
        <v>1</v>
      </c>
      <c r="C212" s="184">
        <v>58</v>
      </c>
      <c r="D212" s="188"/>
      <c r="E212" s="27">
        <v>7</v>
      </c>
      <c r="F212" s="27">
        <v>-6</v>
      </c>
      <c r="G212" s="27">
        <v>5</v>
      </c>
      <c r="H212" s="27">
        <v>3</v>
      </c>
      <c r="I212" s="186"/>
      <c r="J212" s="186"/>
      <c r="K212" s="186"/>
      <c r="L212" s="186"/>
      <c r="N212" s="210"/>
      <c r="O212" s="211"/>
      <c r="P212" s="186"/>
      <c r="Q212" s="211"/>
      <c r="V212" s="208"/>
    </row>
    <row r="213" spans="1:22" x14ac:dyDescent="0.25">
      <c r="A213" s="27">
        <f t="shared" si="3"/>
        <v>6</v>
      </c>
      <c r="B213" s="27">
        <f t="shared" si="3"/>
        <v>12</v>
      </c>
      <c r="C213" s="184">
        <v>59</v>
      </c>
      <c r="D213" s="188"/>
      <c r="E213" s="27">
        <v>-11</v>
      </c>
      <c r="F213" s="27">
        <v>0</v>
      </c>
      <c r="G213" s="27">
        <v>-7</v>
      </c>
      <c r="H213" s="27">
        <v>-2</v>
      </c>
      <c r="I213" s="186"/>
      <c r="J213" s="186"/>
      <c r="K213" s="186"/>
      <c r="L213" s="186"/>
      <c r="N213" s="210"/>
      <c r="O213" s="211"/>
      <c r="P213" s="211"/>
      <c r="Q213" s="211"/>
      <c r="V213" s="208"/>
    </row>
    <row r="214" spans="1:22" x14ac:dyDescent="0.25">
      <c r="A214" s="27">
        <f t="shared" si="3"/>
        <v>13</v>
      </c>
      <c r="B214" s="27">
        <f t="shared" si="3"/>
        <v>-1</v>
      </c>
      <c r="C214" s="184">
        <v>59</v>
      </c>
      <c r="D214" s="188"/>
      <c r="E214" s="27">
        <v>-8</v>
      </c>
      <c r="F214" s="27">
        <v>-8</v>
      </c>
      <c r="G214" s="27">
        <v>-11</v>
      </c>
      <c r="H214" s="27">
        <v>3</v>
      </c>
      <c r="I214" s="186"/>
      <c r="J214" s="186"/>
      <c r="K214" s="186"/>
      <c r="L214" s="186"/>
      <c r="N214" s="210"/>
      <c r="O214" s="211"/>
      <c r="P214" s="211"/>
      <c r="Q214" s="211"/>
      <c r="V214" s="208"/>
    </row>
    <row r="215" spans="1:22" x14ac:dyDescent="0.25">
      <c r="A215" s="27">
        <f t="shared" si="3"/>
        <v>17</v>
      </c>
      <c r="B215" s="27">
        <f t="shared" si="3"/>
        <v>3</v>
      </c>
      <c r="C215" s="184">
        <v>60</v>
      </c>
      <c r="D215" s="188"/>
      <c r="E215" s="27">
        <v>-10</v>
      </c>
      <c r="F215" s="27">
        <v>-3</v>
      </c>
      <c r="G215" s="27">
        <v>-17</v>
      </c>
      <c r="H215" s="27">
        <v>4</v>
      </c>
      <c r="I215" s="189"/>
      <c r="J215" s="189"/>
      <c r="K215" s="189"/>
      <c r="L215" s="189"/>
      <c r="N215" s="210"/>
      <c r="O215" s="211"/>
      <c r="P215" s="211"/>
      <c r="Q215" s="211"/>
      <c r="V215" s="208"/>
    </row>
    <row r="216" spans="1:22" x14ac:dyDescent="0.25">
      <c r="A216" s="27">
        <f t="shared" si="3"/>
        <v>5</v>
      </c>
      <c r="B216" s="27">
        <f t="shared" si="3"/>
        <v>11</v>
      </c>
      <c r="C216" s="184">
        <v>60</v>
      </c>
      <c r="D216" s="188"/>
      <c r="E216" s="27">
        <v>13</v>
      </c>
      <c r="F216" s="27">
        <v>-5</v>
      </c>
      <c r="G216" s="27">
        <v>-8</v>
      </c>
      <c r="H216" s="27">
        <v>-6</v>
      </c>
      <c r="I216" s="186"/>
      <c r="J216" s="186"/>
      <c r="K216" s="186"/>
      <c r="L216" s="186"/>
      <c r="N216" s="210"/>
      <c r="O216" s="211"/>
      <c r="P216" s="211"/>
      <c r="Q216" s="211"/>
      <c r="V216" s="208"/>
    </row>
    <row r="217" spans="1:22" x14ac:dyDescent="0.25">
      <c r="N217" s="210"/>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61"/>
  <sheetViews>
    <sheetView workbookViewId="0">
      <selection sqref="A1:XFD1048576"/>
    </sheetView>
  </sheetViews>
  <sheetFormatPr baseColWidth="10" defaultRowHeight="15" x14ac:dyDescent="0.25"/>
  <cols>
    <col min="1" max="16384" width="11.42578125" style="27"/>
  </cols>
  <sheetData>
    <row r="1" spans="1:22" x14ac:dyDescent="0.25">
      <c r="A1" s="27" t="s">
        <v>322</v>
      </c>
      <c r="B1" s="27" t="s">
        <v>323</v>
      </c>
      <c r="C1" s="27" t="s">
        <v>293</v>
      </c>
      <c r="D1" s="27" t="s">
        <v>294</v>
      </c>
      <c r="E1" s="27" t="s">
        <v>295</v>
      </c>
      <c r="F1" s="27" t="s">
        <v>296</v>
      </c>
      <c r="G1" s="27" t="s">
        <v>297</v>
      </c>
      <c r="H1" s="27" t="s">
        <v>292</v>
      </c>
      <c r="I1" s="27" t="s">
        <v>288</v>
      </c>
      <c r="J1" s="27" t="s">
        <v>289</v>
      </c>
      <c r="K1" s="27" t="s">
        <v>290</v>
      </c>
      <c r="L1" s="27" t="s">
        <v>291</v>
      </c>
      <c r="M1" s="27" t="s">
        <v>293</v>
      </c>
      <c r="N1" s="27" t="s">
        <v>294</v>
      </c>
      <c r="O1" s="27" t="s">
        <v>295</v>
      </c>
      <c r="P1" s="27" t="s">
        <v>296</v>
      </c>
      <c r="Q1" s="27" t="s">
        <v>297</v>
      </c>
      <c r="R1" s="27" t="s">
        <v>292</v>
      </c>
      <c r="S1" s="27" t="s">
        <v>288</v>
      </c>
      <c r="T1" s="27" t="s">
        <v>289</v>
      </c>
      <c r="U1" s="27" t="s">
        <v>290</v>
      </c>
      <c r="V1" s="27" t="s">
        <v>291</v>
      </c>
    </row>
    <row r="2" spans="1:22" x14ac:dyDescent="0.25">
      <c r="A2" s="27">
        <f>1000*C2+B2</f>
        <v>1001</v>
      </c>
      <c r="B2" s="27">
        <v>1</v>
      </c>
      <c r="C2" s="27">
        <v>1</v>
      </c>
      <c r="D2" s="27">
        <v>1</v>
      </c>
      <c r="E2" s="27">
        <v>1560</v>
      </c>
      <c r="F2" s="27">
        <v>2</v>
      </c>
      <c r="G2" s="27">
        <v>45.100250000000003</v>
      </c>
      <c r="H2" s="27">
        <v>1</v>
      </c>
      <c r="I2" s="27">
        <v>1</v>
      </c>
      <c r="J2" s="27">
        <v>1560</v>
      </c>
      <c r="K2" s="27">
        <v>2</v>
      </c>
      <c r="L2" s="27">
        <v>45.100250000000003</v>
      </c>
      <c r="M2" s="27">
        <v>1</v>
      </c>
      <c r="N2" s="27">
        <v>4</v>
      </c>
      <c r="O2" s="27">
        <v>630</v>
      </c>
      <c r="P2" s="27">
        <v>3</v>
      </c>
      <c r="Q2" s="27">
        <v>38.152398920000003</v>
      </c>
      <c r="R2" s="27">
        <v>1</v>
      </c>
      <c r="S2" s="27">
        <v>3</v>
      </c>
      <c r="T2" s="27">
        <v>1270</v>
      </c>
      <c r="U2" s="27">
        <v>4</v>
      </c>
      <c r="V2" s="27">
        <v>34.692500000000003</v>
      </c>
    </row>
    <row r="3" spans="1:22" x14ac:dyDescent="0.25">
      <c r="A3" s="27">
        <f t="shared" ref="A3:A66" si="0">1000*C3+B3</f>
        <v>1002</v>
      </c>
      <c r="B3" s="27">
        <v>2</v>
      </c>
      <c r="C3" s="27">
        <v>1</v>
      </c>
      <c r="D3" s="27">
        <v>2</v>
      </c>
      <c r="E3" s="27">
        <v>1750</v>
      </c>
      <c r="F3" s="27">
        <v>1</v>
      </c>
      <c r="G3" s="27">
        <v>34.334845360000003</v>
      </c>
      <c r="H3" s="27">
        <v>1</v>
      </c>
      <c r="I3" s="27">
        <v>2</v>
      </c>
      <c r="J3" s="27">
        <v>1770</v>
      </c>
      <c r="K3" s="27">
        <v>1</v>
      </c>
      <c r="L3" s="27">
        <v>15.450680412000001</v>
      </c>
      <c r="M3" s="27">
        <v>1</v>
      </c>
      <c r="N3" s="27">
        <v>4</v>
      </c>
      <c r="O3" s="27">
        <v>640</v>
      </c>
      <c r="P3" s="27">
        <v>3</v>
      </c>
      <c r="Q3" s="27">
        <v>35.908140160000002</v>
      </c>
      <c r="R3" s="27">
        <v>1</v>
      </c>
      <c r="S3" s="27">
        <v>3</v>
      </c>
      <c r="T3" s="27">
        <v>630</v>
      </c>
      <c r="U3" s="27">
        <v>4</v>
      </c>
      <c r="V3" s="27">
        <v>20.8155</v>
      </c>
    </row>
    <row r="4" spans="1:22" x14ac:dyDescent="0.25">
      <c r="A4" s="27">
        <f t="shared" si="0"/>
        <v>1003</v>
      </c>
      <c r="B4" s="27">
        <v>3</v>
      </c>
      <c r="C4" s="27">
        <v>1</v>
      </c>
      <c r="D4" s="27">
        <v>2</v>
      </c>
      <c r="E4" s="27">
        <v>1510</v>
      </c>
      <c r="F4" s="27">
        <v>1</v>
      </c>
      <c r="G4" s="27">
        <v>27.467876287999999</v>
      </c>
      <c r="H4" s="27">
        <v>1</v>
      </c>
      <c r="I4" s="27">
        <v>1</v>
      </c>
      <c r="J4" s="27">
        <v>1600</v>
      </c>
      <c r="K4" s="27">
        <v>2</v>
      </c>
      <c r="L4" s="27">
        <v>13.877000000000001</v>
      </c>
      <c r="M4" s="27">
        <v>1</v>
      </c>
      <c r="N4" s="27">
        <v>4</v>
      </c>
      <c r="O4" s="27">
        <v>360</v>
      </c>
      <c r="P4" s="27">
        <v>3</v>
      </c>
      <c r="Q4" s="27">
        <v>33.663881400000001</v>
      </c>
      <c r="R4" s="27">
        <v>1</v>
      </c>
      <c r="S4" s="27">
        <v>3</v>
      </c>
      <c r="T4" s="27">
        <v>360</v>
      </c>
      <c r="U4" s="27">
        <v>4</v>
      </c>
      <c r="V4" s="27">
        <v>19.080875000000002</v>
      </c>
    </row>
    <row r="5" spans="1:22" x14ac:dyDescent="0.25">
      <c r="A5" s="27">
        <f t="shared" si="0"/>
        <v>1004</v>
      </c>
      <c r="B5" s="27">
        <v>4</v>
      </c>
      <c r="C5" s="27">
        <v>1</v>
      </c>
      <c r="D5" s="27">
        <v>1</v>
      </c>
      <c r="E5" s="27">
        <v>870</v>
      </c>
      <c r="F5" s="27">
        <v>2</v>
      </c>
      <c r="G5" s="27">
        <v>26.019375</v>
      </c>
      <c r="H5" s="27">
        <v>1</v>
      </c>
      <c r="I5" s="27">
        <v>2</v>
      </c>
      <c r="J5" s="27">
        <v>1620</v>
      </c>
      <c r="K5" s="27">
        <v>1</v>
      </c>
      <c r="L5" s="27">
        <v>12.875567009999999</v>
      </c>
      <c r="M5" s="27">
        <v>1</v>
      </c>
      <c r="N5" s="27">
        <v>3</v>
      </c>
      <c r="O5" s="27">
        <v>1270</v>
      </c>
      <c r="P5" s="27">
        <v>4</v>
      </c>
      <c r="Q5" s="27">
        <v>32.957875000000001</v>
      </c>
      <c r="R5" s="27">
        <v>1</v>
      </c>
      <c r="S5" s="27">
        <v>3</v>
      </c>
      <c r="T5" s="27">
        <v>1600</v>
      </c>
      <c r="U5" s="27">
        <v>4</v>
      </c>
      <c r="V5" s="27">
        <v>19.080875000000002</v>
      </c>
    </row>
    <row r="6" spans="1:22" x14ac:dyDescent="0.25">
      <c r="A6" s="27">
        <f t="shared" si="0"/>
        <v>1005</v>
      </c>
      <c r="B6" s="27">
        <v>5</v>
      </c>
      <c r="C6" s="27">
        <v>1</v>
      </c>
      <c r="D6" s="27">
        <v>2</v>
      </c>
      <c r="E6" s="27">
        <v>1770</v>
      </c>
      <c r="F6" s="27">
        <v>1</v>
      </c>
      <c r="G6" s="27">
        <v>20.600907216</v>
      </c>
      <c r="H6" s="27">
        <v>1</v>
      </c>
      <c r="I6" s="27">
        <v>2</v>
      </c>
      <c r="J6" s="27">
        <v>1240</v>
      </c>
      <c r="K6" s="27">
        <v>1</v>
      </c>
      <c r="L6" s="27">
        <v>12.017195875999999</v>
      </c>
      <c r="M6" s="27">
        <v>1</v>
      </c>
      <c r="N6" s="27">
        <v>4</v>
      </c>
      <c r="O6" s="27">
        <v>840</v>
      </c>
      <c r="P6" s="27">
        <v>3</v>
      </c>
      <c r="Q6" s="27">
        <v>24.686846360000001</v>
      </c>
      <c r="R6" s="27">
        <v>1</v>
      </c>
      <c r="S6" s="27">
        <v>3</v>
      </c>
      <c r="T6" s="27">
        <v>1120</v>
      </c>
      <c r="U6" s="27">
        <v>4</v>
      </c>
      <c r="V6" s="27">
        <v>15.611625</v>
      </c>
    </row>
    <row r="7" spans="1:22" x14ac:dyDescent="0.25">
      <c r="A7" s="27">
        <f t="shared" si="0"/>
        <v>1006</v>
      </c>
      <c r="B7" s="27">
        <v>6</v>
      </c>
      <c r="C7" s="27">
        <v>1</v>
      </c>
      <c r="D7" s="27">
        <v>1</v>
      </c>
      <c r="E7" s="27">
        <v>630</v>
      </c>
      <c r="F7" s="27">
        <v>2</v>
      </c>
      <c r="G7" s="27">
        <v>19.080875000000002</v>
      </c>
      <c r="H7" s="27">
        <v>1</v>
      </c>
      <c r="I7" s="27">
        <v>2</v>
      </c>
      <c r="J7" s="27">
        <v>1270</v>
      </c>
      <c r="K7" s="27">
        <v>2</v>
      </c>
      <c r="L7" s="27">
        <v>12.017195875999999</v>
      </c>
      <c r="M7" s="27">
        <v>1</v>
      </c>
      <c r="N7" s="27">
        <v>3</v>
      </c>
      <c r="O7" s="27">
        <v>1240</v>
      </c>
      <c r="P7" s="27">
        <v>4</v>
      </c>
      <c r="Q7" s="27">
        <v>20.8155</v>
      </c>
      <c r="R7" s="27">
        <v>1</v>
      </c>
      <c r="S7" s="27">
        <v>3</v>
      </c>
      <c r="T7" s="27">
        <v>1240</v>
      </c>
      <c r="U7" s="27">
        <v>4</v>
      </c>
      <c r="V7" s="27">
        <v>15.611625</v>
      </c>
    </row>
    <row r="8" spans="1:22" x14ac:dyDescent="0.25">
      <c r="A8" s="27">
        <f t="shared" si="0"/>
        <v>1007</v>
      </c>
      <c r="B8" s="27">
        <v>7</v>
      </c>
      <c r="C8" s="27">
        <v>1</v>
      </c>
      <c r="D8" s="27">
        <v>2</v>
      </c>
      <c r="E8" s="27">
        <v>1270</v>
      </c>
      <c r="F8" s="27">
        <v>2</v>
      </c>
      <c r="G8" s="27">
        <v>15.450680412000001</v>
      </c>
      <c r="H8" s="27">
        <v>1</v>
      </c>
      <c r="I8" s="27">
        <v>2</v>
      </c>
      <c r="J8" s="27">
        <v>1750</v>
      </c>
      <c r="K8" s="27">
        <v>1</v>
      </c>
      <c r="L8" s="27">
        <v>10.300453608</v>
      </c>
      <c r="M8" s="27">
        <v>1</v>
      </c>
      <c r="N8" s="27">
        <v>3</v>
      </c>
      <c r="O8" s="27">
        <v>1560</v>
      </c>
      <c r="P8" s="27">
        <v>4</v>
      </c>
      <c r="Q8" s="27">
        <v>19.080875000000002</v>
      </c>
      <c r="R8" s="27">
        <v>1</v>
      </c>
      <c r="S8" s="27">
        <v>3</v>
      </c>
      <c r="T8" s="27">
        <v>1580</v>
      </c>
      <c r="U8" s="27">
        <v>4</v>
      </c>
      <c r="V8" s="27">
        <v>13.877000000000001</v>
      </c>
    </row>
    <row r="9" spans="1:22" x14ac:dyDescent="0.25">
      <c r="A9" s="27">
        <f t="shared" si="0"/>
        <v>1008</v>
      </c>
      <c r="B9" s="27">
        <v>8</v>
      </c>
      <c r="C9" s="27">
        <v>1</v>
      </c>
      <c r="D9" s="27">
        <v>2</v>
      </c>
      <c r="E9" s="27">
        <v>1670</v>
      </c>
      <c r="F9" s="27">
        <v>1</v>
      </c>
      <c r="G9" s="27">
        <v>13.733938144</v>
      </c>
      <c r="H9" s="27">
        <v>1</v>
      </c>
      <c r="I9" s="27">
        <v>2</v>
      </c>
      <c r="J9" s="27">
        <v>840</v>
      </c>
      <c r="K9" s="27">
        <v>1</v>
      </c>
      <c r="L9" s="27">
        <v>6.8669690719999998</v>
      </c>
      <c r="M9" s="27">
        <v>1</v>
      </c>
      <c r="N9" s="27">
        <v>3</v>
      </c>
      <c r="O9" s="27">
        <v>1690</v>
      </c>
      <c r="P9" s="27">
        <v>4</v>
      </c>
      <c r="Q9" s="27">
        <v>17.346250000000001</v>
      </c>
      <c r="R9" s="27">
        <v>1</v>
      </c>
      <c r="S9" s="27">
        <v>4</v>
      </c>
      <c r="T9" s="27">
        <v>1770</v>
      </c>
      <c r="U9" s="27">
        <v>3</v>
      </c>
      <c r="V9" s="27">
        <v>7.85490566</v>
      </c>
    </row>
    <row r="10" spans="1:22" x14ac:dyDescent="0.25">
      <c r="A10" s="27">
        <f t="shared" si="0"/>
        <v>1009</v>
      </c>
      <c r="B10" s="27">
        <v>9</v>
      </c>
      <c r="C10" s="27">
        <v>1</v>
      </c>
      <c r="D10" s="27">
        <v>1</v>
      </c>
      <c r="E10" s="27">
        <v>1600</v>
      </c>
      <c r="F10" s="27">
        <v>2</v>
      </c>
      <c r="G10" s="27">
        <v>12.142375000000001</v>
      </c>
      <c r="H10" s="27">
        <v>1</v>
      </c>
      <c r="I10" s="27">
        <v>2</v>
      </c>
      <c r="J10" s="27">
        <v>1120</v>
      </c>
      <c r="K10" s="27">
        <v>1</v>
      </c>
      <c r="L10" s="27">
        <v>6.8669690719999998</v>
      </c>
      <c r="M10" s="27">
        <v>1</v>
      </c>
      <c r="N10" s="27">
        <v>4</v>
      </c>
      <c r="O10" s="27">
        <v>1580</v>
      </c>
      <c r="P10" s="27">
        <v>3</v>
      </c>
      <c r="Q10" s="27">
        <v>15.70981132</v>
      </c>
      <c r="R10" s="27">
        <v>1</v>
      </c>
      <c r="S10" s="27">
        <v>3</v>
      </c>
      <c r="T10" s="27">
        <v>780</v>
      </c>
      <c r="U10" s="27">
        <v>4</v>
      </c>
      <c r="V10" s="27">
        <v>6.9385000000000003</v>
      </c>
    </row>
    <row r="11" spans="1:22" x14ac:dyDescent="0.25">
      <c r="A11" s="27">
        <f t="shared" si="0"/>
        <v>1010</v>
      </c>
      <c r="B11" s="27">
        <v>10</v>
      </c>
      <c r="C11" s="27">
        <v>1</v>
      </c>
      <c r="D11" s="27">
        <v>2</v>
      </c>
      <c r="E11" s="27">
        <v>1240</v>
      </c>
      <c r="F11" s="27">
        <v>1</v>
      </c>
      <c r="G11" s="27">
        <v>8.5837113400000007</v>
      </c>
      <c r="H11" s="27">
        <v>1</v>
      </c>
      <c r="I11" s="27">
        <v>2</v>
      </c>
      <c r="J11" s="27">
        <v>1550</v>
      </c>
      <c r="K11" s="27">
        <v>1</v>
      </c>
      <c r="L11" s="27">
        <v>5.1502268039999999</v>
      </c>
      <c r="M11" s="27">
        <v>1</v>
      </c>
      <c r="N11" s="27">
        <v>4</v>
      </c>
      <c r="O11" s="27">
        <v>1810</v>
      </c>
      <c r="P11" s="27">
        <v>3</v>
      </c>
      <c r="Q11" s="27">
        <v>15.70981132</v>
      </c>
      <c r="R11" s="27">
        <v>1</v>
      </c>
      <c r="S11" s="27">
        <v>4</v>
      </c>
      <c r="T11" s="27">
        <v>830</v>
      </c>
      <c r="U11" s="27">
        <v>3</v>
      </c>
      <c r="V11" s="27">
        <v>4.4885175200000003</v>
      </c>
    </row>
    <row r="12" spans="1:22" x14ac:dyDescent="0.25">
      <c r="A12" s="27">
        <f t="shared" si="0"/>
        <v>2001</v>
      </c>
      <c r="B12" s="27">
        <f>B2</f>
        <v>1</v>
      </c>
      <c r="C12" s="27">
        <v>2</v>
      </c>
      <c r="D12" s="27">
        <v>2</v>
      </c>
      <c r="E12" s="27">
        <v>90</v>
      </c>
      <c r="F12" s="27">
        <v>1</v>
      </c>
      <c r="G12" s="27">
        <v>62.691388224000001</v>
      </c>
      <c r="H12" s="27">
        <v>2</v>
      </c>
      <c r="I12" s="27">
        <v>2</v>
      </c>
      <c r="J12" s="27">
        <v>90</v>
      </c>
      <c r="K12" s="27">
        <v>1</v>
      </c>
      <c r="L12" s="27">
        <v>35.263905876000003</v>
      </c>
      <c r="M12" s="27">
        <v>2</v>
      </c>
      <c r="N12" s="27">
        <v>3</v>
      </c>
      <c r="O12" s="27">
        <v>1740</v>
      </c>
      <c r="P12" s="27">
        <v>4</v>
      </c>
      <c r="Q12" s="27">
        <v>122.34416328</v>
      </c>
      <c r="R12" s="27">
        <v>2</v>
      </c>
      <c r="S12" s="27">
        <v>3</v>
      </c>
      <c r="T12" s="27">
        <v>1740</v>
      </c>
      <c r="U12" s="27">
        <v>4</v>
      </c>
      <c r="V12" s="27">
        <v>61.172081640000002</v>
      </c>
    </row>
    <row r="13" spans="1:22" x14ac:dyDescent="0.25">
      <c r="A13" s="27">
        <f t="shared" si="0"/>
        <v>2002</v>
      </c>
      <c r="B13" s="27">
        <f t="shared" ref="B13:B76" si="1">B3</f>
        <v>2</v>
      </c>
      <c r="C13" s="27">
        <v>2</v>
      </c>
      <c r="D13" s="27">
        <v>1</v>
      </c>
      <c r="E13" s="27">
        <v>1550</v>
      </c>
      <c r="F13" s="27">
        <v>2</v>
      </c>
      <c r="G13" s="27">
        <v>19.883462688000002</v>
      </c>
      <c r="H13" s="27">
        <v>2</v>
      </c>
      <c r="I13" s="27">
        <v>2</v>
      </c>
      <c r="J13" s="27">
        <v>1220</v>
      </c>
      <c r="K13" s="27">
        <v>4</v>
      </c>
      <c r="L13" s="27">
        <v>23.509270583999999</v>
      </c>
      <c r="M13" s="27">
        <v>2</v>
      </c>
      <c r="N13" s="27">
        <v>4</v>
      </c>
      <c r="O13" s="27">
        <v>1810</v>
      </c>
      <c r="P13" s="27">
        <v>3</v>
      </c>
      <c r="Q13" s="27">
        <v>31.504540536</v>
      </c>
      <c r="R13" s="27">
        <v>2</v>
      </c>
      <c r="S13" s="27">
        <v>3</v>
      </c>
      <c r="T13" s="27">
        <v>120</v>
      </c>
      <c r="U13" s="27">
        <v>4</v>
      </c>
      <c r="V13" s="27">
        <v>33.984489799999999</v>
      </c>
    </row>
    <row r="14" spans="1:22" x14ac:dyDescent="0.25">
      <c r="A14" s="27">
        <f t="shared" si="0"/>
        <v>2003</v>
      </c>
      <c r="B14" s="27">
        <f t="shared" si="1"/>
        <v>3</v>
      </c>
      <c r="C14" s="27">
        <v>2</v>
      </c>
      <c r="D14" s="27">
        <v>2</v>
      </c>
      <c r="E14" s="27">
        <v>1740</v>
      </c>
      <c r="F14" s="27">
        <v>1</v>
      </c>
      <c r="G14" s="27">
        <v>19.591058820000001</v>
      </c>
      <c r="H14" s="27">
        <v>2</v>
      </c>
      <c r="I14" s="27">
        <v>2</v>
      </c>
      <c r="J14" s="27">
        <v>1740</v>
      </c>
      <c r="K14" s="27">
        <v>1</v>
      </c>
      <c r="L14" s="27">
        <v>23.509270583999999</v>
      </c>
      <c r="M14" s="27">
        <v>2</v>
      </c>
      <c r="N14" s="27">
        <v>3</v>
      </c>
      <c r="O14" s="27">
        <v>220</v>
      </c>
      <c r="P14" s="27">
        <v>4</v>
      </c>
      <c r="Q14" s="27">
        <v>30.586040820000001</v>
      </c>
      <c r="R14" s="27">
        <v>2</v>
      </c>
      <c r="S14" s="27">
        <v>4</v>
      </c>
      <c r="T14" s="27">
        <v>1550</v>
      </c>
      <c r="U14" s="27">
        <v>3</v>
      </c>
      <c r="V14" s="27">
        <v>27.003891888000002</v>
      </c>
    </row>
    <row r="15" spans="1:22" x14ac:dyDescent="0.25">
      <c r="A15" s="27">
        <f t="shared" si="0"/>
        <v>2004</v>
      </c>
      <c r="B15" s="27">
        <f t="shared" si="1"/>
        <v>4</v>
      </c>
      <c r="C15" s="27">
        <v>2</v>
      </c>
      <c r="D15" s="27">
        <v>1</v>
      </c>
      <c r="E15" s="27">
        <v>1290</v>
      </c>
      <c r="F15" s="27">
        <v>2</v>
      </c>
      <c r="G15" s="27">
        <v>14.912597016000001</v>
      </c>
      <c r="H15" s="27">
        <v>2</v>
      </c>
      <c r="I15" s="27">
        <v>2</v>
      </c>
      <c r="J15" s="27">
        <v>1410</v>
      </c>
      <c r="K15" s="27">
        <v>1</v>
      </c>
      <c r="L15" s="27">
        <v>17.631952938000001</v>
      </c>
      <c r="M15" s="27">
        <v>2</v>
      </c>
      <c r="N15" s="27">
        <v>3</v>
      </c>
      <c r="O15" s="27">
        <v>240</v>
      </c>
      <c r="P15" s="27">
        <v>4</v>
      </c>
      <c r="Q15" s="27">
        <v>30.586040820000001</v>
      </c>
      <c r="R15" s="27">
        <v>2</v>
      </c>
      <c r="S15" s="27">
        <v>3</v>
      </c>
      <c r="T15" s="27">
        <v>630</v>
      </c>
      <c r="U15" s="27">
        <v>4</v>
      </c>
      <c r="V15" s="27">
        <v>20.390693880000001</v>
      </c>
    </row>
    <row r="16" spans="1:22" x14ac:dyDescent="0.25">
      <c r="A16" s="27">
        <f t="shared" si="0"/>
        <v>2005</v>
      </c>
      <c r="B16" s="27">
        <f t="shared" si="1"/>
        <v>5</v>
      </c>
      <c r="C16" s="27">
        <v>2</v>
      </c>
      <c r="D16" s="27">
        <v>2</v>
      </c>
      <c r="E16" s="27">
        <v>1760</v>
      </c>
      <c r="F16" s="27">
        <v>1</v>
      </c>
      <c r="G16" s="27">
        <v>14.693294115</v>
      </c>
      <c r="H16" s="27">
        <v>2</v>
      </c>
      <c r="I16" s="27">
        <v>2</v>
      </c>
      <c r="J16" s="27">
        <v>120</v>
      </c>
      <c r="K16" s="27">
        <v>1</v>
      </c>
      <c r="L16" s="27">
        <v>11.754635292</v>
      </c>
      <c r="M16" s="27">
        <v>2</v>
      </c>
      <c r="N16" s="27">
        <v>3</v>
      </c>
      <c r="O16" s="27">
        <v>1760</v>
      </c>
      <c r="P16" s="27">
        <v>4</v>
      </c>
      <c r="Q16" s="27">
        <v>27.18759184</v>
      </c>
      <c r="R16" s="27">
        <v>2</v>
      </c>
      <c r="S16" s="27">
        <v>3</v>
      </c>
      <c r="T16" s="27">
        <v>220</v>
      </c>
      <c r="U16" s="27">
        <v>4</v>
      </c>
      <c r="V16" s="27">
        <v>18.691469389999998</v>
      </c>
    </row>
    <row r="17" spans="1:22" x14ac:dyDescent="0.25">
      <c r="A17" s="27">
        <f t="shared" si="0"/>
        <v>2006</v>
      </c>
      <c r="B17" s="27">
        <f t="shared" si="1"/>
        <v>6</v>
      </c>
      <c r="C17" s="27">
        <v>2</v>
      </c>
      <c r="D17" s="27">
        <v>2</v>
      </c>
      <c r="E17" s="27">
        <v>1810</v>
      </c>
      <c r="F17" s="27">
        <v>1</v>
      </c>
      <c r="G17" s="27">
        <v>13.713741174000001</v>
      </c>
      <c r="H17" s="27">
        <v>2</v>
      </c>
      <c r="I17" s="27">
        <v>2</v>
      </c>
      <c r="J17" s="27">
        <v>1550</v>
      </c>
      <c r="K17" s="27">
        <v>1</v>
      </c>
      <c r="L17" s="27">
        <v>11.754635292</v>
      </c>
      <c r="M17" s="27">
        <v>2</v>
      </c>
      <c r="N17" s="27">
        <v>4</v>
      </c>
      <c r="O17" s="27">
        <v>1720</v>
      </c>
      <c r="P17" s="27">
        <v>3</v>
      </c>
      <c r="Q17" s="27">
        <v>24.753567564000001</v>
      </c>
      <c r="R17" s="27">
        <v>2</v>
      </c>
      <c r="S17" s="27">
        <v>3</v>
      </c>
      <c r="T17" s="27">
        <v>240</v>
      </c>
      <c r="U17" s="27">
        <v>4</v>
      </c>
      <c r="V17" s="27">
        <v>18.691469389999998</v>
      </c>
    </row>
    <row r="18" spans="1:22" x14ac:dyDescent="0.25">
      <c r="A18" s="27">
        <f t="shared" si="0"/>
        <v>2007</v>
      </c>
      <c r="B18" s="27">
        <f t="shared" si="1"/>
        <v>7</v>
      </c>
      <c r="C18" s="27">
        <v>2</v>
      </c>
      <c r="D18" s="27">
        <v>2</v>
      </c>
      <c r="E18" s="27">
        <v>1770</v>
      </c>
      <c r="F18" s="27">
        <v>1</v>
      </c>
      <c r="G18" s="27">
        <v>11.754635292</v>
      </c>
      <c r="H18" s="27">
        <v>2</v>
      </c>
      <c r="I18" s="27">
        <v>2</v>
      </c>
      <c r="J18" s="27">
        <v>1760</v>
      </c>
      <c r="K18" s="27">
        <v>1</v>
      </c>
      <c r="L18" s="27">
        <v>10.775082351</v>
      </c>
      <c r="M18" s="27">
        <v>2</v>
      </c>
      <c r="N18" s="27">
        <v>3</v>
      </c>
      <c r="O18" s="27">
        <v>1550</v>
      </c>
      <c r="P18" s="27">
        <v>4</v>
      </c>
      <c r="Q18" s="27">
        <v>23.789142859999998</v>
      </c>
      <c r="R18" s="27">
        <v>2</v>
      </c>
      <c r="S18" s="27">
        <v>3</v>
      </c>
      <c r="T18" s="27">
        <v>360</v>
      </c>
      <c r="U18" s="27">
        <v>4</v>
      </c>
      <c r="V18" s="27">
        <v>18.691469389999998</v>
      </c>
    </row>
    <row r="19" spans="1:22" x14ac:dyDescent="0.25">
      <c r="A19" s="27">
        <f t="shared" si="0"/>
        <v>2008</v>
      </c>
      <c r="B19" s="27">
        <f t="shared" si="1"/>
        <v>8</v>
      </c>
      <c r="C19" s="27">
        <v>2</v>
      </c>
      <c r="D19" s="27">
        <v>2</v>
      </c>
      <c r="E19" s="27">
        <v>1450</v>
      </c>
      <c r="F19" s="27">
        <v>1</v>
      </c>
      <c r="G19" s="27">
        <v>5.8773176459999998</v>
      </c>
      <c r="H19" s="27">
        <v>2</v>
      </c>
      <c r="I19" s="27">
        <v>1</v>
      </c>
      <c r="J19" s="27">
        <v>1230</v>
      </c>
      <c r="K19" s="27">
        <v>2</v>
      </c>
      <c r="L19" s="27">
        <v>9.9417313440000008</v>
      </c>
      <c r="M19" s="27">
        <v>2</v>
      </c>
      <c r="N19" s="27">
        <v>3</v>
      </c>
      <c r="O19" s="27">
        <v>90</v>
      </c>
      <c r="P19" s="27">
        <v>4</v>
      </c>
      <c r="Q19" s="27">
        <v>20.390693880000001</v>
      </c>
      <c r="R19" s="27">
        <v>2</v>
      </c>
      <c r="S19" s="27">
        <v>4</v>
      </c>
      <c r="T19" s="27">
        <v>1230</v>
      </c>
      <c r="U19" s="27">
        <v>3</v>
      </c>
      <c r="V19" s="27">
        <v>16.877432430000002</v>
      </c>
    </row>
    <row r="20" spans="1:22" x14ac:dyDescent="0.25">
      <c r="A20" s="27">
        <f t="shared" si="0"/>
        <v>2009</v>
      </c>
      <c r="B20" s="27">
        <f t="shared" si="1"/>
        <v>9</v>
      </c>
      <c r="C20" s="27">
        <v>2</v>
      </c>
      <c r="D20" s="27">
        <v>1</v>
      </c>
      <c r="E20" s="27">
        <v>1230</v>
      </c>
      <c r="F20" s="27">
        <v>2</v>
      </c>
      <c r="G20" s="27">
        <v>4.9708656720000004</v>
      </c>
      <c r="H20" s="27">
        <v>2</v>
      </c>
      <c r="I20" s="27">
        <v>2</v>
      </c>
      <c r="J20" s="27">
        <v>1770</v>
      </c>
      <c r="K20" s="27">
        <v>1</v>
      </c>
      <c r="L20" s="27">
        <v>8.8159764690000006</v>
      </c>
      <c r="M20" s="27">
        <v>2</v>
      </c>
      <c r="N20" s="27">
        <v>3</v>
      </c>
      <c r="O20" s="27">
        <v>700</v>
      </c>
      <c r="P20" s="27">
        <v>4</v>
      </c>
      <c r="Q20" s="27">
        <v>16.992244899999999</v>
      </c>
      <c r="R20" s="27">
        <v>2</v>
      </c>
      <c r="S20" s="27">
        <v>3</v>
      </c>
      <c r="T20" s="27">
        <v>1750</v>
      </c>
      <c r="U20" s="27">
        <v>4</v>
      </c>
      <c r="V20" s="27">
        <v>13.59379592</v>
      </c>
    </row>
    <row r="21" spans="1:22" x14ac:dyDescent="0.25">
      <c r="A21" s="27">
        <f t="shared" si="0"/>
        <v>2010</v>
      </c>
      <c r="B21" s="27">
        <f t="shared" si="1"/>
        <v>10</v>
      </c>
      <c r="C21" s="27">
        <v>2</v>
      </c>
      <c r="D21" s="27">
        <v>2</v>
      </c>
      <c r="E21" s="27">
        <v>1660</v>
      </c>
      <c r="F21" s="27">
        <v>1</v>
      </c>
      <c r="G21" s="27">
        <v>4.8977647050000002</v>
      </c>
      <c r="H21" s="27">
        <v>2</v>
      </c>
      <c r="I21" s="27">
        <v>2</v>
      </c>
      <c r="J21" s="27">
        <v>1360</v>
      </c>
      <c r="K21" s="27">
        <v>1</v>
      </c>
      <c r="L21" s="27">
        <v>6.8568705870000004</v>
      </c>
      <c r="M21" s="27">
        <v>2</v>
      </c>
      <c r="N21" s="27">
        <v>3</v>
      </c>
      <c r="O21" s="27">
        <v>1750</v>
      </c>
      <c r="P21" s="27">
        <v>4</v>
      </c>
      <c r="Q21" s="27">
        <v>13.59379592</v>
      </c>
      <c r="R21" s="27">
        <v>2</v>
      </c>
      <c r="S21" s="27">
        <v>3</v>
      </c>
      <c r="T21" s="27">
        <v>540</v>
      </c>
      <c r="U21" s="27">
        <v>4</v>
      </c>
      <c r="V21" s="27">
        <v>10.19534694</v>
      </c>
    </row>
    <row r="22" spans="1:22" x14ac:dyDescent="0.25">
      <c r="A22" s="27">
        <f t="shared" si="0"/>
        <v>3001</v>
      </c>
      <c r="B22" s="27">
        <f t="shared" si="1"/>
        <v>1</v>
      </c>
      <c r="C22" s="27">
        <v>3</v>
      </c>
      <c r="D22" s="27">
        <v>2</v>
      </c>
      <c r="E22" s="27">
        <v>1510</v>
      </c>
      <c r="F22" s="27">
        <v>1</v>
      </c>
      <c r="G22" s="27">
        <v>36.250122464</v>
      </c>
      <c r="H22" s="27">
        <v>3</v>
      </c>
      <c r="I22" s="27">
        <v>2</v>
      </c>
      <c r="J22" s="27">
        <v>550</v>
      </c>
      <c r="K22" s="27">
        <v>1</v>
      </c>
      <c r="L22" s="27">
        <v>24.921959193999999</v>
      </c>
      <c r="M22" s="27">
        <v>3</v>
      </c>
      <c r="N22" s="27">
        <v>4</v>
      </c>
      <c r="O22" s="27">
        <v>730</v>
      </c>
      <c r="P22" s="27">
        <v>3</v>
      </c>
      <c r="Q22" s="27">
        <v>21.145904760000001</v>
      </c>
      <c r="R22" s="27">
        <v>3</v>
      </c>
      <c r="S22" s="27">
        <v>3</v>
      </c>
      <c r="T22" s="27">
        <v>1520</v>
      </c>
      <c r="U22" s="27">
        <v>4</v>
      </c>
      <c r="V22" s="27">
        <v>25.619076912000004</v>
      </c>
    </row>
    <row r="23" spans="1:22" x14ac:dyDescent="0.25">
      <c r="A23" s="27">
        <f t="shared" si="0"/>
        <v>3002</v>
      </c>
      <c r="B23" s="27">
        <f t="shared" si="1"/>
        <v>2</v>
      </c>
      <c r="C23" s="27">
        <v>3</v>
      </c>
      <c r="D23" s="27">
        <v>1</v>
      </c>
      <c r="E23" s="27">
        <v>1550</v>
      </c>
      <c r="F23" s="27">
        <v>2</v>
      </c>
      <c r="G23" s="27">
        <v>19.591058816</v>
      </c>
      <c r="H23" s="27">
        <v>3</v>
      </c>
      <c r="I23" s="27">
        <v>1</v>
      </c>
      <c r="J23" s="27">
        <v>1640</v>
      </c>
      <c r="K23" s="27">
        <v>2</v>
      </c>
      <c r="L23" s="27">
        <v>19.591058816</v>
      </c>
      <c r="M23" s="27">
        <v>3</v>
      </c>
      <c r="N23" s="27">
        <v>3</v>
      </c>
      <c r="O23" s="27">
        <v>1000</v>
      </c>
      <c r="P23" s="27">
        <v>4</v>
      </c>
      <c r="Q23" s="27">
        <v>20.281769222000001</v>
      </c>
      <c r="R23" s="27">
        <v>3</v>
      </c>
      <c r="S23" s="27">
        <v>4</v>
      </c>
      <c r="T23" s="27">
        <v>1550</v>
      </c>
      <c r="U23" s="27">
        <v>3</v>
      </c>
      <c r="V23" s="27">
        <v>21.145904760000001</v>
      </c>
    </row>
    <row r="24" spans="1:22" x14ac:dyDescent="0.25">
      <c r="A24" s="27">
        <f t="shared" si="0"/>
        <v>3003</v>
      </c>
      <c r="B24" s="27">
        <f t="shared" si="1"/>
        <v>3</v>
      </c>
      <c r="C24" s="27">
        <v>3</v>
      </c>
      <c r="D24" s="27">
        <v>1</v>
      </c>
      <c r="E24" s="27">
        <v>1640</v>
      </c>
      <c r="F24" s="27">
        <v>2</v>
      </c>
      <c r="G24" s="27">
        <v>15.917735287999999</v>
      </c>
      <c r="H24" s="27">
        <v>3</v>
      </c>
      <c r="I24" s="27">
        <v>2</v>
      </c>
      <c r="J24" s="27">
        <v>1720</v>
      </c>
      <c r="K24" s="27">
        <v>1</v>
      </c>
      <c r="L24" s="27">
        <v>16.992244905</v>
      </c>
      <c r="M24" s="27">
        <v>3</v>
      </c>
      <c r="N24" s="27">
        <v>4</v>
      </c>
      <c r="O24" s="27">
        <v>1510</v>
      </c>
      <c r="P24" s="27">
        <v>3</v>
      </c>
      <c r="Q24" s="27">
        <v>19.383746029999998</v>
      </c>
      <c r="R24" s="27">
        <v>3</v>
      </c>
      <c r="S24" s="27">
        <v>3</v>
      </c>
      <c r="T24" s="27">
        <v>750</v>
      </c>
      <c r="U24" s="27">
        <v>4</v>
      </c>
      <c r="V24" s="27">
        <v>17.079384608000002</v>
      </c>
    </row>
    <row r="25" spans="1:22" x14ac:dyDescent="0.25">
      <c r="A25" s="27">
        <f t="shared" si="0"/>
        <v>3004</v>
      </c>
      <c r="B25" s="27">
        <f t="shared" si="1"/>
        <v>4</v>
      </c>
      <c r="C25" s="27">
        <v>3</v>
      </c>
      <c r="D25" s="27">
        <v>2</v>
      </c>
      <c r="E25" s="27">
        <v>1790</v>
      </c>
      <c r="F25" s="27">
        <v>1</v>
      </c>
      <c r="G25" s="27">
        <v>14.726612251000001</v>
      </c>
      <c r="H25" s="27">
        <v>3</v>
      </c>
      <c r="I25" s="27">
        <v>2</v>
      </c>
      <c r="J25" s="27">
        <v>1520</v>
      </c>
      <c r="K25" s="27">
        <v>1</v>
      </c>
      <c r="L25" s="27">
        <v>15.859428577999999</v>
      </c>
      <c r="M25" s="27">
        <v>3</v>
      </c>
      <c r="N25" s="27">
        <v>4</v>
      </c>
      <c r="O25" s="27">
        <v>1730</v>
      </c>
      <c r="P25" s="27">
        <v>3</v>
      </c>
      <c r="Q25" s="27">
        <v>19.383746029999998</v>
      </c>
      <c r="R25" s="27">
        <v>3</v>
      </c>
      <c r="S25" s="27">
        <v>4</v>
      </c>
      <c r="T25" s="27">
        <v>1510</v>
      </c>
      <c r="U25" s="27">
        <v>3</v>
      </c>
      <c r="V25" s="27">
        <v>14.097269839999999</v>
      </c>
    </row>
    <row r="26" spans="1:22" x14ac:dyDescent="0.25">
      <c r="A26" s="27">
        <f t="shared" si="0"/>
        <v>3005</v>
      </c>
      <c r="B26" s="27">
        <f t="shared" si="1"/>
        <v>5</v>
      </c>
      <c r="C26" s="27">
        <v>3</v>
      </c>
      <c r="D26" s="27">
        <v>1</v>
      </c>
      <c r="E26" s="27">
        <v>1800</v>
      </c>
      <c r="F26" s="27">
        <v>2</v>
      </c>
      <c r="G26" s="27">
        <v>13.468852936000001</v>
      </c>
      <c r="H26" s="27">
        <v>3</v>
      </c>
      <c r="I26" s="27">
        <v>2</v>
      </c>
      <c r="J26" s="27">
        <v>1550</v>
      </c>
      <c r="K26" s="27">
        <v>1</v>
      </c>
      <c r="L26" s="27">
        <v>13.593795924</v>
      </c>
      <c r="M26" s="27">
        <v>3</v>
      </c>
      <c r="N26" s="27">
        <v>4</v>
      </c>
      <c r="O26" s="27">
        <v>720</v>
      </c>
      <c r="P26" s="27">
        <v>3</v>
      </c>
      <c r="Q26" s="27">
        <v>17.621587299999998</v>
      </c>
      <c r="R26" s="27">
        <v>3</v>
      </c>
      <c r="S26" s="27">
        <v>4</v>
      </c>
      <c r="T26" s="27">
        <v>1700</v>
      </c>
      <c r="U26" s="27">
        <v>3</v>
      </c>
      <c r="V26" s="27">
        <v>14.097269839999999</v>
      </c>
    </row>
    <row r="27" spans="1:22" x14ac:dyDescent="0.25">
      <c r="A27" s="27">
        <f t="shared" si="0"/>
        <v>3006</v>
      </c>
      <c r="B27" s="27">
        <f t="shared" si="1"/>
        <v>6</v>
      </c>
      <c r="C27" s="27">
        <v>3</v>
      </c>
      <c r="D27" s="27">
        <v>2</v>
      </c>
      <c r="E27" s="27">
        <v>1590</v>
      </c>
      <c r="F27" s="27">
        <v>1</v>
      </c>
      <c r="G27" s="27">
        <v>12.460979597</v>
      </c>
      <c r="H27" s="27">
        <v>3</v>
      </c>
      <c r="I27" s="27">
        <v>1</v>
      </c>
      <c r="J27" s="27">
        <v>990</v>
      </c>
      <c r="K27" s="27">
        <v>2</v>
      </c>
      <c r="L27" s="27">
        <v>9.7955294080000002</v>
      </c>
      <c r="M27" s="27">
        <v>3</v>
      </c>
      <c r="N27" s="27">
        <v>4</v>
      </c>
      <c r="O27" s="27">
        <v>810</v>
      </c>
      <c r="P27" s="27">
        <v>3</v>
      </c>
      <c r="Q27" s="27">
        <v>17.621587299999998</v>
      </c>
      <c r="R27" s="27">
        <v>3</v>
      </c>
      <c r="S27" s="27">
        <v>3</v>
      </c>
      <c r="T27" s="27">
        <v>1590</v>
      </c>
      <c r="U27" s="27">
        <v>4</v>
      </c>
      <c r="V27" s="27">
        <v>13.876999994000002</v>
      </c>
    </row>
    <row r="28" spans="1:22" x14ac:dyDescent="0.25">
      <c r="A28" s="27">
        <f t="shared" si="0"/>
        <v>3007</v>
      </c>
      <c r="B28" s="27">
        <f t="shared" si="1"/>
        <v>7</v>
      </c>
      <c r="C28" s="27">
        <v>3</v>
      </c>
      <c r="D28" s="27">
        <v>1</v>
      </c>
      <c r="E28" s="27">
        <v>990</v>
      </c>
      <c r="F28" s="27">
        <v>2</v>
      </c>
      <c r="G28" s="27">
        <v>12.24441176</v>
      </c>
      <c r="H28" s="27">
        <v>3</v>
      </c>
      <c r="I28" s="27">
        <v>2</v>
      </c>
      <c r="J28" s="27">
        <v>920</v>
      </c>
      <c r="K28" s="27">
        <v>1</v>
      </c>
      <c r="L28" s="27">
        <v>9.0625306160000001</v>
      </c>
      <c r="M28" s="27">
        <v>3</v>
      </c>
      <c r="N28" s="27">
        <v>3</v>
      </c>
      <c r="O28" s="27">
        <v>1710</v>
      </c>
      <c r="P28" s="27">
        <v>4</v>
      </c>
      <c r="Q28" s="27">
        <v>17.079384608000002</v>
      </c>
      <c r="R28" s="27">
        <v>3</v>
      </c>
      <c r="S28" s="27">
        <v>3</v>
      </c>
      <c r="T28" s="27">
        <v>630</v>
      </c>
      <c r="U28" s="27">
        <v>4</v>
      </c>
      <c r="V28" s="27">
        <v>12.809538456000002</v>
      </c>
    </row>
    <row r="29" spans="1:22" x14ac:dyDescent="0.25">
      <c r="A29" s="27">
        <f t="shared" si="0"/>
        <v>3008</v>
      </c>
      <c r="B29" s="27">
        <f t="shared" si="1"/>
        <v>8</v>
      </c>
      <c r="C29" s="27">
        <v>3</v>
      </c>
      <c r="D29" s="27">
        <v>1</v>
      </c>
      <c r="E29" s="27">
        <v>1520</v>
      </c>
      <c r="F29" s="27">
        <v>2</v>
      </c>
      <c r="G29" s="27">
        <v>12.24441176</v>
      </c>
      <c r="H29" s="27">
        <v>3</v>
      </c>
      <c r="I29" s="27">
        <v>2</v>
      </c>
      <c r="J29" s="27">
        <v>1530</v>
      </c>
      <c r="K29" s="27">
        <v>1</v>
      </c>
      <c r="L29" s="27">
        <v>9.0625306160000001</v>
      </c>
      <c r="M29" s="27">
        <v>3</v>
      </c>
      <c r="N29" s="27">
        <v>4</v>
      </c>
      <c r="O29" s="27">
        <v>1300</v>
      </c>
      <c r="P29" s="27">
        <v>3</v>
      </c>
      <c r="Q29" s="27">
        <v>15.859428569999999</v>
      </c>
      <c r="R29" s="27">
        <v>3</v>
      </c>
      <c r="S29" s="27">
        <v>3</v>
      </c>
      <c r="T29" s="27">
        <v>1710</v>
      </c>
      <c r="U29" s="27">
        <v>4</v>
      </c>
      <c r="V29" s="27">
        <v>12.809538456000002</v>
      </c>
    </row>
    <row r="30" spans="1:22" x14ac:dyDescent="0.25">
      <c r="A30" s="27">
        <f t="shared" si="0"/>
        <v>3009</v>
      </c>
      <c r="B30" s="27">
        <f t="shared" si="1"/>
        <v>9</v>
      </c>
      <c r="C30" s="27">
        <v>3</v>
      </c>
      <c r="D30" s="27">
        <v>2</v>
      </c>
      <c r="E30" s="27">
        <v>1000</v>
      </c>
      <c r="F30" s="27">
        <v>1</v>
      </c>
      <c r="G30" s="27">
        <v>11.328163270000001</v>
      </c>
      <c r="H30" s="27">
        <v>3</v>
      </c>
      <c r="I30" s="27">
        <v>2</v>
      </c>
      <c r="J30" s="27">
        <v>1590</v>
      </c>
      <c r="K30" s="27">
        <v>1</v>
      </c>
      <c r="L30" s="27">
        <v>9.0625306160000001</v>
      </c>
      <c r="M30" s="27">
        <v>3</v>
      </c>
      <c r="N30" s="27">
        <v>4</v>
      </c>
      <c r="O30" s="27">
        <v>630</v>
      </c>
      <c r="P30" s="27">
        <v>3</v>
      </c>
      <c r="Q30" s="27">
        <v>14.978349204999999</v>
      </c>
      <c r="R30" s="27">
        <v>3</v>
      </c>
      <c r="S30" s="27">
        <v>4</v>
      </c>
      <c r="T30" s="27">
        <v>1770</v>
      </c>
      <c r="U30" s="27">
        <v>3</v>
      </c>
      <c r="V30" s="27">
        <v>12.33511111</v>
      </c>
    </row>
    <row r="31" spans="1:22" x14ac:dyDescent="0.25">
      <c r="A31" s="27">
        <f t="shared" si="0"/>
        <v>3010</v>
      </c>
      <c r="B31" s="27">
        <f t="shared" si="1"/>
        <v>10</v>
      </c>
      <c r="C31" s="27">
        <v>3</v>
      </c>
      <c r="D31" s="27">
        <v>2</v>
      </c>
      <c r="E31" s="27">
        <v>1710</v>
      </c>
      <c r="F31" s="27">
        <v>1</v>
      </c>
      <c r="G31" s="27">
        <v>11.328163270000001</v>
      </c>
      <c r="H31" s="27">
        <v>3</v>
      </c>
      <c r="I31" s="27">
        <v>2</v>
      </c>
      <c r="J31" s="27">
        <v>1710</v>
      </c>
      <c r="K31" s="27">
        <v>1</v>
      </c>
      <c r="L31" s="27">
        <v>9.0625306160000001</v>
      </c>
      <c r="M31" s="27">
        <v>3</v>
      </c>
      <c r="N31" s="27">
        <v>4</v>
      </c>
      <c r="O31" s="27">
        <v>1020</v>
      </c>
      <c r="P31" s="27">
        <v>3</v>
      </c>
      <c r="Q31" s="27">
        <v>14.097269839999999</v>
      </c>
      <c r="R31" s="27">
        <v>3</v>
      </c>
      <c r="S31" s="27">
        <v>4</v>
      </c>
      <c r="T31" s="27">
        <v>460</v>
      </c>
      <c r="U31" s="27">
        <v>3</v>
      </c>
      <c r="V31" s="27">
        <v>10.57295238</v>
      </c>
    </row>
    <row r="32" spans="1:22" x14ac:dyDescent="0.25">
      <c r="A32" s="27">
        <f t="shared" si="0"/>
        <v>4001</v>
      </c>
      <c r="B32" s="27">
        <f t="shared" si="1"/>
        <v>1</v>
      </c>
      <c r="C32" s="27">
        <v>4</v>
      </c>
      <c r="D32" s="27">
        <v>2</v>
      </c>
      <c r="E32" s="27">
        <v>1760</v>
      </c>
      <c r="F32" s="27">
        <v>1</v>
      </c>
      <c r="G32" s="27">
        <v>43.06655172</v>
      </c>
      <c r="H32" s="27">
        <v>4</v>
      </c>
      <c r="I32" s="27">
        <v>2</v>
      </c>
      <c r="J32" s="27">
        <v>1760</v>
      </c>
      <c r="K32" s="27">
        <v>1</v>
      </c>
      <c r="L32" s="27">
        <v>31.582137927999998</v>
      </c>
      <c r="M32" s="27">
        <v>4</v>
      </c>
      <c r="N32" s="27">
        <v>3</v>
      </c>
      <c r="O32" s="27">
        <v>1760</v>
      </c>
      <c r="P32" s="27">
        <v>4</v>
      </c>
      <c r="Q32" s="27">
        <v>42.291809536000002</v>
      </c>
      <c r="R32" s="27">
        <v>4</v>
      </c>
      <c r="S32" s="27">
        <v>3</v>
      </c>
      <c r="T32" s="27">
        <v>630</v>
      </c>
      <c r="U32" s="27">
        <v>4</v>
      </c>
      <c r="V32" s="27">
        <v>31.718857152000002</v>
      </c>
    </row>
    <row r="33" spans="1:22" x14ac:dyDescent="0.25">
      <c r="A33" s="27">
        <f t="shared" si="0"/>
        <v>4002</v>
      </c>
      <c r="B33" s="27">
        <f t="shared" si="1"/>
        <v>2</v>
      </c>
      <c r="C33" s="27">
        <v>4</v>
      </c>
      <c r="D33" s="27">
        <v>2</v>
      </c>
      <c r="E33" s="27">
        <v>1770</v>
      </c>
      <c r="F33" s="27">
        <v>1</v>
      </c>
      <c r="G33" s="27">
        <v>34.453241376000001</v>
      </c>
      <c r="H33" s="27">
        <v>4</v>
      </c>
      <c r="I33" s="27">
        <v>2</v>
      </c>
      <c r="J33" s="27">
        <v>1770</v>
      </c>
      <c r="K33" s="27">
        <v>1</v>
      </c>
      <c r="L33" s="27">
        <v>25.839931031999999</v>
      </c>
      <c r="M33" s="27">
        <v>4</v>
      </c>
      <c r="N33" s="27">
        <v>3</v>
      </c>
      <c r="O33" s="27">
        <v>1270</v>
      </c>
      <c r="P33" s="27">
        <v>4</v>
      </c>
      <c r="Q33" s="27">
        <v>25.110761912000001</v>
      </c>
      <c r="R33" s="27">
        <v>4</v>
      </c>
      <c r="S33" s="27">
        <v>3</v>
      </c>
      <c r="T33" s="27">
        <v>360</v>
      </c>
      <c r="U33" s="27">
        <v>4</v>
      </c>
      <c r="V33" s="27">
        <v>29.075619056000001</v>
      </c>
    </row>
    <row r="34" spans="1:22" x14ac:dyDescent="0.25">
      <c r="A34" s="27">
        <f t="shared" si="0"/>
        <v>4003</v>
      </c>
      <c r="B34" s="27">
        <f t="shared" si="1"/>
        <v>3</v>
      </c>
      <c r="C34" s="27">
        <v>4</v>
      </c>
      <c r="D34" s="27">
        <v>2</v>
      </c>
      <c r="E34" s="27">
        <v>1420</v>
      </c>
      <c r="F34" s="27">
        <v>1</v>
      </c>
      <c r="G34" s="27">
        <v>18.662172412</v>
      </c>
      <c r="H34" s="27">
        <v>4</v>
      </c>
      <c r="I34" s="27">
        <v>1</v>
      </c>
      <c r="J34" s="27">
        <v>1320</v>
      </c>
      <c r="K34" s="27">
        <v>2</v>
      </c>
      <c r="L34" s="27">
        <v>18.824452179000001</v>
      </c>
      <c r="M34" s="27">
        <v>4</v>
      </c>
      <c r="N34" s="27">
        <v>3</v>
      </c>
      <c r="O34" s="27">
        <v>1740</v>
      </c>
      <c r="P34" s="27">
        <v>4</v>
      </c>
      <c r="Q34" s="27">
        <v>23.789142864000002</v>
      </c>
      <c r="R34" s="27">
        <v>4</v>
      </c>
      <c r="S34" s="27">
        <v>3</v>
      </c>
      <c r="T34" s="27">
        <v>120</v>
      </c>
      <c r="U34" s="27">
        <v>4</v>
      </c>
      <c r="V34" s="27">
        <v>26.432380960000003</v>
      </c>
    </row>
    <row r="35" spans="1:22" x14ac:dyDescent="0.25">
      <c r="A35" s="27">
        <f t="shared" si="0"/>
        <v>4004</v>
      </c>
      <c r="B35" s="27">
        <f t="shared" si="1"/>
        <v>4</v>
      </c>
      <c r="C35" s="27">
        <v>4</v>
      </c>
      <c r="D35" s="27">
        <v>1</v>
      </c>
      <c r="E35" s="27">
        <v>1470</v>
      </c>
      <c r="F35" s="27">
        <v>2</v>
      </c>
      <c r="G35" s="27">
        <v>15.928382613</v>
      </c>
      <c r="H35" s="27">
        <v>4</v>
      </c>
      <c r="I35" s="27">
        <v>1</v>
      </c>
      <c r="J35" s="27">
        <v>1300</v>
      </c>
      <c r="K35" s="27">
        <v>2</v>
      </c>
      <c r="L35" s="27">
        <v>17.376417396000001</v>
      </c>
      <c r="M35" s="27">
        <v>4</v>
      </c>
      <c r="N35" s="27">
        <v>3</v>
      </c>
      <c r="O35" s="27">
        <v>1320</v>
      </c>
      <c r="P35" s="27">
        <v>4</v>
      </c>
      <c r="Q35" s="27">
        <v>19.824285720000002</v>
      </c>
      <c r="R35" s="27">
        <v>4</v>
      </c>
      <c r="S35" s="27">
        <v>3</v>
      </c>
      <c r="T35" s="27">
        <v>1270</v>
      </c>
      <c r="U35" s="27">
        <v>4</v>
      </c>
      <c r="V35" s="27">
        <v>26.432380960000003</v>
      </c>
    </row>
    <row r="36" spans="1:22" x14ac:dyDescent="0.25">
      <c r="A36" s="27">
        <f t="shared" si="0"/>
        <v>4005</v>
      </c>
      <c r="B36" s="27">
        <f t="shared" si="1"/>
        <v>5</v>
      </c>
      <c r="C36" s="27">
        <v>4</v>
      </c>
      <c r="D36" s="27">
        <v>2</v>
      </c>
      <c r="E36" s="27">
        <v>1710</v>
      </c>
      <c r="F36" s="27">
        <v>1</v>
      </c>
      <c r="G36" s="27">
        <v>14.355517239999999</v>
      </c>
      <c r="H36" s="27">
        <v>4</v>
      </c>
      <c r="I36" s="27">
        <v>2</v>
      </c>
      <c r="J36" s="27">
        <v>120</v>
      </c>
      <c r="K36" s="27">
        <v>1</v>
      </c>
      <c r="L36" s="27">
        <v>17.226620688000001</v>
      </c>
      <c r="M36" s="27">
        <v>4</v>
      </c>
      <c r="N36" s="27">
        <v>4</v>
      </c>
      <c r="O36" s="27">
        <v>1280</v>
      </c>
      <c r="P36" s="27">
        <v>3</v>
      </c>
      <c r="Q36" s="27">
        <v>19.080875000000002</v>
      </c>
      <c r="R36" s="27">
        <v>4</v>
      </c>
      <c r="S36" s="27">
        <v>4</v>
      </c>
      <c r="T36" s="27">
        <v>1370</v>
      </c>
      <c r="U36" s="27">
        <v>3</v>
      </c>
      <c r="V36" s="27">
        <v>20.8155</v>
      </c>
    </row>
    <row r="37" spans="1:22" x14ac:dyDescent="0.25">
      <c r="A37" s="27">
        <f t="shared" si="0"/>
        <v>4006</v>
      </c>
      <c r="B37" s="27">
        <f t="shared" si="1"/>
        <v>6</v>
      </c>
      <c r="C37" s="27">
        <v>4</v>
      </c>
      <c r="D37" s="27">
        <v>1</v>
      </c>
      <c r="E37" s="27">
        <v>1300</v>
      </c>
      <c r="F37" s="27">
        <v>2</v>
      </c>
      <c r="G37" s="27">
        <v>13.032313047000001</v>
      </c>
      <c r="H37" s="27">
        <v>4</v>
      </c>
      <c r="I37" s="27">
        <v>2</v>
      </c>
      <c r="J37" s="27">
        <v>1780</v>
      </c>
      <c r="K37" s="27">
        <v>1</v>
      </c>
      <c r="L37" s="27">
        <v>12.919965516</v>
      </c>
      <c r="M37" s="27">
        <v>4</v>
      </c>
      <c r="N37" s="27">
        <v>3</v>
      </c>
      <c r="O37" s="27">
        <v>1180</v>
      </c>
      <c r="P37" s="27">
        <v>4</v>
      </c>
      <c r="Q37" s="27">
        <v>18.502666672</v>
      </c>
      <c r="R37" s="27">
        <v>4</v>
      </c>
      <c r="S37" s="27">
        <v>3</v>
      </c>
      <c r="T37" s="27">
        <v>1320</v>
      </c>
      <c r="U37" s="27">
        <v>4</v>
      </c>
      <c r="V37" s="27">
        <v>17.181047624000001</v>
      </c>
    </row>
    <row r="38" spans="1:22" x14ac:dyDescent="0.25">
      <c r="A38" s="27">
        <f t="shared" si="0"/>
        <v>4007</v>
      </c>
      <c r="B38" s="27">
        <f t="shared" si="1"/>
        <v>7</v>
      </c>
      <c r="C38" s="27">
        <v>4</v>
      </c>
      <c r="D38" s="27">
        <v>1</v>
      </c>
      <c r="E38" s="27">
        <v>1390</v>
      </c>
      <c r="F38" s="27">
        <v>2</v>
      </c>
      <c r="G38" s="27">
        <v>13.032313047000001</v>
      </c>
      <c r="H38" s="27">
        <v>4</v>
      </c>
      <c r="I38" s="27">
        <v>2</v>
      </c>
      <c r="J38" s="27">
        <v>1390</v>
      </c>
      <c r="K38" s="27">
        <v>1</v>
      </c>
      <c r="L38" s="27">
        <v>11.484413792</v>
      </c>
      <c r="M38" s="27">
        <v>4</v>
      </c>
      <c r="N38" s="27">
        <v>3</v>
      </c>
      <c r="O38" s="27">
        <v>1200</v>
      </c>
      <c r="P38" s="27">
        <v>4</v>
      </c>
      <c r="Q38" s="27">
        <v>18.502666672</v>
      </c>
      <c r="R38" s="27">
        <v>4</v>
      </c>
      <c r="S38" s="27">
        <v>3</v>
      </c>
      <c r="T38" s="27">
        <v>540</v>
      </c>
      <c r="U38" s="27">
        <v>4</v>
      </c>
      <c r="V38" s="27">
        <v>15.859428576000001</v>
      </c>
    </row>
    <row r="39" spans="1:22" x14ac:dyDescent="0.25">
      <c r="A39" s="27">
        <f t="shared" si="0"/>
        <v>4008</v>
      </c>
      <c r="B39" s="27">
        <f t="shared" si="1"/>
        <v>8</v>
      </c>
      <c r="C39" s="27">
        <v>4</v>
      </c>
      <c r="D39" s="27">
        <v>2</v>
      </c>
      <c r="E39" s="27">
        <v>1270</v>
      </c>
      <c r="F39" s="27">
        <v>2</v>
      </c>
      <c r="G39" s="27">
        <v>12.919965516</v>
      </c>
      <c r="H39" s="27">
        <v>4</v>
      </c>
      <c r="I39" s="27">
        <v>2</v>
      </c>
      <c r="J39" s="27">
        <v>1710</v>
      </c>
      <c r="K39" s="27">
        <v>1</v>
      </c>
      <c r="L39" s="27">
        <v>11.484413792</v>
      </c>
      <c r="M39" s="27">
        <v>4</v>
      </c>
      <c r="N39" s="27">
        <v>4</v>
      </c>
      <c r="O39" s="27">
        <v>1420</v>
      </c>
      <c r="P39" s="27">
        <v>3</v>
      </c>
      <c r="Q39" s="27">
        <v>17.346250000000001</v>
      </c>
      <c r="R39" s="27">
        <v>4</v>
      </c>
      <c r="S39" s="27">
        <v>3</v>
      </c>
      <c r="T39" s="27">
        <v>1210</v>
      </c>
      <c r="U39" s="27">
        <v>4</v>
      </c>
      <c r="V39" s="27">
        <v>15.859428576000001</v>
      </c>
    </row>
    <row r="40" spans="1:22" x14ac:dyDescent="0.25">
      <c r="A40" s="27">
        <f t="shared" si="0"/>
        <v>4009</v>
      </c>
      <c r="B40" s="27">
        <f t="shared" si="1"/>
        <v>9</v>
      </c>
      <c r="C40" s="27">
        <v>4</v>
      </c>
      <c r="D40" s="27">
        <v>2</v>
      </c>
      <c r="E40" s="27">
        <v>1780</v>
      </c>
      <c r="F40" s="27">
        <v>1</v>
      </c>
      <c r="G40" s="27">
        <v>11.484413792</v>
      </c>
      <c r="H40" s="27">
        <v>4</v>
      </c>
      <c r="I40" s="27">
        <v>2</v>
      </c>
      <c r="J40" s="27">
        <v>1270</v>
      </c>
      <c r="K40" s="27">
        <v>2</v>
      </c>
      <c r="L40" s="27">
        <v>10.048862068</v>
      </c>
      <c r="M40" s="27">
        <v>4</v>
      </c>
      <c r="N40" s="27">
        <v>4</v>
      </c>
      <c r="O40" s="27">
        <v>630</v>
      </c>
      <c r="P40" s="27">
        <v>3</v>
      </c>
      <c r="Q40" s="27">
        <v>14.744312500000001</v>
      </c>
      <c r="R40" s="27">
        <v>4</v>
      </c>
      <c r="S40" s="27">
        <v>3</v>
      </c>
      <c r="T40" s="27">
        <v>1420</v>
      </c>
      <c r="U40" s="27">
        <v>4</v>
      </c>
      <c r="V40" s="27">
        <v>15.859428576000001</v>
      </c>
    </row>
    <row r="41" spans="1:22" x14ac:dyDescent="0.25">
      <c r="A41" s="27">
        <f t="shared" si="0"/>
        <v>4010</v>
      </c>
      <c r="B41" s="27">
        <f t="shared" si="1"/>
        <v>10</v>
      </c>
      <c r="C41" s="27">
        <v>4</v>
      </c>
      <c r="D41" s="27">
        <v>2</v>
      </c>
      <c r="E41" s="27">
        <v>1410</v>
      </c>
      <c r="F41" s="27">
        <v>2</v>
      </c>
      <c r="G41" s="27">
        <v>8.6133103440000003</v>
      </c>
      <c r="H41" s="27">
        <v>4</v>
      </c>
      <c r="I41" s="27">
        <v>2</v>
      </c>
      <c r="J41" s="27">
        <v>1420</v>
      </c>
      <c r="K41" s="27">
        <v>1</v>
      </c>
      <c r="L41" s="27">
        <v>10.048862068</v>
      </c>
      <c r="M41" s="27">
        <v>4</v>
      </c>
      <c r="N41" s="27">
        <v>4</v>
      </c>
      <c r="O41" s="27">
        <v>640</v>
      </c>
      <c r="P41" s="27">
        <v>3</v>
      </c>
      <c r="Q41" s="27">
        <v>13.877000000000001</v>
      </c>
      <c r="R41" s="27">
        <v>4</v>
      </c>
      <c r="S41" s="27">
        <v>3</v>
      </c>
      <c r="T41" s="27">
        <v>1760</v>
      </c>
      <c r="U41" s="27">
        <v>4</v>
      </c>
      <c r="V41" s="27">
        <v>13.216190480000002</v>
      </c>
    </row>
    <row r="42" spans="1:22" x14ac:dyDescent="0.25">
      <c r="A42" s="27">
        <f t="shared" si="0"/>
        <v>5001</v>
      </c>
      <c r="B42" s="27">
        <f t="shared" si="1"/>
        <v>1</v>
      </c>
      <c r="C42" s="27">
        <v>5</v>
      </c>
      <c r="D42" s="27">
        <v>2</v>
      </c>
      <c r="E42" s="27">
        <v>90</v>
      </c>
      <c r="F42" s="27">
        <v>1</v>
      </c>
      <c r="G42" s="27">
        <v>42.291809536000002</v>
      </c>
      <c r="H42" s="27">
        <v>5</v>
      </c>
      <c r="I42" s="27">
        <v>1</v>
      </c>
      <c r="J42" s="27">
        <v>1380</v>
      </c>
      <c r="K42" s="27">
        <v>2</v>
      </c>
      <c r="L42" s="27">
        <v>30.066833341999999</v>
      </c>
      <c r="M42" s="27">
        <v>5</v>
      </c>
      <c r="N42" s="27">
        <v>4</v>
      </c>
      <c r="O42" s="27">
        <v>360</v>
      </c>
      <c r="P42" s="27">
        <v>3</v>
      </c>
      <c r="Q42" s="27">
        <v>39.029062500000002</v>
      </c>
      <c r="R42" s="27">
        <v>5</v>
      </c>
      <c r="S42" s="27">
        <v>3</v>
      </c>
      <c r="T42" s="27">
        <v>360</v>
      </c>
      <c r="U42" s="27">
        <v>4</v>
      </c>
      <c r="V42" s="27">
        <v>23.186886074</v>
      </c>
    </row>
    <row r="43" spans="1:22" x14ac:dyDescent="0.25">
      <c r="A43" s="27">
        <f t="shared" si="0"/>
        <v>5002</v>
      </c>
      <c r="B43" s="27">
        <f t="shared" si="1"/>
        <v>2</v>
      </c>
      <c r="C43" s="27">
        <v>5</v>
      </c>
      <c r="D43" s="27">
        <v>1</v>
      </c>
      <c r="E43" s="27">
        <v>870</v>
      </c>
      <c r="F43" s="27">
        <v>2</v>
      </c>
      <c r="G43" s="27">
        <v>34.692500010000003</v>
      </c>
      <c r="H43" s="27">
        <v>5</v>
      </c>
      <c r="I43" s="27">
        <v>2</v>
      </c>
      <c r="J43" s="27">
        <v>1540</v>
      </c>
      <c r="K43" s="27">
        <v>1</v>
      </c>
      <c r="L43" s="27">
        <v>26.432380960000003</v>
      </c>
      <c r="M43" s="27">
        <v>5</v>
      </c>
      <c r="N43" s="27">
        <v>3</v>
      </c>
      <c r="O43" s="27">
        <v>1620</v>
      </c>
      <c r="P43" s="27">
        <v>4</v>
      </c>
      <c r="Q43" s="27">
        <v>27.402683541999998</v>
      </c>
      <c r="R43" s="27">
        <v>5</v>
      </c>
      <c r="S43" s="27">
        <v>3</v>
      </c>
      <c r="T43" s="27">
        <v>120</v>
      </c>
      <c r="U43" s="27">
        <v>4</v>
      </c>
      <c r="V43" s="27">
        <v>21.078987339999998</v>
      </c>
    </row>
    <row r="44" spans="1:22" x14ac:dyDescent="0.25">
      <c r="A44" s="27">
        <f t="shared" si="0"/>
        <v>5003</v>
      </c>
      <c r="B44" s="27">
        <f t="shared" si="1"/>
        <v>3</v>
      </c>
      <c r="C44" s="27">
        <v>5</v>
      </c>
      <c r="D44" s="27">
        <v>1</v>
      </c>
      <c r="E44" s="27">
        <v>980</v>
      </c>
      <c r="F44" s="27">
        <v>2</v>
      </c>
      <c r="G44" s="27">
        <v>23.128333340000001</v>
      </c>
      <c r="H44" s="27">
        <v>5</v>
      </c>
      <c r="I44" s="27">
        <v>2</v>
      </c>
      <c r="J44" s="27">
        <v>90</v>
      </c>
      <c r="K44" s="27">
        <v>1</v>
      </c>
      <c r="L44" s="27">
        <v>23.789142864000002</v>
      </c>
      <c r="M44" s="27">
        <v>5</v>
      </c>
      <c r="N44" s="27">
        <v>4</v>
      </c>
      <c r="O44" s="27">
        <v>1310</v>
      </c>
      <c r="P44" s="27">
        <v>3</v>
      </c>
      <c r="Q44" s="27">
        <v>26.019375</v>
      </c>
      <c r="R44" s="27">
        <v>5</v>
      </c>
      <c r="S44" s="27">
        <v>3</v>
      </c>
      <c r="T44" s="27">
        <v>1270</v>
      </c>
      <c r="U44" s="27">
        <v>4</v>
      </c>
      <c r="V44" s="27">
        <v>21.078987339999998</v>
      </c>
    </row>
    <row r="45" spans="1:22" x14ac:dyDescent="0.25">
      <c r="A45" s="27">
        <f t="shared" si="0"/>
        <v>5004</v>
      </c>
      <c r="B45" s="27">
        <f t="shared" si="1"/>
        <v>4</v>
      </c>
      <c r="C45" s="27">
        <v>5</v>
      </c>
      <c r="D45" s="27">
        <v>2</v>
      </c>
      <c r="E45" s="27">
        <v>1380</v>
      </c>
      <c r="F45" s="27">
        <v>1</v>
      </c>
      <c r="G45" s="27">
        <v>21.145904768000001</v>
      </c>
      <c r="H45" s="27">
        <v>5</v>
      </c>
      <c r="I45" s="27">
        <v>2</v>
      </c>
      <c r="J45" s="27">
        <v>120</v>
      </c>
      <c r="K45" s="27">
        <v>1</v>
      </c>
      <c r="L45" s="27">
        <v>15.859428576000001</v>
      </c>
      <c r="M45" s="27">
        <v>5</v>
      </c>
      <c r="N45" s="27">
        <v>3</v>
      </c>
      <c r="O45" s="27">
        <v>1570</v>
      </c>
      <c r="P45" s="27">
        <v>4</v>
      </c>
      <c r="Q45" s="27">
        <v>25.294784807999999</v>
      </c>
      <c r="R45" s="27">
        <v>5</v>
      </c>
      <c r="S45" s="27">
        <v>3</v>
      </c>
      <c r="T45" s="27">
        <v>1400</v>
      </c>
      <c r="U45" s="27">
        <v>4</v>
      </c>
      <c r="V45" s="27">
        <v>21.078987339999998</v>
      </c>
    </row>
    <row r="46" spans="1:22" x14ac:dyDescent="0.25">
      <c r="A46" s="27">
        <f t="shared" si="0"/>
        <v>5005</v>
      </c>
      <c r="B46" s="27">
        <f t="shared" si="1"/>
        <v>5</v>
      </c>
      <c r="C46" s="27">
        <v>5</v>
      </c>
      <c r="D46" s="27">
        <v>2</v>
      </c>
      <c r="E46" s="27">
        <v>940</v>
      </c>
      <c r="F46" s="27">
        <v>1</v>
      </c>
      <c r="G46" s="27">
        <v>18.502666672</v>
      </c>
      <c r="H46" s="27">
        <v>5</v>
      </c>
      <c r="I46" s="27">
        <v>1</v>
      </c>
      <c r="J46" s="27">
        <v>1480</v>
      </c>
      <c r="K46" s="27">
        <v>2</v>
      </c>
      <c r="L46" s="27">
        <v>15.033416670999999</v>
      </c>
      <c r="M46" s="27">
        <v>5</v>
      </c>
      <c r="N46" s="27">
        <v>4</v>
      </c>
      <c r="O46" s="27">
        <v>1380</v>
      </c>
      <c r="P46" s="27">
        <v>3</v>
      </c>
      <c r="Q46" s="27">
        <v>23.417437499999998</v>
      </c>
      <c r="R46" s="27">
        <v>5</v>
      </c>
      <c r="S46" s="27">
        <v>3</v>
      </c>
      <c r="T46" s="27">
        <v>1570</v>
      </c>
      <c r="U46" s="27">
        <v>4</v>
      </c>
      <c r="V46" s="27">
        <v>21.078987339999998</v>
      </c>
    </row>
    <row r="47" spans="1:22" x14ac:dyDescent="0.25">
      <c r="A47" s="27">
        <f t="shared" si="0"/>
        <v>5006</v>
      </c>
      <c r="B47" s="27">
        <f t="shared" si="1"/>
        <v>6</v>
      </c>
      <c r="C47" s="27">
        <v>5</v>
      </c>
      <c r="D47" s="27">
        <v>2</v>
      </c>
      <c r="E47" s="27">
        <v>1310</v>
      </c>
      <c r="F47" s="27">
        <v>1</v>
      </c>
      <c r="G47" s="27">
        <v>15.859428576000001</v>
      </c>
      <c r="H47" s="27">
        <v>5</v>
      </c>
      <c r="I47" s="27">
        <v>1</v>
      </c>
      <c r="J47" s="27">
        <v>1370</v>
      </c>
      <c r="K47" s="27">
        <v>2</v>
      </c>
      <c r="L47" s="27">
        <v>11.564166670000001</v>
      </c>
      <c r="M47" s="27">
        <v>5</v>
      </c>
      <c r="N47" s="27">
        <v>3</v>
      </c>
      <c r="O47" s="27">
        <v>1400</v>
      </c>
      <c r="P47" s="27">
        <v>4</v>
      </c>
      <c r="Q47" s="27">
        <v>23.186886074</v>
      </c>
      <c r="R47" s="27">
        <v>5</v>
      </c>
      <c r="S47" s="27">
        <v>3</v>
      </c>
      <c r="T47" s="27">
        <v>1620</v>
      </c>
      <c r="U47" s="27">
        <v>4</v>
      </c>
      <c r="V47" s="27">
        <v>21.078987339999998</v>
      </c>
    </row>
    <row r="48" spans="1:22" x14ac:dyDescent="0.25">
      <c r="A48" s="27">
        <f t="shared" si="0"/>
        <v>5007</v>
      </c>
      <c r="B48" s="27">
        <f t="shared" si="1"/>
        <v>7</v>
      </c>
      <c r="C48" s="27">
        <v>5</v>
      </c>
      <c r="D48" s="27">
        <v>2</v>
      </c>
      <c r="E48" s="27">
        <v>1540</v>
      </c>
      <c r="F48" s="27">
        <v>1</v>
      </c>
      <c r="G48" s="27">
        <v>15.859428576000001</v>
      </c>
      <c r="H48" s="27">
        <v>5</v>
      </c>
      <c r="I48" s="27">
        <v>2</v>
      </c>
      <c r="J48" s="27">
        <v>1310</v>
      </c>
      <c r="K48" s="27">
        <v>1</v>
      </c>
      <c r="L48" s="27">
        <v>10.572952384000001</v>
      </c>
      <c r="M48" s="27">
        <v>5</v>
      </c>
      <c r="N48" s="27">
        <v>3</v>
      </c>
      <c r="O48" s="27">
        <v>1270</v>
      </c>
      <c r="P48" s="27">
        <v>4</v>
      </c>
      <c r="Q48" s="27">
        <v>20.025037973</v>
      </c>
      <c r="R48" s="27">
        <v>5</v>
      </c>
      <c r="S48" s="27">
        <v>4</v>
      </c>
      <c r="T48" s="27">
        <v>1380</v>
      </c>
      <c r="U48" s="27">
        <v>3</v>
      </c>
      <c r="V48" s="27">
        <v>20.8155</v>
      </c>
    </row>
    <row r="49" spans="1:22" x14ac:dyDescent="0.25">
      <c r="A49" s="27">
        <f t="shared" si="0"/>
        <v>5008</v>
      </c>
      <c r="B49" s="27">
        <f t="shared" si="1"/>
        <v>8</v>
      </c>
      <c r="C49" s="27">
        <v>5</v>
      </c>
      <c r="D49" s="27">
        <v>2</v>
      </c>
      <c r="E49" s="27">
        <v>1270</v>
      </c>
      <c r="F49" s="27">
        <v>2</v>
      </c>
      <c r="G49" s="27">
        <v>11.894571432000001</v>
      </c>
      <c r="H49" s="27">
        <v>5</v>
      </c>
      <c r="I49" s="27">
        <v>2</v>
      </c>
      <c r="J49" s="27">
        <v>1400</v>
      </c>
      <c r="K49" s="27">
        <v>1</v>
      </c>
      <c r="L49" s="27">
        <v>10.572952384000001</v>
      </c>
      <c r="M49" s="27">
        <v>5</v>
      </c>
      <c r="N49" s="27">
        <v>4</v>
      </c>
      <c r="O49" s="27">
        <v>1480</v>
      </c>
      <c r="P49" s="27">
        <v>3</v>
      </c>
      <c r="Q49" s="27">
        <v>18.213562500000002</v>
      </c>
      <c r="R49" s="27">
        <v>5</v>
      </c>
      <c r="S49" s="27">
        <v>4</v>
      </c>
      <c r="T49" s="27">
        <v>1250</v>
      </c>
      <c r="U49" s="27">
        <v>3</v>
      </c>
      <c r="V49" s="27">
        <v>19.514531250000001</v>
      </c>
    </row>
    <row r="50" spans="1:22" x14ac:dyDescent="0.25">
      <c r="A50" s="27">
        <f t="shared" si="0"/>
        <v>5009</v>
      </c>
      <c r="B50" s="27">
        <f t="shared" si="1"/>
        <v>9</v>
      </c>
      <c r="C50" s="27">
        <v>5</v>
      </c>
      <c r="D50" s="27">
        <v>1</v>
      </c>
      <c r="E50" s="27">
        <v>1370</v>
      </c>
      <c r="F50" s="27">
        <v>2</v>
      </c>
      <c r="G50" s="27">
        <v>9.2513333360000001</v>
      </c>
      <c r="H50" s="27">
        <v>5</v>
      </c>
      <c r="I50" s="27">
        <v>1</v>
      </c>
      <c r="J50" s="27">
        <v>1250</v>
      </c>
      <c r="K50" s="27">
        <v>2</v>
      </c>
      <c r="L50" s="27">
        <v>9.2513333360000001</v>
      </c>
      <c r="M50" s="27">
        <v>5</v>
      </c>
      <c r="N50" s="27">
        <v>4</v>
      </c>
      <c r="O50" s="27">
        <v>980</v>
      </c>
      <c r="P50" s="27">
        <v>3</v>
      </c>
      <c r="Q50" s="27">
        <v>15.611625</v>
      </c>
      <c r="R50" s="27">
        <v>5</v>
      </c>
      <c r="S50" s="27">
        <v>4</v>
      </c>
      <c r="T50" s="27">
        <v>1370</v>
      </c>
      <c r="U50" s="27">
        <v>3</v>
      </c>
      <c r="V50" s="27">
        <v>15.611625</v>
      </c>
    </row>
    <row r="51" spans="1:22" x14ac:dyDescent="0.25">
      <c r="A51" s="27">
        <f t="shared" si="0"/>
        <v>5010</v>
      </c>
      <c r="B51" s="27">
        <f t="shared" si="1"/>
        <v>10</v>
      </c>
      <c r="C51" s="27">
        <v>5</v>
      </c>
      <c r="D51" s="27">
        <v>1</v>
      </c>
      <c r="E51" s="27">
        <v>1480</v>
      </c>
      <c r="F51" s="27">
        <v>2</v>
      </c>
      <c r="G51" s="27">
        <v>8.0949166689999998</v>
      </c>
      <c r="H51" s="27">
        <v>5</v>
      </c>
      <c r="I51" s="27">
        <v>1</v>
      </c>
      <c r="J51" s="27">
        <v>1640</v>
      </c>
      <c r="K51" s="27">
        <v>2</v>
      </c>
      <c r="L51" s="27">
        <v>9.2513333360000001</v>
      </c>
      <c r="M51" s="27">
        <v>5</v>
      </c>
      <c r="N51" s="27">
        <v>4</v>
      </c>
      <c r="O51" s="27">
        <v>1250</v>
      </c>
      <c r="P51" s="27">
        <v>3</v>
      </c>
      <c r="Q51" s="27">
        <v>15.611625</v>
      </c>
      <c r="R51" s="27">
        <v>5</v>
      </c>
      <c r="S51" s="27">
        <v>4</v>
      </c>
      <c r="T51" s="27">
        <v>1480</v>
      </c>
      <c r="U51" s="27">
        <v>3</v>
      </c>
      <c r="V51" s="27">
        <v>13.0096875</v>
      </c>
    </row>
    <row r="52" spans="1:22" x14ac:dyDescent="0.25">
      <c r="A52" s="27">
        <f t="shared" si="0"/>
        <v>6001</v>
      </c>
      <c r="B52" s="27">
        <f t="shared" si="1"/>
        <v>1</v>
      </c>
      <c r="C52" s="27">
        <v>6</v>
      </c>
      <c r="D52" s="27">
        <v>2</v>
      </c>
      <c r="E52" s="27">
        <v>1760</v>
      </c>
      <c r="F52" s="27">
        <v>1</v>
      </c>
      <c r="G52" s="27">
        <v>45.415636365000005</v>
      </c>
      <c r="H52" s="27">
        <v>6</v>
      </c>
      <c r="I52" s="27">
        <v>2</v>
      </c>
      <c r="J52" s="27">
        <v>1390</v>
      </c>
      <c r="K52" s="27">
        <v>1</v>
      </c>
      <c r="L52" s="27">
        <v>48.443345456000003</v>
      </c>
      <c r="M52" s="27">
        <v>6</v>
      </c>
      <c r="N52" s="27">
        <v>4</v>
      </c>
      <c r="O52" s="27">
        <v>1810</v>
      </c>
      <c r="P52" s="27">
        <v>3</v>
      </c>
      <c r="Q52" s="27">
        <v>48.068783503999995</v>
      </c>
      <c r="R52" s="27">
        <v>6</v>
      </c>
      <c r="S52" s="27">
        <v>3</v>
      </c>
      <c r="T52" s="27">
        <v>1810</v>
      </c>
      <c r="U52" s="27">
        <v>4</v>
      </c>
      <c r="V52" s="27">
        <v>30.675473681999996</v>
      </c>
    </row>
    <row r="53" spans="1:22" x14ac:dyDescent="0.25">
      <c r="A53" s="27">
        <f t="shared" si="0"/>
        <v>6002</v>
      </c>
      <c r="B53" s="27">
        <f t="shared" si="1"/>
        <v>2</v>
      </c>
      <c r="C53" s="27">
        <v>6</v>
      </c>
      <c r="D53" s="27">
        <v>1</v>
      </c>
      <c r="E53" s="27">
        <v>1390</v>
      </c>
      <c r="F53" s="27">
        <v>2</v>
      </c>
      <c r="G53" s="27">
        <v>32.938813188000005</v>
      </c>
      <c r="H53" s="27">
        <v>6</v>
      </c>
      <c r="I53" s="27">
        <v>2</v>
      </c>
      <c r="J53" s="27">
        <v>1760</v>
      </c>
      <c r="K53" s="27">
        <v>1</v>
      </c>
      <c r="L53" s="27">
        <v>33.304800001000004</v>
      </c>
      <c r="M53" s="27">
        <v>6</v>
      </c>
      <c r="N53" s="27">
        <v>3</v>
      </c>
      <c r="O53" s="27">
        <v>1760</v>
      </c>
      <c r="P53" s="27">
        <v>4</v>
      </c>
      <c r="Q53" s="27">
        <v>35.057684207999998</v>
      </c>
      <c r="R53" s="27">
        <v>6</v>
      </c>
      <c r="S53" s="27">
        <v>3</v>
      </c>
      <c r="T53" s="27">
        <v>360</v>
      </c>
      <c r="U53" s="27">
        <v>4</v>
      </c>
      <c r="V53" s="27">
        <v>24.102157892999998</v>
      </c>
    </row>
    <row r="54" spans="1:22" x14ac:dyDescent="0.25">
      <c r="A54" s="27">
        <f t="shared" si="0"/>
        <v>6003</v>
      </c>
      <c r="B54" s="27">
        <f t="shared" si="1"/>
        <v>3</v>
      </c>
      <c r="C54" s="27">
        <v>6</v>
      </c>
      <c r="D54" s="27">
        <v>2</v>
      </c>
      <c r="E54" s="27">
        <v>1780</v>
      </c>
      <c r="F54" s="27">
        <v>1</v>
      </c>
      <c r="G54" s="27">
        <v>24.221672728000001</v>
      </c>
      <c r="H54" s="27">
        <v>6</v>
      </c>
      <c r="I54" s="27">
        <v>2</v>
      </c>
      <c r="J54" s="27">
        <v>1410</v>
      </c>
      <c r="K54" s="27">
        <v>1</v>
      </c>
      <c r="L54" s="27">
        <v>27.249381819</v>
      </c>
      <c r="M54" s="27">
        <v>6</v>
      </c>
      <c r="N54" s="27">
        <v>3</v>
      </c>
      <c r="O54" s="27">
        <v>1390</v>
      </c>
      <c r="P54" s="27">
        <v>4</v>
      </c>
      <c r="Q54" s="27">
        <v>30.675473681999996</v>
      </c>
      <c r="R54" s="27">
        <v>6</v>
      </c>
      <c r="S54" s="27">
        <v>4</v>
      </c>
      <c r="T54" s="27">
        <v>1410</v>
      </c>
      <c r="U54" s="27">
        <v>3</v>
      </c>
      <c r="V54" s="27">
        <v>24.034391751999998</v>
      </c>
    </row>
    <row r="55" spans="1:22" x14ac:dyDescent="0.25">
      <c r="A55" s="27">
        <f t="shared" si="0"/>
        <v>6004</v>
      </c>
      <c r="B55" s="27">
        <f t="shared" si="1"/>
        <v>4</v>
      </c>
      <c r="C55" s="27">
        <v>6</v>
      </c>
      <c r="D55" s="27">
        <v>1</v>
      </c>
      <c r="E55" s="27">
        <v>1730</v>
      </c>
      <c r="F55" s="27">
        <v>2</v>
      </c>
      <c r="G55" s="27">
        <v>18.299340660000002</v>
      </c>
      <c r="H55" s="27">
        <v>6</v>
      </c>
      <c r="I55" s="27">
        <v>2</v>
      </c>
      <c r="J55" s="27">
        <v>1430</v>
      </c>
      <c r="K55" s="27">
        <v>1</v>
      </c>
      <c r="L55" s="27">
        <v>27.249381819</v>
      </c>
      <c r="M55" s="27">
        <v>6</v>
      </c>
      <c r="N55" s="27">
        <v>3</v>
      </c>
      <c r="O55" s="27">
        <v>1550</v>
      </c>
      <c r="P55" s="27">
        <v>4</v>
      </c>
      <c r="Q55" s="27">
        <v>30.675473681999996</v>
      </c>
      <c r="R55" s="27">
        <v>6</v>
      </c>
      <c r="S55" s="27">
        <v>3</v>
      </c>
      <c r="T55" s="27">
        <v>120</v>
      </c>
      <c r="U55" s="27">
        <v>4</v>
      </c>
      <c r="V55" s="27">
        <v>21.91105263</v>
      </c>
    </row>
    <row r="56" spans="1:22" x14ac:dyDescent="0.25">
      <c r="A56" s="27">
        <f t="shared" si="0"/>
        <v>6005</v>
      </c>
      <c r="B56" s="27">
        <f t="shared" si="1"/>
        <v>5</v>
      </c>
      <c r="C56" s="27">
        <v>6</v>
      </c>
      <c r="D56" s="27">
        <v>2</v>
      </c>
      <c r="E56" s="27">
        <v>1770</v>
      </c>
      <c r="F56" s="27">
        <v>1</v>
      </c>
      <c r="G56" s="27">
        <v>18.166254546000001</v>
      </c>
      <c r="H56" s="27">
        <v>6</v>
      </c>
      <c r="I56" s="27">
        <v>2</v>
      </c>
      <c r="J56" s="27">
        <v>1780</v>
      </c>
      <c r="K56" s="27">
        <v>1</v>
      </c>
      <c r="L56" s="27">
        <v>27.249381819</v>
      </c>
      <c r="M56" s="27">
        <v>6</v>
      </c>
      <c r="N56" s="27">
        <v>3</v>
      </c>
      <c r="O56" s="27">
        <v>430</v>
      </c>
      <c r="P56" s="27">
        <v>4</v>
      </c>
      <c r="Q56" s="27">
        <v>26.293263155999998</v>
      </c>
      <c r="R56" s="27">
        <v>6</v>
      </c>
      <c r="S56" s="27">
        <v>4</v>
      </c>
      <c r="T56" s="27">
        <v>450</v>
      </c>
      <c r="U56" s="27">
        <v>3</v>
      </c>
      <c r="V56" s="27">
        <v>20.600907216</v>
      </c>
    </row>
    <row r="57" spans="1:22" x14ac:dyDescent="0.25">
      <c r="A57" s="27">
        <f t="shared" si="0"/>
        <v>6006</v>
      </c>
      <c r="B57" s="27">
        <f t="shared" si="1"/>
        <v>6</v>
      </c>
      <c r="C57" s="27">
        <v>6</v>
      </c>
      <c r="D57" s="27">
        <v>1</v>
      </c>
      <c r="E57" s="27">
        <v>1410</v>
      </c>
      <c r="F57" s="27">
        <v>2</v>
      </c>
      <c r="G57" s="27">
        <v>10.979604396000001</v>
      </c>
      <c r="H57" s="27">
        <v>6</v>
      </c>
      <c r="I57" s="27">
        <v>1</v>
      </c>
      <c r="J57" s="27">
        <v>1730</v>
      </c>
      <c r="K57" s="27">
        <v>2</v>
      </c>
      <c r="L57" s="27">
        <v>18.299340660000002</v>
      </c>
      <c r="M57" s="27">
        <v>6</v>
      </c>
      <c r="N57" s="27">
        <v>4</v>
      </c>
      <c r="O57" s="27">
        <v>360</v>
      </c>
      <c r="P57" s="27">
        <v>3</v>
      </c>
      <c r="Q57" s="27">
        <v>25.751134019999999</v>
      </c>
      <c r="R57" s="27">
        <v>6</v>
      </c>
      <c r="S57" s="27">
        <v>4</v>
      </c>
      <c r="T57" s="27">
        <v>1430</v>
      </c>
      <c r="U57" s="27">
        <v>3</v>
      </c>
      <c r="V57" s="27">
        <v>18.884164947999999</v>
      </c>
    </row>
    <row r="58" spans="1:22" x14ac:dyDescent="0.25">
      <c r="A58" s="27">
        <f t="shared" si="0"/>
        <v>6007</v>
      </c>
      <c r="B58" s="27">
        <f t="shared" si="1"/>
        <v>7</v>
      </c>
      <c r="C58" s="27">
        <v>6</v>
      </c>
      <c r="D58" s="27">
        <v>1</v>
      </c>
      <c r="E58" s="27">
        <v>1430</v>
      </c>
      <c r="F58" s="27">
        <v>2</v>
      </c>
      <c r="G58" s="27">
        <v>7.3197362640000003</v>
      </c>
      <c r="H58" s="27">
        <v>6</v>
      </c>
      <c r="I58" s="27">
        <v>2</v>
      </c>
      <c r="J58" s="27">
        <v>1770</v>
      </c>
      <c r="K58" s="27">
        <v>1</v>
      </c>
      <c r="L58" s="27">
        <v>13.6246909095</v>
      </c>
      <c r="M58" s="27">
        <v>6</v>
      </c>
      <c r="N58" s="27">
        <v>4</v>
      </c>
      <c r="O58" s="27">
        <v>1410</v>
      </c>
      <c r="P58" s="27">
        <v>3</v>
      </c>
      <c r="Q58" s="27">
        <v>22.317649484</v>
      </c>
      <c r="R58" s="27">
        <v>6</v>
      </c>
      <c r="S58" s="27">
        <v>4</v>
      </c>
      <c r="T58" s="27">
        <v>1390</v>
      </c>
      <c r="U58" s="27">
        <v>3</v>
      </c>
      <c r="V58" s="27">
        <v>13.733938144</v>
      </c>
    </row>
    <row r="59" spans="1:22" x14ac:dyDescent="0.25">
      <c r="A59" s="27">
        <f t="shared" si="0"/>
        <v>6008</v>
      </c>
      <c r="B59" s="27">
        <f t="shared" si="1"/>
        <v>8</v>
      </c>
      <c r="C59" s="27">
        <v>6</v>
      </c>
      <c r="D59" s="27">
        <v>2</v>
      </c>
      <c r="E59" s="27">
        <v>1280</v>
      </c>
      <c r="F59" s="27">
        <v>1</v>
      </c>
      <c r="G59" s="27">
        <v>6.0554181820000004</v>
      </c>
      <c r="H59" s="27">
        <v>6</v>
      </c>
      <c r="I59" s="27">
        <v>2</v>
      </c>
      <c r="J59" s="27">
        <v>1360</v>
      </c>
      <c r="K59" s="27">
        <v>1</v>
      </c>
      <c r="L59" s="27">
        <v>10.596981818500002</v>
      </c>
      <c r="M59" s="27">
        <v>6</v>
      </c>
      <c r="N59" s="27">
        <v>4</v>
      </c>
      <c r="O59" s="27">
        <v>1280</v>
      </c>
      <c r="P59" s="27">
        <v>3</v>
      </c>
      <c r="Q59" s="27">
        <v>18.884164947999999</v>
      </c>
      <c r="R59" s="27">
        <v>6</v>
      </c>
      <c r="S59" s="27">
        <v>4</v>
      </c>
      <c r="T59" s="27">
        <v>1280</v>
      </c>
      <c r="U59" s="27">
        <v>3</v>
      </c>
      <c r="V59" s="27">
        <v>12.017195875999999</v>
      </c>
    </row>
    <row r="60" spans="1:22" x14ac:dyDescent="0.25">
      <c r="A60" s="27">
        <f t="shared" si="0"/>
        <v>6009</v>
      </c>
      <c r="B60" s="27">
        <f t="shared" si="1"/>
        <v>9</v>
      </c>
      <c r="C60" s="27">
        <v>6</v>
      </c>
      <c r="D60" s="27">
        <v>2</v>
      </c>
      <c r="E60" s="27">
        <v>1400</v>
      </c>
      <c r="F60" s="27">
        <v>1</v>
      </c>
      <c r="G60" s="27">
        <v>3.0277090910000002</v>
      </c>
      <c r="H60" s="27">
        <v>6</v>
      </c>
      <c r="I60" s="27">
        <v>2</v>
      </c>
      <c r="J60" s="27">
        <v>1100</v>
      </c>
      <c r="K60" s="27">
        <v>1</v>
      </c>
      <c r="L60" s="27">
        <v>7.5692727275000005</v>
      </c>
      <c r="M60" s="27">
        <v>6</v>
      </c>
      <c r="N60" s="27">
        <v>4</v>
      </c>
      <c r="O60" s="27">
        <v>1430</v>
      </c>
      <c r="P60" s="27">
        <v>3</v>
      </c>
      <c r="Q60" s="27">
        <v>18.884164947999999</v>
      </c>
      <c r="R60" s="27">
        <v>6</v>
      </c>
      <c r="S60" s="27">
        <v>3</v>
      </c>
      <c r="T60" s="27">
        <v>1400</v>
      </c>
      <c r="U60" s="27">
        <v>4</v>
      </c>
      <c r="V60" s="27">
        <v>10.955526315</v>
      </c>
    </row>
    <row r="61" spans="1:22" x14ac:dyDescent="0.25">
      <c r="A61" s="27">
        <f t="shared" si="0"/>
        <v>6010</v>
      </c>
      <c r="B61" s="27">
        <f t="shared" si="1"/>
        <v>10</v>
      </c>
      <c r="C61" s="27">
        <v>6</v>
      </c>
      <c r="D61" s="27">
        <v>1</v>
      </c>
      <c r="E61" s="27">
        <v>10</v>
      </c>
      <c r="F61" s="27">
        <v>2</v>
      </c>
      <c r="G61" s="27">
        <v>0</v>
      </c>
      <c r="H61" s="27">
        <v>6</v>
      </c>
      <c r="I61" s="27">
        <v>2</v>
      </c>
      <c r="J61" s="27">
        <v>1400</v>
      </c>
      <c r="K61" s="27">
        <v>1</v>
      </c>
      <c r="L61" s="27">
        <v>6.0554181820000004</v>
      </c>
      <c r="M61" s="27">
        <v>6</v>
      </c>
      <c r="N61" s="27">
        <v>3</v>
      </c>
      <c r="O61" s="27">
        <v>1780</v>
      </c>
      <c r="P61" s="27">
        <v>4</v>
      </c>
      <c r="Q61" s="27">
        <v>17.528842103999999</v>
      </c>
      <c r="R61" s="27">
        <v>6</v>
      </c>
      <c r="S61" s="27">
        <v>3</v>
      </c>
      <c r="T61" s="27">
        <v>1760</v>
      </c>
      <c r="U61" s="27">
        <v>4</v>
      </c>
      <c r="V61" s="27">
        <v>10.955526315</v>
      </c>
    </row>
    <row r="62" spans="1:22" x14ac:dyDescent="0.25">
      <c r="A62" s="27">
        <f t="shared" si="0"/>
        <v>7001</v>
      </c>
      <c r="B62" s="27">
        <f t="shared" si="1"/>
        <v>1</v>
      </c>
      <c r="C62" s="27">
        <v>7</v>
      </c>
      <c r="D62" s="27">
        <v>1</v>
      </c>
      <c r="E62" s="27">
        <v>1730</v>
      </c>
      <c r="F62" s="27">
        <v>2</v>
      </c>
      <c r="G62" s="27">
        <v>19.94299402</v>
      </c>
      <c r="H62" s="27">
        <v>7</v>
      </c>
      <c r="I62" s="27">
        <v>1</v>
      </c>
      <c r="J62" s="27">
        <v>1730</v>
      </c>
      <c r="K62" s="27">
        <v>2</v>
      </c>
      <c r="L62" s="27">
        <v>19.94299402</v>
      </c>
      <c r="M62" s="27">
        <v>7</v>
      </c>
      <c r="N62" s="27">
        <v>3</v>
      </c>
      <c r="O62" s="27">
        <v>1270</v>
      </c>
      <c r="P62" s="27">
        <v>4</v>
      </c>
      <c r="Q62" s="27">
        <v>32.618103091999998</v>
      </c>
      <c r="R62" s="27">
        <v>7</v>
      </c>
      <c r="S62" s="27">
        <v>3</v>
      </c>
      <c r="T62" s="27">
        <v>120</v>
      </c>
      <c r="U62" s="27">
        <v>4</v>
      </c>
      <c r="V62" s="27">
        <v>34.334845360000003</v>
      </c>
    </row>
    <row r="63" spans="1:22" x14ac:dyDescent="0.25">
      <c r="A63" s="27">
        <f t="shared" si="0"/>
        <v>7002</v>
      </c>
      <c r="B63" s="27">
        <f t="shared" si="1"/>
        <v>2</v>
      </c>
      <c r="C63" s="27">
        <v>7</v>
      </c>
      <c r="D63" s="27">
        <v>2</v>
      </c>
      <c r="E63" s="27">
        <v>1760</v>
      </c>
      <c r="F63" s="27">
        <v>1</v>
      </c>
      <c r="G63" s="27">
        <v>19.067633595</v>
      </c>
      <c r="H63" s="27">
        <v>7</v>
      </c>
      <c r="I63" s="27">
        <v>1</v>
      </c>
      <c r="J63" s="27">
        <v>1230</v>
      </c>
      <c r="K63" s="27">
        <v>2</v>
      </c>
      <c r="L63" s="27">
        <v>15.954395216</v>
      </c>
      <c r="M63" s="27">
        <v>7</v>
      </c>
      <c r="N63" s="27">
        <v>4</v>
      </c>
      <c r="O63" s="27">
        <v>640</v>
      </c>
      <c r="P63" s="27">
        <v>3</v>
      </c>
      <c r="Q63" s="27">
        <v>22.675608512</v>
      </c>
      <c r="R63" s="27">
        <v>7</v>
      </c>
      <c r="S63" s="27">
        <v>3</v>
      </c>
      <c r="T63" s="27">
        <v>1270</v>
      </c>
      <c r="U63" s="27">
        <v>4</v>
      </c>
      <c r="V63" s="27">
        <v>34.334845360000003</v>
      </c>
    </row>
    <row r="64" spans="1:22" x14ac:dyDescent="0.25">
      <c r="A64" s="27">
        <f t="shared" si="0"/>
        <v>7003</v>
      </c>
      <c r="B64" s="27">
        <f t="shared" si="1"/>
        <v>3</v>
      </c>
      <c r="C64" s="27">
        <v>7</v>
      </c>
      <c r="D64" s="27">
        <v>1</v>
      </c>
      <c r="E64" s="27">
        <v>1270</v>
      </c>
      <c r="F64" s="27">
        <v>2</v>
      </c>
      <c r="G64" s="27">
        <v>17.948694618000001</v>
      </c>
      <c r="H64" s="27">
        <v>7</v>
      </c>
      <c r="I64" s="27">
        <v>1</v>
      </c>
      <c r="J64" s="27">
        <v>1640</v>
      </c>
      <c r="K64" s="27">
        <v>2</v>
      </c>
      <c r="L64" s="27">
        <v>15.954395216</v>
      </c>
      <c r="M64" s="27">
        <v>7</v>
      </c>
      <c r="N64" s="27">
        <v>3</v>
      </c>
      <c r="O64" s="27">
        <v>1370</v>
      </c>
      <c r="P64" s="27">
        <v>4</v>
      </c>
      <c r="Q64" s="27">
        <v>22.317649484</v>
      </c>
      <c r="R64" s="27">
        <v>7</v>
      </c>
      <c r="S64" s="27">
        <v>4</v>
      </c>
      <c r="T64" s="27">
        <v>1230</v>
      </c>
      <c r="U64" s="27">
        <v>3</v>
      </c>
      <c r="V64" s="27">
        <v>21.25838298</v>
      </c>
    </row>
    <row r="65" spans="1:22" x14ac:dyDescent="0.25">
      <c r="A65" s="27">
        <f t="shared" si="0"/>
        <v>7004</v>
      </c>
      <c r="B65" s="27">
        <f t="shared" si="1"/>
        <v>4</v>
      </c>
      <c r="C65" s="27">
        <v>7</v>
      </c>
      <c r="D65" s="27">
        <v>2</v>
      </c>
      <c r="E65" s="27">
        <v>1420</v>
      </c>
      <c r="F65" s="27">
        <v>1</v>
      </c>
      <c r="G65" s="27">
        <v>16.525282449000002</v>
      </c>
      <c r="H65" s="27">
        <v>7</v>
      </c>
      <c r="I65" s="27">
        <v>2</v>
      </c>
      <c r="J65" s="27">
        <v>120</v>
      </c>
      <c r="K65" s="27">
        <v>1</v>
      </c>
      <c r="L65" s="27">
        <v>15.254106876000002</v>
      </c>
      <c r="M65" s="27">
        <v>7</v>
      </c>
      <c r="N65" s="27">
        <v>4</v>
      </c>
      <c r="O65" s="27">
        <v>360</v>
      </c>
      <c r="P65" s="27">
        <v>3</v>
      </c>
      <c r="Q65" s="27">
        <v>21.25838298</v>
      </c>
      <c r="R65" s="27">
        <v>7</v>
      </c>
      <c r="S65" s="27">
        <v>4</v>
      </c>
      <c r="T65" s="27">
        <v>1440</v>
      </c>
      <c r="U65" s="27">
        <v>3</v>
      </c>
      <c r="V65" s="27">
        <v>14.17225532</v>
      </c>
    </row>
    <row r="66" spans="1:22" x14ac:dyDescent="0.25">
      <c r="A66" s="27">
        <f t="shared" si="0"/>
        <v>7005</v>
      </c>
      <c r="B66" s="27">
        <f t="shared" si="1"/>
        <v>5</v>
      </c>
      <c r="C66" s="27">
        <v>7</v>
      </c>
      <c r="D66" s="27">
        <v>1</v>
      </c>
      <c r="E66" s="27">
        <v>1640</v>
      </c>
      <c r="F66" s="27">
        <v>2</v>
      </c>
      <c r="G66" s="27">
        <v>12.962946112999999</v>
      </c>
      <c r="H66" s="27">
        <v>7</v>
      </c>
      <c r="I66" s="27">
        <v>2</v>
      </c>
      <c r="J66" s="27">
        <v>1760</v>
      </c>
      <c r="K66" s="27">
        <v>1</v>
      </c>
      <c r="L66" s="27">
        <v>13.982931303000001</v>
      </c>
      <c r="M66" s="27">
        <v>7</v>
      </c>
      <c r="N66" s="27">
        <v>4</v>
      </c>
      <c r="O66" s="27">
        <v>1440</v>
      </c>
      <c r="P66" s="27">
        <v>3</v>
      </c>
      <c r="Q66" s="27">
        <v>19.841157448000001</v>
      </c>
      <c r="R66" s="27">
        <v>7</v>
      </c>
      <c r="S66" s="27">
        <v>3</v>
      </c>
      <c r="T66" s="27">
        <v>1130</v>
      </c>
      <c r="U66" s="27">
        <v>4</v>
      </c>
      <c r="V66" s="27">
        <v>13.733938144</v>
      </c>
    </row>
    <row r="67" spans="1:22" x14ac:dyDescent="0.25">
      <c r="A67" s="27">
        <f t="shared" ref="A67:A97" si="2">1000*C67+B67</f>
        <v>7006</v>
      </c>
      <c r="B67" s="27">
        <f t="shared" si="1"/>
        <v>6</v>
      </c>
      <c r="C67" s="27">
        <v>7</v>
      </c>
      <c r="D67" s="27">
        <v>1</v>
      </c>
      <c r="E67" s="27">
        <v>630</v>
      </c>
      <c r="F67" s="27">
        <v>2</v>
      </c>
      <c r="G67" s="27">
        <v>10.968646711</v>
      </c>
      <c r="H67" s="27">
        <v>7</v>
      </c>
      <c r="I67" s="27">
        <v>1</v>
      </c>
      <c r="J67" s="27">
        <v>1270</v>
      </c>
      <c r="K67" s="27">
        <v>2</v>
      </c>
      <c r="L67" s="27">
        <v>13.960095814000001</v>
      </c>
      <c r="M67" s="27">
        <v>7</v>
      </c>
      <c r="N67" s="27">
        <v>4</v>
      </c>
      <c r="O67" s="27">
        <v>730</v>
      </c>
      <c r="P67" s="27">
        <v>3</v>
      </c>
      <c r="Q67" s="27">
        <v>17.006706384000001</v>
      </c>
      <c r="R67" s="27">
        <v>7</v>
      </c>
      <c r="S67" s="27">
        <v>3</v>
      </c>
      <c r="T67" s="27">
        <v>1300</v>
      </c>
      <c r="U67" s="27">
        <v>4</v>
      </c>
      <c r="V67" s="27">
        <v>13.733938144</v>
      </c>
    </row>
    <row r="68" spans="1:22" x14ac:dyDescent="0.25">
      <c r="A68" s="27">
        <f t="shared" si="2"/>
        <v>7007</v>
      </c>
      <c r="B68" s="27">
        <f t="shared" si="1"/>
        <v>7</v>
      </c>
      <c r="C68" s="27">
        <v>7</v>
      </c>
      <c r="D68" s="27">
        <v>2</v>
      </c>
      <c r="E68" s="27">
        <v>1380</v>
      </c>
      <c r="F68" s="27">
        <v>1</v>
      </c>
      <c r="G68" s="27">
        <v>10.169404584</v>
      </c>
      <c r="H68" s="27">
        <v>7</v>
      </c>
      <c r="I68" s="27">
        <v>1</v>
      </c>
      <c r="J68" s="27">
        <v>1320</v>
      </c>
      <c r="K68" s="27">
        <v>2</v>
      </c>
      <c r="L68" s="27">
        <v>12.962946112999999</v>
      </c>
      <c r="M68" s="27">
        <v>7</v>
      </c>
      <c r="N68" s="27">
        <v>4</v>
      </c>
      <c r="O68" s="27">
        <v>1280</v>
      </c>
      <c r="P68" s="27">
        <v>3</v>
      </c>
      <c r="Q68" s="27">
        <v>15.589480851999999</v>
      </c>
      <c r="R68" s="27">
        <v>7</v>
      </c>
      <c r="S68" s="27">
        <v>4</v>
      </c>
      <c r="T68" s="27">
        <v>1170</v>
      </c>
      <c r="U68" s="27">
        <v>3</v>
      </c>
      <c r="V68" s="27">
        <v>12.046417022</v>
      </c>
    </row>
    <row r="69" spans="1:22" x14ac:dyDescent="0.25">
      <c r="A69" s="27">
        <f t="shared" si="2"/>
        <v>7008</v>
      </c>
      <c r="B69" s="27">
        <f t="shared" si="1"/>
        <v>8</v>
      </c>
      <c r="C69" s="27">
        <v>7</v>
      </c>
      <c r="D69" s="27">
        <v>2</v>
      </c>
      <c r="E69" s="27">
        <v>1780</v>
      </c>
      <c r="F69" s="27">
        <v>1</v>
      </c>
      <c r="G69" s="27">
        <v>10.169404584</v>
      </c>
      <c r="H69" s="27">
        <v>7</v>
      </c>
      <c r="I69" s="27">
        <v>1</v>
      </c>
      <c r="J69" s="27">
        <v>1380</v>
      </c>
      <c r="K69" s="27">
        <v>2</v>
      </c>
      <c r="L69" s="27">
        <v>12.962946112999999</v>
      </c>
      <c r="M69" s="27">
        <v>7</v>
      </c>
      <c r="N69" s="27">
        <v>3</v>
      </c>
      <c r="O69" s="27">
        <v>230</v>
      </c>
      <c r="P69" s="27">
        <v>4</v>
      </c>
      <c r="Q69" s="27">
        <v>15.450680412000001</v>
      </c>
      <c r="R69" s="27">
        <v>7</v>
      </c>
      <c r="S69" s="27">
        <v>3</v>
      </c>
      <c r="T69" s="27">
        <v>1320</v>
      </c>
      <c r="U69" s="27">
        <v>4</v>
      </c>
      <c r="V69" s="27">
        <v>11.158824742</v>
      </c>
    </row>
    <row r="70" spans="1:22" x14ac:dyDescent="0.25">
      <c r="A70" s="27">
        <f t="shared" si="2"/>
        <v>7009</v>
      </c>
      <c r="B70" s="27">
        <f t="shared" si="1"/>
        <v>9</v>
      </c>
      <c r="C70" s="27">
        <v>7</v>
      </c>
      <c r="D70" s="27">
        <v>1</v>
      </c>
      <c r="E70" s="27">
        <v>980</v>
      </c>
      <c r="F70" s="27">
        <v>2</v>
      </c>
      <c r="G70" s="27">
        <v>9.9714970100000002</v>
      </c>
      <c r="H70" s="27">
        <v>7</v>
      </c>
      <c r="I70" s="27">
        <v>1</v>
      </c>
      <c r="J70" s="27">
        <v>1300</v>
      </c>
      <c r="K70" s="27">
        <v>2</v>
      </c>
      <c r="L70" s="27">
        <v>11.965796412</v>
      </c>
      <c r="M70" s="27">
        <v>7</v>
      </c>
      <c r="N70" s="27">
        <v>3</v>
      </c>
      <c r="O70" s="27">
        <v>1760</v>
      </c>
      <c r="P70" s="27">
        <v>4</v>
      </c>
      <c r="Q70" s="27">
        <v>13.733938144</v>
      </c>
      <c r="R70" s="27">
        <v>7</v>
      </c>
      <c r="S70" s="27">
        <v>3</v>
      </c>
      <c r="T70" s="27">
        <v>630</v>
      </c>
      <c r="U70" s="27">
        <v>4</v>
      </c>
      <c r="V70" s="27">
        <v>10.300453608</v>
      </c>
    </row>
    <row r="71" spans="1:22" x14ac:dyDescent="0.25">
      <c r="A71" s="27">
        <f t="shared" si="2"/>
        <v>7010</v>
      </c>
      <c r="B71" s="27">
        <f t="shared" si="1"/>
        <v>10</v>
      </c>
      <c r="C71" s="27">
        <v>7</v>
      </c>
      <c r="D71" s="27">
        <v>1</v>
      </c>
      <c r="E71" s="27">
        <v>1300</v>
      </c>
      <c r="F71" s="27">
        <v>2</v>
      </c>
      <c r="G71" s="27">
        <v>8.9743473090000005</v>
      </c>
      <c r="H71" s="27">
        <v>7</v>
      </c>
      <c r="I71" s="27">
        <v>2</v>
      </c>
      <c r="J71" s="27">
        <v>1410</v>
      </c>
      <c r="K71" s="27">
        <v>1</v>
      </c>
      <c r="L71" s="27">
        <v>11.440580157000001</v>
      </c>
      <c r="M71" s="27">
        <v>7</v>
      </c>
      <c r="N71" s="27">
        <v>3</v>
      </c>
      <c r="O71" s="27">
        <v>1320</v>
      </c>
      <c r="P71" s="27">
        <v>4</v>
      </c>
      <c r="Q71" s="27">
        <v>12.875567009999999</v>
      </c>
      <c r="R71" s="27">
        <v>7</v>
      </c>
      <c r="S71" s="27">
        <v>3</v>
      </c>
      <c r="T71" s="27">
        <v>1210</v>
      </c>
      <c r="U71" s="27">
        <v>4</v>
      </c>
      <c r="V71" s="27">
        <v>10.300453608</v>
      </c>
    </row>
    <row r="72" spans="1:22" x14ac:dyDescent="0.25">
      <c r="A72" s="27">
        <f t="shared" si="2"/>
        <v>8001</v>
      </c>
      <c r="B72" s="27">
        <f t="shared" si="1"/>
        <v>1</v>
      </c>
      <c r="C72" s="27">
        <v>8</v>
      </c>
      <c r="D72" s="27">
        <v>2</v>
      </c>
      <c r="E72" s="27">
        <v>1780</v>
      </c>
      <c r="F72" s="27">
        <v>1</v>
      </c>
      <c r="G72" s="27">
        <v>37.526535215999999</v>
      </c>
      <c r="H72" s="27">
        <v>8</v>
      </c>
      <c r="I72" s="27">
        <v>2</v>
      </c>
      <c r="J72" s="27">
        <v>1780</v>
      </c>
      <c r="K72" s="27">
        <v>1</v>
      </c>
      <c r="L72" s="27">
        <v>42.217352118000001</v>
      </c>
      <c r="M72" s="27">
        <v>8</v>
      </c>
      <c r="N72" s="27">
        <v>3</v>
      </c>
      <c r="O72" s="27">
        <v>220</v>
      </c>
      <c r="P72" s="27">
        <v>4</v>
      </c>
      <c r="Q72" s="27">
        <v>63.775148940000001</v>
      </c>
      <c r="R72" s="27">
        <v>8</v>
      </c>
      <c r="S72" s="27">
        <v>3</v>
      </c>
      <c r="T72" s="27">
        <v>220</v>
      </c>
      <c r="U72" s="27">
        <v>4</v>
      </c>
      <c r="V72" s="27">
        <v>38.973702129999999</v>
      </c>
    </row>
    <row r="73" spans="1:22" x14ac:dyDescent="0.25">
      <c r="A73" s="27">
        <f t="shared" si="2"/>
        <v>8002</v>
      </c>
      <c r="B73" s="27">
        <f t="shared" si="1"/>
        <v>2</v>
      </c>
      <c r="C73" s="27">
        <v>8</v>
      </c>
      <c r="D73" s="27">
        <v>2</v>
      </c>
      <c r="E73" s="27">
        <v>1710</v>
      </c>
      <c r="F73" s="27">
        <v>1</v>
      </c>
      <c r="G73" s="27">
        <v>23.454084510000001</v>
      </c>
      <c r="H73" s="27">
        <v>8</v>
      </c>
      <c r="I73" s="27">
        <v>1</v>
      </c>
      <c r="J73" s="27">
        <v>740</v>
      </c>
      <c r="K73" s="27">
        <v>2</v>
      </c>
      <c r="L73" s="27">
        <v>39.514169492000001</v>
      </c>
      <c r="M73" s="27">
        <v>8</v>
      </c>
      <c r="N73" s="27">
        <v>3</v>
      </c>
      <c r="O73" s="27">
        <v>240</v>
      </c>
      <c r="P73" s="27">
        <v>4</v>
      </c>
      <c r="Q73" s="27">
        <v>63.775148940000001</v>
      </c>
      <c r="R73" s="27">
        <v>8</v>
      </c>
      <c r="S73" s="27">
        <v>3</v>
      </c>
      <c r="T73" s="27">
        <v>240</v>
      </c>
      <c r="U73" s="27">
        <v>4</v>
      </c>
      <c r="V73" s="27">
        <v>38.973702129999999</v>
      </c>
    </row>
    <row r="74" spans="1:22" x14ac:dyDescent="0.25">
      <c r="A74" s="27">
        <f t="shared" si="2"/>
        <v>8003</v>
      </c>
      <c r="B74" s="27">
        <f t="shared" si="1"/>
        <v>3</v>
      </c>
      <c r="C74" s="27">
        <v>8</v>
      </c>
      <c r="D74" s="27">
        <v>2</v>
      </c>
      <c r="E74" s="27">
        <v>1690</v>
      </c>
      <c r="F74" s="27">
        <v>1</v>
      </c>
      <c r="G74" s="27">
        <v>18.763267608</v>
      </c>
      <c r="H74" s="27">
        <v>8</v>
      </c>
      <c r="I74" s="27">
        <v>2</v>
      </c>
      <c r="J74" s="27">
        <v>1710</v>
      </c>
      <c r="K74" s="27">
        <v>1</v>
      </c>
      <c r="L74" s="27">
        <v>18.763267608</v>
      </c>
      <c r="M74" s="27">
        <v>8</v>
      </c>
      <c r="N74" s="27">
        <v>3</v>
      </c>
      <c r="O74" s="27">
        <v>1780</v>
      </c>
      <c r="P74" s="27">
        <v>4</v>
      </c>
      <c r="Q74" s="27">
        <v>56.689021279999999</v>
      </c>
      <c r="R74" s="27">
        <v>8</v>
      </c>
      <c r="S74" s="27">
        <v>3</v>
      </c>
      <c r="T74" s="27">
        <v>1660</v>
      </c>
      <c r="U74" s="27">
        <v>4</v>
      </c>
      <c r="V74" s="27">
        <v>31.887574470000001</v>
      </c>
    </row>
    <row r="75" spans="1:22" x14ac:dyDescent="0.25">
      <c r="A75" s="27">
        <f t="shared" si="2"/>
        <v>8004</v>
      </c>
      <c r="B75" s="27">
        <f t="shared" si="1"/>
        <v>4</v>
      </c>
      <c r="C75" s="27">
        <v>8</v>
      </c>
      <c r="D75" s="27">
        <v>2</v>
      </c>
      <c r="E75" s="27">
        <v>1660</v>
      </c>
      <c r="F75" s="27">
        <v>1</v>
      </c>
      <c r="G75" s="27">
        <v>11.727042255000001</v>
      </c>
      <c r="H75" s="27">
        <v>8</v>
      </c>
      <c r="I75" s="27">
        <v>2</v>
      </c>
      <c r="J75" s="27">
        <v>1660</v>
      </c>
      <c r="K75" s="27">
        <v>1</v>
      </c>
      <c r="L75" s="27">
        <v>14.072450706</v>
      </c>
      <c r="M75" s="27">
        <v>8</v>
      </c>
      <c r="N75" s="27">
        <v>3</v>
      </c>
      <c r="O75" s="27">
        <v>1180</v>
      </c>
      <c r="P75" s="27">
        <v>4</v>
      </c>
      <c r="Q75" s="27">
        <v>49.602893619999996</v>
      </c>
      <c r="R75" s="27">
        <v>8</v>
      </c>
      <c r="S75" s="27">
        <v>4</v>
      </c>
      <c r="T75" s="27">
        <v>1780</v>
      </c>
      <c r="U75" s="27">
        <v>3</v>
      </c>
      <c r="V75" s="27">
        <v>27.373808220000001</v>
      </c>
    </row>
    <row r="76" spans="1:22" x14ac:dyDescent="0.25">
      <c r="A76" s="27">
        <f t="shared" si="2"/>
        <v>8005</v>
      </c>
      <c r="B76" s="27">
        <f t="shared" si="1"/>
        <v>5</v>
      </c>
      <c r="C76" s="27">
        <v>8</v>
      </c>
      <c r="D76" s="27">
        <v>1</v>
      </c>
      <c r="E76" s="27">
        <v>220</v>
      </c>
      <c r="F76" s="27">
        <v>2</v>
      </c>
      <c r="G76" s="27">
        <v>0</v>
      </c>
      <c r="H76" s="27">
        <v>8</v>
      </c>
      <c r="I76" s="27">
        <v>1</v>
      </c>
      <c r="J76" s="27">
        <v>120</v>
      </c>
      <c r="K76" s="27">
        <v>2</v>
      </c>
      <c r="L76" s="27">
        <v>0</v>
      </c>
      <c r="M76" s="27">
        <v>8</v>
      </c>
      <c r="N76" s="27">
        <v>3</v>
      </c>
      <c r="O76" s="27">
        <v>1690</v>
      </c>
      <c r="P76" s="27">
        <v>4</v>
      </c>
      <c r="Q76" s="27">
        <v>35.430638299999998</v>
      </c>
      <c r="R76" s="27">
        <v>8</v>
      </c>
      <c r="S76" s="27">
        <v>3</v>
      </c>
      <c r="T76" s="27">
        <v>1710</v>
      </c>
      <c r="U76" s="27">
        <v>4</v>
      </c>
      <c r="V76" s="27">
        <v>21.25838298</v>
      </c>
    </row>
    <row r="77" spans="1:22" x14ac:dyDescent="0.25">
      <c r="A77" s="27">
        <f t="shared" si="2"/>
        <v>8006</v>
      </c>
      <c r="B77" s="27">
        <f t="shared" ref="B77:B140" si="3">B67</f>
        <v>6</v>
      </c>
      <c r="C77" s="27">
        <v>8</v>
      </c>
      <c r="D77" s="27">
        <v>1</v>
      </c>
      <c r="E77" s="27">
        <v>390</v>
      </c>
      <c r="F77" s="27">
        <v>2</v>
      </c>
      <c r="G77" s="27">
        <v>0</v>
      </c>
      <c r="H77" s="27">
        <v>8</v>
      </c>
      <c r="I77" s="27">
        <v>1</v>
      </c>
      <c r="J77" s="27">
        <v>220</v>
      </c>
      <c r="K77" s="27">
        <v>2</v>
      </c>
      <c r="L77" s="27">
        <v>0</v>
      </c>
      <c r="M77" s="27">
        <v>8</v>
      </c>
      <c r="N77" s="27">
        <v>3</v>
      </c>
      <c r="O77" s="27">
        <v>1710</v>
      </c>
      <c r="P77" s="27">
        <v>4</v>
      </c>
      <c r="Q77" s="27">
        <v>28.344510639999999</v>
      </c>
      <c r="R77" s="27">
        <v>8</v>
      </c>
      <c r="S77" s="27">
        <v>4</v>
      </c>
      <c r="T77" s="27">
        <v>1690</v>
      </c>
      <c r="U77" s="27">
        <v>3</v>
      </c>
      <c r="V77" s="27">
        <v>18.249205480000001</v>
      </c>
    </row>
    <row r="78" spans="1:22" x14ac:dyDescent="0.25">
      <c r="A78" s="27">
        <f t="shared" si="2"/>
        <v>8007</v>
      </c>
      <c r="B78" s="27">
        <f t="shared" si="3"/>
        <v>7</v>
      </c>
      <c r="C78" s="27">
        <v>8</v>
      </c>
      <c r="D78" s="27">
        <v>1</v>
      </c>
      <c r="E78" s="27">
        <v>1180</v>
      </c>
      <c r="F78" s="27">
        <v>2</v>
      </c>
      <c r="G78" s="27">
        <v>0</v>
      </c>
      <c r="H78" s="27">
        <v>8</v>
      </c>
      <c r="I78" s="27">
        <v>1</v>
      </c>
      <c r="J78" s="27">
        <v>390</v>
      </c>
      <c r="K78" s="27">
        <v>2</v>
      </c>
      <c r="L78" s="27">
        <v>0</v>
      </c>
      <c r="M78" s="27">
        <v>8</v>
      </c>
      <c r="N78" s="27">
        <v>4</v>
      </c>
      <c r="O78" s="27">
        <v>1660</v>
      </c>
      <c r="P78" s="27">
        <v>3</v>
      </c>
      <c r="Q78" s="27">
        <v>18.249205480000001</v>
      </c>
      <c r="R78" s="27">
        <v>8</v>
      </c>
      <c r="S78" s="27">
        <v>4</v>
      </c>
      <c r="T78" s="27">
        <v>740</v>
      </c>
      <c r="U78" s="27">
        <v>3</v>
      </c>
      <c r="V78" s="27">
        <v>11.405753425</v>
      </c>
    </row>
    <row r="79" spans="1:22" x14ac:dyDescent="0.25">
      <c r="A79" s="27">
        <f t="shared" si="2"/>
        <v>8008</v>
      </c>
      <c r="B79" s="27">
        <f t="shared" si="3"/>
        <v>8</v>
      </c>
      <c r="C79" s="27">
        <v>8</v>
      </c>
      <c r="D79" s="27">
        <v>1</v>
      </c>
      <c r="E79" s="27">
        <v>1690</v>
      </c>
      <c r="F79" s="27">
        <v>2</v>
      </c>
      <c r="G79" s="27">
        <v>0</v>
      </c>
      <c r="H79" s="27">
        <v>8</v>
      </c>
      <c r="I79" s="27">
        <v>1</v>
      </c>
      <c r="J79" s="27">
        <v>1690</v>
      </c>
      <c r="K79" s="27">
        <v>2</v>
      </c>
      <c r="L79" s="27">
        <v>0</v>
      </c>
      <c r="M79" s="27">
        <v>8</v>
      </c>
      <c r="N79" s="27">
        <v>3</v>
      </c>
      <c r="O79" s="27">
        <v>1660</v>
      </c>
      <c r="P79" s="27">
        <v>4</v>
      </c>
      <c r="Q79" s="27">
        <v>0</v>
      </c>
      <c r="R79" s="27">
        <v>8</v>
      </c>
      <c r="S79" s="27">
        <v>3</v>
      </c>
      <c r="T79" s="27">
        <v>1690</v>
      </c>
      <c r="U79" s="27">
        <v>4</v>
      </c>
      <c r="V79" s="27">
        <v>0</v>
      </c>
    </row>
    <row r="80" spans="1:22" x14ac:dyDescent="0.25">
      <c r="A80" s="27">
        <f t="shared" si="2"/>
        <v>8009</v>
      </c>
      <c r="B80" s="27">
        <f t="shared" si="3"/>
        <v>9</v>
      </c>
      <c r="C80" s="27">
        <v>8</v>
      </c>
      <c r="D80" s="27">
        <v>1</v>
      </c>
      <c r="E80" s="27">
        <v>1710</v>
      </c>
      <c r="F80" s="27">
        <v>2</v>
      </c>
      <c r="G80" s="27">
        <v>0</v>
      </c>
      <c r="H80" s="27">
        <v>8</v>
      </c>
      <c r="I80" s="27">
        <v>1</v>
      </c>
      <c r="J80" s="27">
        <v>1710</v>
      </c>
      <c r="K80" s="27">
        <v>2</v>
      </c>
      <c r="L80" s="27">
        <v>0</v>
      </c>
      <c r="M80" s="27">
        <v>8</v>
      </c>
      <c r="N80" s="27">
        <v>4</v>
      </c>
      <c r="O80" s="27">
        <v>230</v>
      </c>
      <c r="P80" s="27">
        <v>3</v>
      </c>
      <c r="Q80" s="27">
        <v>0</v>
      </c>
      <c r="R80" s="27">
        <v>8</v>
      </c>
      <c r="S80" s="27">
        <v>3</v>
      </c>
      <c r="T80" s="27">
        <v>1780</v>
      </c>
      <c r="U80" s="27">
        <v>4</v>
      </c>
      <c r="V80" s="27">
        <v>0</v>
      </c>
    </row>
    <row r="81" spans="1:22" x14ac:dyDescent="0.25">
      <c r="A81" s="27">
        <f t="shared" si="2"/>
        <v>8010</v>
      </c>
      <c r="B81" s="27">
        <f t="shared" si="3"/>
        <v>10</v>
      </c>
      <c r="C81" s="27">
        <v>8</v>
      </c>
      <c r="D81" s="27">
        <v>1</v>
      </c>
      <c r="E81" s="27">
        <v>1780</v>
      </c>
      <c r="F81" s="27">
        <v>2</v>
      </c>
      <c r="G81" s="27">
        <v>0</v>
      </c>
      <c r="H81" s="27">
        <v>8</v>
      </c>
      <c r="I81" s="27">
        <v>1</v>
      </c>
      <c r="J81" s="27">
        <v>1780</v>
      </c>
      <c r="K81" s="27">
        <v>2</v>
      </c>
      <c r="L81" s="27">
        <v>0</v>
      </c>
      <c r="M81" s="27">
        <v>8</v>
      </c>
      <c r="N81" s="27">
        <v>4</v>
      </c>
      <c r="O81" s="27">
        <v>240</v>
      </c>
      <c r="P81" s="27">
        <v>3</v>
      </c>
      <c r="Q81" s="27">
        <v>0</v>
      </c>
      <c r="R81" s="27">
        <v>8</v>
      </c>
      <c r="S81" s="27">
        <v>4</v>
      </c>
      <c r="T81" s="27">
        <v>110</v>
      </c>
      <c r="U81" s="27">
        <v>3</v>
      </c>
      <c r="V81" s="27">
        <v>0</v>
      </c>
    </row>
    <row r="82" spans="1:22" x14ac:dyDescent="0.25">
      <c r="A82" s="27">
        <f t="shared" si="2"/>
        <v>9001</v>
      </c>
      <c r="B82" s="27">
        <f t="shared" si="3"/>
        <v>1</v>
      </c>
      <c r="C82" s="27">
        <v>9</v>
      </c>
      <c r="D82" s="27">
        <v>1</v>
      </c>
      <c r="E82" s="27">
        <v>1560</v>
      </c>
      <c r="F82" s="27">
        <v>2</v>
      </c>
      <c r="G82" s="27">
        <v>63.670941178000007</v>
      </c>
      <c r="H82" s="27">
        <v>9</v>
      </c>
      <c r="I82" s="27">
        <v>2</v>
      </c>
      <c r="J82" s="27">
        <v>1570</v>
      </c>
      <c r="K82" s="27">
        <v>1</v>
      </c>
      <c r="L82" s="27">
        <v>80.576129039999998</v>
      </c>
      <c r="M82" s="27">
        <v>9</v>
      </c>
      <c r="N82" s="27">
        <v>3</v>
      </c>
      <c r="O82" s="27">
        <v>1560</v>
      </c>
      <c r="P82" s="27">
        <v>4</v>
      </c>
      <c r="Q82" s="27">
        <v>51.598985921999997</v>
      </c>
      <c r="R82" s="27">
        <v>9</v>
      </c>
      <c r="S82" s="27">
        <v>3</v>
      </c>
      <c r="T82" s="27">
        <v>1470</v>
      </c>
      <c r="U82" s="27">
        <v>4</v>
      </c>
      <c r="V82" s="27">
        <v>60.980619726</v>
      </c>
    </row>
    <row r="83" spans="1:22" x14ac:dyDescent="0.25">
      <c r="A83" s="27">
        <f t="shared" si="2"/>
        <v>9002</v>
      </c>
      <c r="B83" s="27">
        <f t="shared" si="3"/>
        <v>2</v>
      </c>
      <c r="C83" s="27">
        <v>9</v>
      </c>
      <c r="D83" s="27">
        <v>1</v>
      </c>
      <c r="E83" s="27">
        <v>1550</v>
      </c>
      <c r="F83" s="27">
        <v>2</v>
      </c>
      <c r="G83" s="27">
        <v>39.182117648000002</v>
      </c>
      <c r="H83" s="27">
        <v>9</v>
      </c>
      <c r="I83" s="27">
        <v>1</v>
      </c>
      <c r="J83" s="27">
        <v>1560</v>
      </c>
      <c r="K83" s="27">
        <v>2</v>
      </c>
      <c r="L83" s="27">
        <v>63.670941178000007</v>
      </c>
      <c r="M83" s="27">
        <v>9</v>
      </c>
      <c r="N83" s="27">
        <v>3</v>
      </c>
      <c r="O83" s="27">
        <v>1050</v>
      </c>
      <c r="P83" s="27">
        <v>4</v>
      </c>
      <c r="Q83" s="27">
        <v>46.908169020000003</v>
      </c>
      <c r="R83" s="27">
        <v>9</v>
      </c>
      <c r="S83" s="27">
        <v>3</v>
      </c>
      <c r="T83" s="27">
        <v>1420</v>
      </c>
      <c r="U83" s="27">
        <v>4</v>
      </c>
      <c r="V83" s="27">
        <v>56.289802823999999</v>
      </c>
    </row>
    <row r="84" spans="1:22" x14ac:dyDescent="0.25">
      <c r="A84" s="27">
        <f t="shared" si="2"/>
        <v>9003</v>
      </c>
      <c r="B84" s="27">
        <f t="shared" si="3"/>
        <v>3</v>
      </c>
      <c r="C84" s="27">
        <v>9</v>
      </c>
      <c r="D84" s="27">
        <v>1</v>
      </c>
      <c r="E84" s="27">
        <v>1460</v>
      </c>
      <c r="F84" s="27">
        <v>2</v>
      </c>
      <c r="G84" s="27">
        <v>34.284352941999998</v>
      </c>
      <c r="H84" s="27">
        <v>9</v>
      </c>
      <c r="I84" s="27">
        <v>2</v>
      </c>
      <c r="J84" s="27">
        <v>1540</v>
      </c>
      <c r="K84" s="27">
        <v>1</v>
      </c>
      <c r="L84" s="27">
        <v>53.717419360000001</v>
      </c>
      <c r="M84" s="27">
        <v>9</v>
      </c>
      <c r="N84" s="27">
        <v>3</v>
      </c>
      <c r="O84" s="27">
        <v>1000</v>
      </c>
      <c r="P84" s="27">
        <v>4</v>
      </c>
      <c r="Q84" s="27">
        <v>44.562760568999998</v>
      </c>
      <c r="R84" s="27">
        <v>9</v>
      </c>
      <c r="S84" s="27">
        <v>3</v>
      </c>
      <c r="T84" s="27">
        <v>1340</v>
      </c>
      <c r="U84" s="27">
        <v>4</v>
      </c>
      <c r="V84" s="27">
        <v>46.908169020000003</v>
      </c>
    </row>
    <row r="85" spans="1:22" x14ac:dyDescent="0.25">
      <c r="A85" s="27">
        <f t="shared" si="2"/>
        <v>9004</v>
      </c>
      <c r="B85" s="27">
        <f t="shared" si="3"/>
        <v>4</v>
      </c>
      <c r="C85" s="27">
        <v>9</v>
      </c>
      <c r="D85" s="27">
        <v>2</v>
      </c>
      <c r="E85" s="27">
        <v>1540</v>
      </c>
      <c r="F85" s="27">
        <v>1</v>
      </c>
      <c r="G85" s="27">
        <v>32.230451616000003</v>
      </c>
      <c r="H85" s="27">
        <v>9</v>
      </c>
      <c r="I85" s="27">
        <v>2</v>
      </c>
      <c r="J85" s="27">
        <v>1050</v>
      </c>
      <c r="K85" s="27">
        <v>1</v>
      </c>
      <c r="L85" s="27">
        <v>32.230451616000003</v>
      </c>
      <c r="M85" s="27">
        <v>9</v>
      </c>
      <c r="N85" s="27">
        <v>3</v>
      </c>
      <c r="O85" s="27">
        <v>1460</v>
      </c>
      <c r="P85" s="27">
        <v>4</v>
      </c>
      <c r="Q85" s="27">
        <v>35.181126765000002</v>
      </c>
      <c r="R85" s="27">
        <v>9</v>
      </c>
      <c r="S85" s="27">
        <v>4</v>
      </c>
      <c r="T85" s="27">
        <v>1250</v>
      </c>
      <c r="U85" s="27">
        <v>3</v>
      </c>
      <c r="V85" s="27">
        <v>43.441043489999998</v>
      </c>
    </row>
    <row r="86" spans="1:22" x14ac:dyDescent="0.25">
      <c r="A86" s="27">
        <f t="shared" si="2"/>
        <v>9005</v>
      </c>
      <c r="B86" s="27">
        <f t="shared" si="3"/>
        <v>5</v>
      </c>
      <c r="C86" s="27">
        <v>9</v>
      </c>
      <c r="D86" s="27">
        <v>1</v>
      </c>
      <c r="E86" s="27">
        <v>1470</v>
      </c>
      <c r="F86" s="27">
        <v>2</v>
      </c>
      <c r="G86" s="27">
        <v>26.937705883</v>
      </c>
      <c r="H86" s="27">
        <v>9</v>
      </c>
      <c r="I86" s="27">
        <v>2</v>
      </c>
      <c r="J86" s="27">
        <v>1460</v>
      </c>
      <c r="K86" s="27">
        <v>1</v>
      </c>
      <c r="L86" s="27">
        <v>32.230451616000003</v>
      </c>
      <c r="M86" s="27">
        <v>9</v>
      </c>
      <c r="N86" s="27">
        <v>4</v>
      </c>
      <c r="O86" s="27">
        <v>1250</v>
      </c>
      <c r="P86" s="27">
        <v>3</v>
      </c>
      <c r="Q86" s="27">
        <v>34.752834792000002</v>
      </c>
      <c r="R86" s="27">
        <v>9</v>
      </c>
      <c r="S86" s="27">
        <v>4</v>
      </c>
      <c r="T86" s="27">
        <v>1550</v>
      </c>
      <c r="U86" s="27">
        <v>3</v>
      </c>
      <c r="V86" s="27">
        <v>34.752834792000002</v>
      </c>
    </row>
    <row r="87" spans="1:22" x14ac:dyDescent="0.25">
      <c r="A87" s="27">
        <f t="shared" si="2"/>
        <v>9006</v>
      </c>
      <c r="B87" s="27">
        <f t="shared" si="3"/>
        <v>6</v>
      </c>
      <c r="C87" s="27">
        <v>9</v>
      </c>
      <c r="D87" s="27">
        <v>2</v>
      </c>
      <c r="E87" s="27">
        <v>1000</v>
      </c>
      <c r="F87" s="27">
        <v>1</v>
      </c>
      <c r="G87" s="27">
        <v>26.85870968</v>
      </c>
      <c r="H87" s="27">
        <v>9</v>
      </c>
      <c r="I87" s="27">
        <v>1</v>
      </c>
      <c r="J87" s="27">
        <v>1480</v>
      </c>
      <c r="K87" s="27">
        <v>2</v>
      </c>
      <c r="L87" s="27">
        <v>31.835470589000003</v>
      </c>
      <c r="M87" s="27">
        <v>9</v>
      </c>
      <c r="N87" s="27">
        <v>4</v>
      </c>
      <c r="O87" s="27">
        <v>1610</v>
      </c>
      <c r="P87" s="27">
        <v>3</v>
      </c>
      <c r="Q87" s="27">
        <v>31.856765226</v>
      </c>
      <c r="R87" s="27">
        <v>9</v>
      </c>
      <c r="S87" s="27">
        <v>4</v>
      </c>
      <c r="T87" s="27">
        <v>1560</v>
      </c>
      <c r="U87" s="27">
        <v>3</v>
      </c>
      <c r="V87" s="27">
        <v>34.752834792000002</v>
      </c>
    </row>
    <row r="88" spans="1:22" x14ac:dyDescent="0.25">
      <c r="A88" s="27">
        <f t="shared" si="2"/>
        <v>9007</v>
      </c>
      <c r="B88" s="27">
        <f t="shared" si="3"/>
        <v>7</v>
      </c>
      <c r="C88" s="27">
        <v>9</v>
      </c>
      <c r="D88" s="27">
        <v>1</v>
      </c>
      <c r="E88" s="27">
        <v>940</v>
      </c>
      <c r="F88" s="27">
        <v>4</v>
      </c>
      <c r="G88" s="27">
        <v>22.039941177000003</v>
      </c>
      <c r="H88" s="27">
        <v>9</v>
      </c>
      <c r="I88" s="27">
        <v>1</v>
      </c>
      <c r="J88" s="27">
        <v>1450</v>
      </c>
      <c r="K88" s="27">
        <v>2</v>
      </c>
      <c r="L88" s="27">
        <v>29.386588236000001</v>
      </c>
      <c r="M88" s="27">
        <v>9</v>
      </c>
      <c r="N88" s="27">
        <v>4</v>
      </c>
      <c r="O88" s="27">
        <v>810</v>
      </c>
      <c r="P88" s="27">
        <v>3</v>
      </c>
      <c r="Q88" s="27">
        <v>28.960695659999999</v>
      </c>
      <c r="R88" s="27">
        <v>9</v>
      </c>
      <c r="S88" s="27">
        <v>4</v>
      </c>
      <c r="T88" s="27">
        <v>1610</v>
      </c>
      <c r="U88" s="27">
        <v>3</v>
      </c>
      <c r="V88" s="27">
        <v>31.856765226</v>
      </c>
    </row>
    <row r="89" spans="1:22" x14ac:dyDescent="0.25">
      <c r="A89" s="27">
        <f t="shared" si="2"/>
        <v>9008</v>
      </c>
      <c r="B89" s="27">
        <f t="shared" si="3"/>
        <v>8</v>
      </c>
      <c r="C89" s="27">
        <v>9</v>
      </c>
      <c r="D89" s="27">
        <v>2</v>
      </c>
      <c r="E89" s="27">
        <v>1670</v>
      </c>
      <c r="F89" s="27">
        <v>1</v>
      </c>
      <c r="G89" s="27">
        <v>21.486967744000001</v>
      </c>
      <c r="H89" s="27">
        <v>9</v>
      </c>
      <c r="I89" s="27">
        <v>2</v>
      </c>
      <c r="J89" s="27">
        <v>1450</v>
      </c>
      <c r="K89" s="27">
        <v>4</v>
      </c>
      <c r="L89" s="27">
        <v>26.85870968</v>
      </c>
      <c r="M89" s="27">
        <v>9</v>
      </c>
      <c r="N89" s="27">
        <v>4</v>
      </c>
      <c r="O89" s="27">
        <v>1310</v>
      </c>
      <c r="P89" s="27">
        <v>3</v>
      </c>
      <c r="Q89" s="27">
        <v>28.960695659999999</v>
      </c>
      <c r="R89" s="27">
        <v>9</v>
      </c>
      <c r="S89" s="27">
        <v>3</v>
      </c>
      <c r="T89" s="27">
        <v>1460</v>
      </c>
      <c r="U89" s="27">
        <v>4</v>
      </c>
      <c r="V89" s="27">
        <v>28.144901411999999</v>
      </c>
    </row>
    <row r="90" spans="1:22" x14ac:dyDescent="0.25">
      <c r="A90" s="27">
        <f t="shared" si="2"/>
        <v>9009</v>
      </c>
      <c r="B90" s="27">
        <f t="shared" si="3"/>
        <v>9</v>
      </c>
      <c r="C90" s="27">
        <v>9</v>
      </c>
      <c r="D90" s="27">
        <v>1</v>
      </c>
      <c r="E90" s="27">
        <v>1210</v>
      </c>
      <c r="F90" s="27">
        <v>2</v>
      </c>
      <c r="G90" s="27">
        <v>19.591058824000001</v>
      </c>
      <c r="H90" s="27">
        <v>9</v>
      </c>
      <c r="I90" s="27">
        <v>2</v>
      </c>
      <c r="J90" s="27">
        <v>920</v>
      </c>
      <c r="K90" s="27">
        <v>1</v>
      </c>
      <c r="L90" s="27">
        <v>21.486967744000001</v>
      </c>
      <c r="M90" s="27">
        <v>9</v>
      </c>
      <c r="N90" s="27">
        <v>4</v>
      </c>
      <c r="O90" s="27">
        <v>1420</v>
      </c>
      <c r="P90" s="27">
        <v>3</v>
      </c>
      <c r="Q90" s="27">
        <v>28.960695659999999</v>
      </c>
      <c r="R90" s="27">
        <v>9</v>
      </c>
      <c r="S90" s="27">
        <v>3</v>
      </c>
      <c r="T90" s="27">
        <v>1600</v>
      </c>
      <c r="U90" s="27">
        <v>4</v>
      </c>
      <c r="V90" s="27">
        <v>25.799492960999999</v>
      </c>
    </row>
    <row r="91" spans="1:22" x14ac:dyDescent="0.25">
      <c r="A91" s="27">
        <f t="shared" si="2"/>
        <v>9010</v>
      </c>
      <c r="B91" s="27">
        <f t="shared" si="3"/>
        <v>10</v>
      </c>
      <c r="C91" s="27">
        <v>9</v>
      </c>
      <c r="D91" s="27">
        <v>1</v>
      </c>
      <c r="E91" s="27">
        <v>1480</v>
      </c>
      <c r="F91" s="27">
        <v>2</v>
      </c>
      <c r="G91" s="27">
        <v>17.142176470999999</v>
      </c>
      <c r="H91" s="27">
        <v>9</v>
      </c>
      <c r="I91" s="27">
        <v>1</v>
      </c>
      <c r="J91" s="27">
        <v>1230</v>
      </c>
      <c r="K91" s="27">
        <v>2</v>
      </c>
      <c r="L91" s="27">
        <v>19.591058824000001</v>
      </c>
      <c r="M91" s="27">
        <v>9</v>
      </c>
      <c r="N91" s="27">
        <v>3</v>
      </c>
      <c r="O91" s="27">
        <v>1240</v>
      </c>
      <c r="P91" s="27">
        <v>4</v>
      </c>
      <c r="Q91" s="27">
        <v>28.144901411999999</v>
      </c>
      <c r="R91" s="27">
        <v>9</v>
      </c>
      <c r="S91" s="27">
        <v>4</v>
      </c>
      <c r="T91" s="27">
        <v>1170</v>
      </c>
      <c r="U91" s="27">
        <v>3</v>
      </c>
      <c r="V91" s="27">
        <v>24.616591311000001</v>
      </c>
    </row>
    <row r="92" spans="1:22" x14ac:dyDescent="0.25">
      <c r="A92" s="27">
        <f t="shared" si="2"/>
        <v>10001</v>
      </c>
      <c r="B92" s="27">
        <f t="shared" si="3"/>
        <v>1</v>
      </c>
      <c r="C92" s="27">
        <v>10</v>
      </c>
      <c r="D92" s="27">
        <v>2</v>
      </c>
      <c r="E92" s="27">
        <v>1750</v>
      </c>
      <c r="F92" s="27">
        <v>1</v>
      </c>
      <c r="G92" s="27">
        <v>24.670222220000003</v>
      </c>
      <c r="H92" s="27">
        <v>10</v>
      </c>
      <c r="I92" s="27">
        <v>2</v>
      </c>
      <c r="J92" s="27">
        <v>1540</v>
      </c>
      <c r="K92" s="27">
        <v>1</v>
      </c>
      <c r="L92" s="27">
        <v>24.670222220000003</v>
      </c>
      <c r="M92" s="27">
        <v>10</v>
      </c>
      <c r="N92" s="27">
        <v>4</v>
      </c>
      <c r="O92" s="27">
        <v>780</v>
      </c>
      <c r="P92" s="27">
        <v>3</v>
      </c>
      <c r="Q92" s="27">
        <v>43.172888892000003</v>
      </c>
      <c r="R92" s="27">
        <v>10</v>
      </c>
      <c r="S92" s="27">
        <v>3</v>
      </c>
      <c r="T92" s="27">
        <v>1220</v>
      </c>
      <c r="U92" s="27">
        <v>4</v>
      </c>
      <c r="V92" s="27">
        <v>23.235906984</v>
      </c>
    </row>
    <row r="93" spans="1:22" x14ac:dyDescent="0.25">
      <c r="A93" s="27">
        <f t="shared" si="2"/>
        <v>10002</v>
      </c>
      <c r="B93" s="27">
        <f t="shared" si="3"/>
        <v>2</v>
      </c>
      <c r="C93" s="27">
        <v>10</v>
      </c>
      <c r="D93" s="27">
        <v>1</v>
      </c>
      <c r="E93" s="27">
        <v>980</v>
      </c>
      <c r="F93" s="27">
        <v>2</v>
      </c>
      <c r="G93" s="27">
        <v>22.056158940000003</v>
      </c>
      <c r="H93" s="27">
        <v>10</v>
      </c>
      <c r="I93" s="27">
        <v>1</v>
      </c>
      <c r="J93" s="27">
        <v>1220</v>
      </c>
      <c r="K93" s="27">
        <v>2</v>
      </c>
      <c r="L93" s="27">
        <v>15.439311258</v>
      </c>
      <c r="M93" s="27">
        <v>10</v>
      </c>
      <c r="N93" s="27">
        <v>3</v>
      </c>
      <c r="O93" s="27">
        <v>220</v>
      </c>
      <c r="P93" s="27">
        <v>4</v>
      </c>
      <c r="Q93" s="27">
        <v>34.853860476000001</v>
      </c>
      <c r="R93" s="27">
        <v>10</v>
      </c>
      <c r="S93" s="27">
        <v>4</v>
      </c>
      <c r="T93" s="27">
        <v>1410</v>
      </c>
      <c r="U93" s="27">
        <v>3</v>
      </c>
      <c r="V93" s="27">
        <v>21.586444446000002</v>
      </c>
    </row>
    <row r="94" spans="1:22" x14ac:dyDescent="0.25">
      <c r="A94" s="27">
        <f t="shared" si="2"/>
        <v>10003</v>
      </c>
      <c r="B94" s="27">
        <f t="shared" si="3"/>
        <v>3</v>
      </c>
      <c r="C94" s="27">
        <v>10</v>
      </c>
      <c r="D94" s="27">
        <v>2</v>
      </c>
      <c r="E94" s="27">
        <v>600</v>
      </c>
      <c r="F94" s="27">
        <v>4</v>
      </c>
      <c r="G94" s="27">
        <v>19.736177776000002</v>
      </c>
      <c r="H94" s="27">
        <v>10</v>
      </c>
      <c r="I94" s="27">
        <v>1</v>
      </c>
      <c r="J94" s="27">
        <v>1320</v>
      </c>
      <c r="K94" s="27">
        <v>2</v>
      </c>
      <c r="L94" s="27">
        <v>14.336503311000001</v>
      </c>
      <c r="M94" s="27">
        <v>10</v>
      </c>
      <c r="N94" s="27">
        <v>3</v>
      </c>
      <c r="O94" s="27">
        <v>240</v>
      </c>
      <c r="P94" s="27">
        <v>4</v>
      </c>
      <c r="Q94" s="27">
        <v>34.853860476000001</v>
      </c>
      <c r="R94" s="27">
        <v>10</v>
      </c>
      <c r="S94" s="27">
        <v>3</v>
      </c>
      <c r="T94" s="27">
        <v>220</v>
      </c>
      <c r="U94" s="27">
        <v>4</v>
      </c>
      <c r="V94" s="27">
        <v>21.299581402000001</v>
      </c>
    </row>
    <row r="95" spans="1:22" x14ac:dyDescent="0.25">
      <c r="A95" s="27">
        <f t="shared" si="2"/>
        <v>10004</v>
      </c>
      <c r="B95" s="27">
        <f t="shared" si="3"/>
        <v>4</v>
      </c>
      <c r="C95" s="27">
        <v>10</v>
      </c>
      <c r="D95" s="27">
        <v>2</v>
      </c>
      <c r="E95" s="27">
        <v>1220</v>
      </c>
      <c r="F95" s="27">
        <v>1</v>
      </c>
      <c r="G95" s="27">
        <v>14.802133332</v>
      </c>
      <c r="H95" s="27">
        <v>10</v>
      </c>
      <c r="I95" s="27">
        <v>1</v>
      </c>
      <c r="J95" s="27">
        <v>1300</v>
      </c>
      <c r="K95" s="27">
        <v>2</v>
      </c>
      <c r="L95" s="27">
        <v>13.233695364000001</v>
      </c>
      <c r="M95" s="27">
        <v>10</v>
      </c>
      <c r="N95" s="27">
        <v>4</v>
      </c>
      <c r="O95" s="27">
        <v>810</v>
      </c>
      <c r="P95" s="27">
        <v>3</v>
      </c>
      <c r="Q95" s="27">
        <v>30.83777778</v>
      </c>
      <c r="R95" s="27">
        <v>10</v>
      </c>
      <c r="S95" s="27">
        <v>3</v>
      </c>
      <c r="T95" s="27">
        <v>240</v>
      </c>
      <c r="U95" s="27">
        <v>4</v>
      </c>
      <c r="V95" s="27">
        <v>21.299581402000001</v>
      </c>
    </row>
    <row r="96" spans="1:22" x14ac:dyDescent="0.25">
      <c r="A96" s="27">
        <f t="shared" si="2"/>
        <v>10005</v>
      </c>
      <c r="B96" s="27">
        <f t="shared" si="3"/>
        <v>5</v>
      </c>
      <c r="C96" s="27">
        <v>10</v>
      </c>
      <c r="D96" s="27">
        <v>2</v>
      </c>
      <c r="E96" s="27">
        <v>1540</v>
      </c>
      <c r="F96" s="27">
        <v>1</v>
      </c>
      <c r="G96" s="27">
        <v>14.802133332</v>
      </c>
      <c r="H96" s="27">
        <v>10</v>
      </c>
      <c r="I96" s="27">
        <v>1</v>
      </c>
      <c r="J96" s="27">
        <v>1450</v>
      </c>
      <c r="K96" s="27">
        <v>2</v>
      </c>
      <c r="L96" s="27">
        <v>13.233695364000001</v>
      </c>
      <c r="M96" s="27">
        <v>10</v>
      </c>
      <c r="N96" s="27">
        <v>4</v>
      </c>
      <c r="O96" s="27">
        <v>1220</v>
      </c>
      <c r="P96" s="27">
        <v>3</v>
      </c>
      <c r="Q96" s="27">
        <v>30.83777778</v>
      </c>
      <c r="R96" s="27">
        <v>10</v>
      </c>
      <c r="S96" s="27">
        <v>4</v>
      </c>
      <c r="T96" s="27">
        <v>1780</v>
      </c>
      <c r="U96" s="27">
        <v>3</v>
      </c>
      <c r="V96" s="27">
        <v>18.502666668</v>
      </c>
    </row>
    <row r="97" spans="1:22" x14ac:dyDescent="0.25">
      <c r="A97" s="27">
        <f t="shared" si="2"/>
        <v>10006</v>
      </c>
      <c r="B97" s="27">
        <f t="shared" si="3"/>
        <v>6</v>
      </c>
      <c r="C97" s="27">
        <v>10</v>
      </c>
      <c r="D97" s="27">
        <v>1</v>
      </c>
      <c r="E97" s="27">
        <v>1070</v>
      </c>
      <c r="F97" s="27">
        <v>2</v>
      </c>
      <c r="G97" s="27">
        <v>11.028079470000002</v>
      </c>
      <c r="H97" s="27">
        <v>10</v>
      </c>
      <c r="I97" s="27">
        <v>1</v>
      </c>
      <c r="J97" s="27">
        <v>550</v>
      </c>
      <c r="K97" s="27">
        <v>1</v>
      </c>
      <c r="L97" s="27">
        <v>12.130887417</v>
      </c>
      <c r="M97" s="27">
        <v>10</v>
      </c>
      <c r="N97" s="27">
        <v>4</v>
      </c>
      <c r="O97" s="27">
        <v>1410</v>
      </c>
      <c r="P97" s="27">
        <v>3</v>
      </c>
      <c r="Q97" s="27">
        <v>20.044555556999999</v>
      </c>
      <c r="R97" s="27">
        <v>10</v>
      </c>
      <c r="S97" s="27">
        <v>4</v>
      </c>
      <c r="T97" s="27">
        <v>1650</v>
      </c>
      <c r="U97" s="27">
        <v>3</v>
      </c>
      <c r="V97" s="27">
        <v>13.877000000999999</v>
      </c>
    </row>
    <row r="98" spans="1:22" x14ac:dyDescent="0.25">
      <c r="A98" s="27">
        <f t="shared" ref="A98:A101" si="4">1000*C98+B98</f>
        <v>10007</v>
      </c>
      <c r="B98" s="27">
        <f t="shared" si="3"/>
        <v>7</v>
      </c>
      <c r="C98" s="27">
        <v>10</v>
      </c>
      <c r="D98" s="27">
        <v>1</v>
      </c>
      <c r="E98" s="27">
        <v>1300</v>
      </c>
      <c r="F98" s="27">
        <v>2</v>
      </c>
      <c r="G98" s="27">
        <v>9.925271523000001</v>
      </c>
      <c r="H98" s="27">
        <v>10</v>
      </c>
      <c r="I98" s="27">
        <v>1</v>
      </c>
      <c r="J98" s="27">
        <v>1650</v>
      </c>
      <c r="K98" s="27">
        <v>2</v>
      </c>
      <c r="L98" s="27">
        <v>12.130887417</v>
      </c>
      <c r="M98" s="27">
        <v>10</v>
      </c>
      <c r="N98" s="27">
        <v>3</v>
      </c>
      <c r="O98" s="27">
        <v>700</v>
      </c>
      <c r="P98" s="27">
        <v>4</v>
      </c>
      <c r="Q98" s="27">
        <v>19.363255819999999</v>
      </c>
      <c r="R98" s="27">
        <v>10</v>
      </c>
      <c r="S98" s="27">
        <v>3</v>
      </c>
      <c r="T98" s="27">
        <v>1790</v>
      </c>
      <c r="U98" s="27">
        <v>4</v>
      </c>
      <c r="V98" s="27">
        <v>13.554279074</v>
      </c>
    </row>
    <row r="99" spans="1:22" x14ac:dyDescent="0.25">
      <c r="A99" s="27">
        <f t="shared" si="4"/>
        <v>10008</v>
      </c>
      <c r="B99" s="27">
        <f t="shared" si="3"/>
        <v>8</v>
      </c>
      <c r="C99" s="27">
        <v>10</v>
      </c>
      <c r="D99" s="27">
        <v>1</v>
      </c>
      <c r="E99" s="27">
        <v>1650</v>
      </c>
      <c r="F99" s="27">
        <v>2</v>
      </c>
      <c r="G99" s="27">
        <v>9.925271523000001</v>
      </c>
      <c r="H99" s="27">
        <v>10</v>
      </c>
      <c r="I99" s="27">
        <v>2</v>
      </c>
      <c r="J99" s="27">
        <v>1310</v>
      </c>
      <c r="K99" s="27">
        <v>4</v>
      </c>
      <c r="L99" s="27">
        <v>11.101599999000001</v>
      </c>
      <c r="M99" s="27">
        <v>10</v>
      </c>
      <c r="N99" s="27">
        <v>3</v>
      </c>
      <c r="O99" s="27">
        <v>1040</v>
      </c>
      <c r="P99" s="27">
        <v>4</v>
      </c>
      <c r="Q99" s="27">
        <v>19.363255819999999</v>
      </c>
      <c r="R99" s="27">
        <v>10</v>
      </c>
      <c r="S99" s="27">
        <v>3</v>
      </c>
      <c r="T99" s="27">
        <v>1320</v>
      </c>
      <c r="U99" s="27">
        <v>4</v>
      </c>
      <c r="V99" s="27">
        <v>12.586116283000001</v>
      </c>
    </row>
    <row r="100" spans="1:22" x14ac:dyDescent="0.25">
      <c r="A100" s="27">
        <f t="shared" si="4"/>
        <v>10009</v>
      </c>
      <c r="B100" s="27">
        <f t="shared" si="3"/>
        <v>9</v>
      </c>
      <c r="C100" s="27">
        <v>10</v>
      </c>
      <c r="D100" s="27">
        <v>2</v>
      </c>
      <c r="E100" s="27">
        <v>1760</v>
      </c>
      <c r="F100" s="27">
        <v>1</v>
      </c>
      <c r="G100" s="27">
        <v>9.2513333325000016</v>
      </c>
      <c r="H100" s="27">
        <v>10</v>
      </c>
      <c r="I100" s="27">
        <v>2</v>
      </c>
      <c r="J100" s="27">
        <v>1410</v>
      </c>
      <c r="K100" s="27">
        <v>1</v>
      </c>
      <c r="L100" s="27">
        <v>11.101599999000001</v>
      </c>
      <c r="M100" s="27">
        <v>10</v>
      </c>
      <c r="N100" s="27">
        <v>3</v>
      </c>
      <c r="O100" s="27">
        <v>1790</v>
      </c>
      <c r="P100" s="27">
        <v>4</v>
      </c>
      <c r="Q100" s="27">
        <v>19.363255819999999</v>
      </c>
      <c r="R100" s="27">
        <v>10</v>
      </c>
      <c r="S100" s="27">
        <v>4</v>
      </c>
      <c r="T100" s="27">
        <v>1030</v>
      </c>
      <c r="U100" s="27">
        <v>3</v>
      </c>
      <c r="V100" s="27">
        <v>12.335111112</v>
      </c>
    </row>
    <row r="101" spans="1:22" x14ac:dyDescent="0.25">
      <c r="A101" s="27">
        <f t="shared" si="4"/>
        <v>10010</v>
      </c>
      <c r="B101" s="27">
        <f t="shared" si="3"/>
        <v>10</v>
      </c>
      <c r="C101" s="27">
        <v>10</v>
      </c>
      <c r="D101" s="27">
        <v>2</v>
      </c>
      <c r="E101" s="27">
        <v>1310</v>
      </c>
      <c r="F101" s="27">
        <v>1</v>
      </c>
      <c r="G101" s="27">
        <v>7.4010666660000002</v>
      </c>
      <c r="H101" s="27">
        <v>10</v>
      </c>
      <c r="I101" s="27">
        <v>1</v>
      </c>
      <c r="J101" s="27">
        <v>1230</v>
      </c>
      <c r="K101" s="27">
        <v>2</v>
      </c>
      <c r="L101" s="27">
        <v>8.8224635760000005</v>
      </c>
      <c r="M101" s="27">
        <v>10</v>
      </c>
      <c r="N101" s="27">
        <v>4</v>
      </c>
      <c r="O101" s="27">
        <v>980</v>
      </c>
      <c r="P101" s="27">
        <v>3</v>
      </c>
      <c r="Q101" s="27">
        <v>18.502666668</v>
      </c>
      <c r="R101" s="27">
        <v>10</v>
      </c>
      <c r="S101" s="27">
        <v>3</v>
      </c>
      <c r="T101" s="27">
        <v>1210</v>
      </c>
      <c r="U101" s="27">
        <v>4</v>
      </c>
      <c r="V101" s="27">
        <v>11.617953492</v>
      </c>
    </row>
    <row r="102" spans="1:22" x14ac:dyDescent="0.25">
      <c r="A102" s="27">
        <f t="shared" ref="A102:A161" si="5">1000*C102+B102</f>
        <v>11001</v>
      </c>
      <c r="B102" s="27">
        <f t="shared" si="3"/>
        <v>1</v>
      </c>
      <c r="C102" s="27">
        <v>11</v>
      </c>
      <c r="D102" s="27">
        <v>2</v>
      </c>
      <c r="E102" s="27">
        <v>1510</v>
      </c>
      <c r="F102" s="27">
        <v>1</v>
      </c>
      <c r="G102" s="27">
        <v>18.502666672</v>
      </c>
      <c r="H102" s="27">
        <v>11</v>
      </c>
      <c r="I102" s="27">
        <v>2</v>
      </c>
      <c r="J102" s="27">
        <v>1490</v>
      </c>
      <c r="K102" s="27">
        <v>1</v>
      </c>
      <c r="L102" s="27">
        <v>18.502666672</v>
      </c>
      <c r="M102" s="27">
        <v>11</v>
      </c>
      <c r="N102" s="27">
        <v>4</v>
      </c>
      <c r="O102" s="27">
        <v>810</v>
      </c>
      <c r="P102" s="27">
        <v>3</v>
      </c>
      <c r="Q102" s="27">
        <v>19.706982239999999</v>
      </c>
      <c r="R102" s="27">
        <v>11</v>
      </c>
      <c r="S102" s="27">
        <v>3</v>
      </c>
      <c r="T102" s="27">
        <v>1260</v>
      </c>
      <c r="U102" s="27">
        <v>4</v>
      </c>
      <c r="V102" s="27">
        <v>15.371446152000001</v>
      </c>
    </row>
    <row r="103" spans="1:22" x14ac:dyDescent="0.25">
      <c r="A103" s="27">
        <f t="shared" si="5"/>
        <v>11002</v>
      </c>
      <c r="B103" s="27">
        <f t="shared" si="3"/>
        <v>2</v>
      </c>
      <c r="C103" s="27">
        <v>11</v>
      </c>
      <c r="D103" s="27">
        <v>2</v>
      </c>
      <c r="E103" s="27">
        <v>1500</v>
      </c>
      <c r="F103" s="27">
        <v>1</v>
      </c>
      <c r="G103" s="27">
        <v>16.189833338</v>
      </c>
      <c r="H103" s="27">
        <v>11</v>
      </c>
      <c r="I103" s="27">
        <v>2</v>
      </c>
      <c r="J103" s="27">
        <v>1570</v>
      </c>
      <c r="K103" s="27">
        <v>1</v>
      </c>
      <c r="L103" s="27">
        <v>17.346250005000002</v>
      </c>
      <c r="M103" s="27">
        <v>11</v>
      </c>
      <c r="N103" s="27">
        <v>3</v>
      </c>
      <c r="O103" s="27">
        <v>1270</v>
      </c>
      <c r="P103" s="27">
        <v>4</v>
      </c>
      <c r="Q103" s="27">
        <v>12.169061537000001</v>
      </c>
      <c r="R103" s="27">
        <v>11</v>
      </c>
      <c r="S103" s="27">
        <v>3</v>
      </c>
      <c r="T103" s="27">
        <v>120</v>
      </c>
      <c r="U103" s="27">
        <v>4</v>
      </c>
      <c r="V103" s="27">
        <v>12.809538460000001</v>
      </c>
    </row>
    <row r="104" spans="1:22" x14ac:dyDescent="0.25">
      <c r="A104" s="27">
        <f t="shared" si="5"/>
        <v>11003</v>
      </c>
      <c r="B104" s="27">
        <f t="shared" si="3"/>
        <v>3</v>
      </c>
      <c r="C104" s="27">
        <v>11</v>
      </c>
      <c r="D104" s="27">
        <v>1</v>
      </c>
      <c r="E104" s="27">
        <v>1720</v>
      </c>
      <c r="F104" s="27">
        <v>2</v>
      </c>
      <c r="G104" s="27">
        <v>14.550640776000002</v>
      </c>
      <c r="H104" s="27">
        <v>11</v>
      </c>
      <c r="I104" s="27">
        <v>2</v>
      </c>
      <c r="J104" s="27">
        <v>120</v>
      </c>
      <c r="K104" s="27">
        <v>1</v>
      </c>
      <c r="L104" s="27">
        <v>13.877000003999999</v>
      </c>
      <c r="M104" s="27">
        <v>11</v>
      </c>
      <c r="N104" s="27">
        <v>3</v>
      </c>
      <c r="O104" s="27">
        <v>1740</v>
      </c>
      <c r="P104" s="27">
        <v>4</v>
      </c>
      <c r="Q104" s="27">
        <v>11.528584614</v>
      </c>
      <c r="R104" s="27">
        <v>11</v>
      </c>
      <c r="S104" s="27">
        <v>3</v>
      </c>
      <c r="T104" s="27">
        <v>1270</v>
      </c>
      <c r="U104" s="27">
        <v>4</v>
      </c>
      <c r="V104" s="27">
        <v>12.809538460000001</v>
      </c>
    </row>
    <row r="105" spans="1:22" x14ac:dyDescent="0.25">
      <c r="A105" s="27">
        <f t="shared" si="5"/>
        <v>11004</v>
      </c>
      <c r="B105" s="27">
        <f t="shared" si="3"/>
        <v>4</v>
      </c>
      <c r="C105" s="27">
        <v>11</v>
      </c>
      <c r="D105" s="27">
        <v>1</v>
      </c>
      <c r="E105" s="27">
        <v>870</v>
      </c>
      <c r="F105" s="27">
        <v>2</v>
      </c>
      <c r="G105" s="27">
        <v>12.12553398</v>
      </c>
      <c r="H105" s="27">
        <v>11</v>
      </c>
      <c r="I105" s="27">
        <v>2</v>
      </c>
      <c r="J105" s="27">
        <v>550</v>
      </c>
      <c r="K105" s="27">
        <v>1</v>
      </c>
      <c r="L105" s="27">
        <v>12.720583337000001</v>
      </c>
      <c r="M105" s="27">
        <v>11</v>
      </c>
      <c r="N105" s="27">
        <v>3</v>
      </c>
      <c r="O105" s="27">
        <v>1090</v>
      </c>
      <c r="P105" s="27">
        <v>4</v>
      </c>
      <c r="Q105" s="27">
        <v>10.888107691</v>
      </c>
      <c r="R105" s="27">
        <v>11</v>
      </c>
      <c r="S105" s="27">
        <v>4</v>
      </c>
      <c r="T105" s="27">
        <v>1550</v>
      </c>
      <c r="U105" s="27">
        <v>3</v>
      </c>
      <c r="V105" s="27">
        <v>11.824189344000001</v>
      </c>
    </row>
    <row r="106" spans="1:22" x14ac:dyDescent="0.25">
      <c r="A106" s="27">
        <f t="shared" si="5"/>
        <v>11005</v>
      </c>
      <c r="B106" s="27">
        <f t="shared" si="3"/>
        <v>5</v>
      </c>
      <c r="C106" s="27">
        <v>11</v>
      </c>
      <c r="D106" s="27">
        <v>2</v>
      </c>
      <c r="E106" s="27">
        <v>1750</v>
      </c>
      <c r="F106" s="27">
        <v>1</v>
      </c>
      <c r="G106" s="27">
        <v>11.564166670000001</v>
      </c>
      <c r="H106" s="27">
        <v>11</v>
      </c>
      <c r="I106" s="27">
        <v>1</v>
      </c>
      <c r="J106" s="27">
        <v>740</v>
      </c>
      <c r="K106" s="27">
        <v>2</v>
      </c>
      <c r="L106" s="27">
        <v>11.317165048</v>
      </c>
      <c r="M106" s="27">
        <v>11</v>
      </c>
      <c r="N106" s="27">
        <v>4</v>
      </c>
      <c r="O106" s="27">
        <v>1490</v>
      </c>
      <c r="P106" s="27">
        <v>3</v>
      </c>
      <c r="Q106" s="27">
        <v>10.838840231999999</v>
      </c>
      <c r="R106" s="27">
        <v>11</v>
      </c>
      <c r="S106" s="27">
        <v>4</v>
      </c>
      <c r="T106" s="27">
        <v>1560</v>
      </c>
      <c r="U106" s="27">
        <v>3</v>
      </c>
      <c r="V106" s="27">
        <v>11.824189344000001</v>
      </c>
    </row>
    <row r="107" spans="1:22" x14ac:dyDescent="0.25">
      <c r="A107" s="27">
        <f t="shared" si="5"/>
        <v>11006</v>
      </c>
      <c r="B107" s="27">
        <f t="shared" si="3"/>
        <v>6</v>
      </c>
      <c r="C107" s="27">
        <v>11</v>
      </c>
      <c r="D107" s="27">
        <v>1</v>
      </c>
      <c r="E107" s="27">
        <v>1490</v>
      </c>
      <c r="F107" s="27">
        <v>2</v>
      </c>
      <c r="G107" s="27">
        <v>11.317165048</v>
      </c>
      <c r="H107" s="27">
        <v>11</v>
      </c>
      <c r="I107" s="27">
        <v>1</v>
      </c>
      <c r="J107" s="27">
        <v>1500</v>
      </c>
      <c r="K107" s="27">
        <v>2</v>
      </c>
      <c r="L107" s="27">
        <v>10.508796116000001</v>
      </c>
      <c r="M107" s="27">
        <v>11</v>
      </c>
      <c r="N107" s="27">
        <v>4</v>
      </c>
      <c r="O107" s="27">
        <v>1670</v>
      </c>
      <c r="P107" s="27">
        <v>3</v>
      </c>
      <c r="Q107" s="27">
        <v>10.838840231999999</v>
      </c>
      <c r="R107" s="27">
        <v>11</v>
      </c>
      <c r="S107" s="27">
        <v>3</v>
      </c>
      <c r="T107" s="27">
        <v>1720</v>
      </c>
      <c r="U107" s="27">
        <v>1</v>
      </c>
      <c r="V107" s="27">
        <v>9.6071538450000009</v>
      </c>
    </row>
    <row r="108" spans="1:22" x14ac:dyDescent="0.25">
      <c r="A108" s="27">
        <f t="shared" si="5"/>
        <v>11007</v>
      </c>
      <c r="B108" s="27">
        <f t="shared" si="3"/>
        <v>7</v>
      </c>
      <c r="C108" s="27">
        <v>11</v>
      </c>
      <c r="D108" s="27">
        <v>1</v>
      </c>
      <c r="E108" s="27">
        <v>1790</v>
      </c>
      <c r="F108" s="27">
        <v>1</v>
      </c>
      <c r="G108" s="27">
        <v>10.508796116000001</v>
      </c>
      <c r="H108" s="27">
        <v>11</v>
      </c>
      <c r="I108" s="27">
        <v>2</v>
      </c>
      <c r="J108" s="27">
        <v>1410</v>
      </c>
      <c r="K108" s="27">
        <v>1</v>
      </c>
      <c r="L108" s="27">
        <v>10.407750003</v>
      </c>
      <c r="M108" s="27">
        <v>11</v>
      </c>
      <c r="N108" s="27">
        <v>4</v>
      </c>
      <c r="O108" s="27">
        <v>1720</v>
      </c>
      <c r="P108" s="27">
        <v>3</v>
      </c>
      <c r="Q108" s="27">
        <v>10.838840231999999</v>
      </c>
      <c r="R108" s="27">
        <v>11</v>
      </c>
      <c r="S108" s="27">
        <v>4</v>
      </c>
      <c r="T108" s="27">
        <v>1490</v>
      </c>
      <c r="U108" s="27">
        <v>3</v>
      </c>
      <c r="V108" s="27">
        <v>8.8681420079999995</v>
      </c>
    </row>
    <row r="109" spans="1:22" x14ac:dyDescent="0.25">
      <c r="A109" s="27">
        <f t="shared" si="5"/>
        <v>11008</v>
      </c>
      <c r="B109" s="27">
        <f t="shared" si="3"/>
        <v>8</v>
      </c>
      <c r="C109" s="27">
        <v>11</v>
      </c>
      <c r="D109" s="27">
        <v>2</v>
      </c>
      <c r="E109" s="27">
        <v>940</v>
      </c>
      <c r="F109" s="27">
        <v>4</v>
      </c>
      <c r="G109" s="27">
        <v>10.407750003</v>
      </c>
      <c r="H109" s="27">
        <v>11</v>
      </c>
      <c r="I109" s="27">
        <v>2</v>
      </c>
      <c r="J109" s="27">
        <v>1430</v>
      </c>
      <c r="K109" s="27">
        <v>1</v>
      </c>
      <c r="L109" s="27">
        <v>10.407750003</v>
      </c>
      <c r="M109" s="27">
        <v>11</v>
      </c>
      <c r="N109" s="27">
        <v>3</v>
      </c>
      <c r="O109" s="27">
        <v>1780</v>
      </c>
      <c r="P109" s="27">
        <v>4</v>
      </c>
      <c r="Q109" s="27">
        <v>10.247630768000001</v>
      </c>
      <c r="R109" s="27">
        <v>11</v>
      </c>
      <c r="S109" s="27">
        <v>3</v>
      </c>
      <c r="T109" s="27">
        <v>1530</v>
      </c>
      <c r="U109" s="27">
        <v>4</v>
      </c>
      <c r="V109" s="27">
        <v>8.326199999</v>
      </c>
    </row>
    <row r="110" spans="1:22" x14ac:dyDescent="0.25">
      <c r="A110" s="27">
        <f t="shared" si="5"/>
        <v>11009</v>
      </c>
      <c r="B110" s="27">
        <f t="shared" si="3"/>
        <v>9</v>
      </c>
      <c r="C110" s="27">
        <v>11</v>
      </c>
      <c r="D110" s="27">
        <v>2</v>
      </c>
      <c r="E110" s="27">
        <v>1670</v>
      </c>
      <c r="F110" s="27">
        <v>1</v>
      </c>
      <c r="G110" s="27">
        <v>9.2513333360000001</v>
      </c>
      <c r="H110" s="27">
        <v>11</v>
      </c>
      <c r="I110" s="27">
        <v>2</v>
      </c>
      <c r="J110" s="27">
        <v>920</v>
      </c>
      <c r="K110" s="27">
        <v>1</v>
      </c>
      <c r="L110" s="27">
        <v>9.2513333360000001</v>
      </c>
      <c r="M110" s="27">
        <v>11</v>
      </c>
      <c r="N110" s="27">
        <v>3</v>
      </c>
      <c r="O110" s="27">
        <v>1460</v>
      </c>
      <c r="P110" s="27">
        <v>4</v>
      </c>
      <c r="Q110" s="27">
        <v>9.6071538450000009</v>
      </c>
      <c r="R110" s="27">
        <v>11</v>
      </c>
      <c r="S110" s="27">
        <v>4</v>
      </c>
      <c r="T110" s="27">
        <v>1610</v>
      </c>
      <c r="U110" s="27">
        <v>2</v>
      </c>
      <c r="V110" s="27">
        <v>7.8827928959999998</v>
      </c>
    </row>
    <row r="111" spans="1:22" x14ac:dyDescent="0.25">
      <c r="A111" s="27">
        <f t="shared" si="5"/>
        <v>11010</v>
      </c>
      <c r="B111" s="27">
        <f t="shared" si="3"/>
        <v>10</v>
      </c>
      <c r="C111" s="27">
        <v>11</v>
      </c>
      <c r="D111" s="27">
        <v>1</v>
      </c>
      <c r="E111" s="27">
        <v>630</v>
      </c>
      <c r="F111" s="27">
        <v>2</v>
      </c>
      <c r="G111" s="27">
        <v>8.892058252</v>
      </c>
      <c r="H111" s="27">
        <v>11</v>
      </c>
      <c r="I111" s="27">
        <v>2</v>
      </c>
      <c r="J111" s="27">
        <v>1520</v>
      </c>
      <c r="K111" s="27">
        <v>1</v>
      </c>
      <c r="L111" s="27">
        <v>8.0949166689999998</v>
      </c>
      <c r="M111" s="27">
        <v>11</v>
      </c>
      <c r="N111" s="27">
        <v>3</v>
      </c>
      <c r="O111" s="27">
        <v>1180</v>
      </c>
      <c r="P111" s="27">
        <v>4</v>
      </c>
      <c r="Q111" s="27">
        <v>8.9666769220000013</v>
      </c>
      <c r="R111" s="27">
        <v>11</v>
      </c>
      <c r="S111" s="27">
        <v>4</v>
      </c>
      <c r="T111" s="27">
        <v>1670</v>
      </c>
      <c r="U111" s="27">
        <v>3</v>
      </c>
      <c r="V111" s="27">
        <v>7.8827928959999998</v>
      </c>
    </row>
    <row r="112" spans="1:22" x14ac:dyDescent="0.25">
      <c r="A112" s="27">
        <f t="shared" si="5"/>
        <v>12001</v>
      </c>
      <c r="B112" s="27">
        <f t="shared" si="3"/>
        <v>1</v>
      </c>
      <c r="C112" s="27">
        <v>12</v>
      </c>
      <c r="D112" s="27">
        <v>1</v>
      </c>
      <c r="E112" s="27">
        <v>1730</v>
      </c>
      <c r="F112" s="27">
        <v>2</v>
      </c>
      <c r="G112" s="27">
        <v>27.299016399999999</v>
      </c>
      <c r="H112" s="27">
        <v>12</v>
      </c>
      <c r="I112" s="27">
        <v>1</v>
      </c>
      <c r="J112" s="27">
        <v>740</v>
      </c>
      <c r="K112" s="27">
        <v>2</v>
      </c>
      <c r="L112" s="27">
        <v>38.218622959999998</v>
      </c>
      <c r="M112" s="27">
        <v>12</v>
      </c>
      <c r="N112" s="27">
        <v>4</v>
      </c>
      <c r="O112" s="27">
        <v>1310</v>
      </c>
      <c r="P112" s="27">
        <v>3</v>
      </c>
      <c r="Q112" s="27">
        <v>33.641212119999999</v>
      </c>
      <c r="R112" s="27">
        <v>12</v>
      </c>
      <c r="S112" s="27">
        <v>4</v>
      </c>
      <c r="T112" s="27">
        <v>1170</v>
      </c>
      <c r="U112" s="27">
        <v>3</v>
      </c>
      <c r="V112" s="27">
        <v>28.595030302000001</v>
      </c>
    </row>
    <row r="113" spans="1:22" x14ac:dyDescent="0.25">
      <c r="A113" s="27">
        <f t="shared" si="5"/>
        <v>12002</v>
      </c>
      <c r="B113" s="27">
        <f t="shared" si="3"/>
        <v>2</v>
      </c>
      <c r="C113" s="27">
        <v>12</v>
      </c>
      <c r="D113" s="27">
        <v>2</v>
      </c>
      <c r="E113" s="27">
        <v>1760</v>
      </c>
      <c r="F113" s="27">
        <v>1</v>
      </c>
      <c r="G113" s="27">
        <v>19.214307690000002</v>
      </c>
      <c r="H113" s="27">
        <v>12</v>
      </c>
      <c r="I113" s="27">
        <v>1</v>
      </c>
      <c r="J113" s="27">
        <v>1730</v>
      </c>
      <c r="K113" s="27">
        <v>2</v>
      </c>
      <c r="L113" s="27">
        <v>27.299016399999999</v>
      </c>
      <c r="M113" s="27">
        <v>12</v>
      </c>
      <c r="N113" s="27">
        <v>4</v>
      </c>
      <c r="O113" s="27">
        <v>640</v>
      </c>
      <c r="P113" s="27">
        <v>3</v>
      </c>
      <c r="Q113" s="27">
        <v>26.912969696000001</v>
      </c>
      <c r="R113" s="27">
        <v>12</v>
      </c>
      <c r="S113" s="27">
        <v>3</v>
      </c>
      <c r="T113" s="27">
        <v>120</v>
      </c>
      <c r="U113" s="27">
        <v>4</v>
      </c>
      <c r="V113" s="27">
        <v>16.487524759999999</v>
      </c>
    </row>
    <row r="114" spans="1:22" x14ac:dyDescent="0.25">
      <c r="A114" s="27">
        <f t="shared" si="5"/>
        <v>12003</v>
      </c>
      <c r="B114" s="27">
        <f t="shared" si="3"/>
        <v>3</v>
      </c>
      <c r="C114" s="27">
        <v>12</v>
      </c>
      <c r="D114" s="27">
        <v>1</v>
      </c>
      <c r="E114" s="27">
        <v>1640</v>
      </c>
      <c r="F114" s="27">
        <v>2</v>
      </c>
      <c r="G114" s="27">
        <v>17.744360660000002</v>
      </c>
      <c r="H114" s="27">
        <v>12</v>
      </c>
      <c r="I114" s="27">
        <v>1</v>
      </c>
      <c r="J114" s="27">
        <v>1640</v>
      </c>
      <c r="K114" s="27">
        <v>2</v>
      </c>
      <c r="L114" s="27">
        <v>21.83921312</v>
      </c>
      <c r="M114" s="27">
        <v>12</v>
      </c>
      <c r="N114" s="27">
        <v>3</v>
      </c>
      <c r="O114" s="27">
        <v>1230</v>
      </c>
      <c r="P114" s="27">
        <v>4</v>
      </c>
      <c r="Q114" s="27">
        <v>21.433782188000002</v>
      </c>
      <c r="R114" s="27">
        <v>12</v>
      </c>
      <c r="S114" s="27">
        <v>3</v>
      </c>
      <c r="T114" s="27">
        <v>1310</v>
      </c>
      <c r="U114" s="27">
        <v>4</v>
      </c>
      <c r="V114" s="27">
        <v>14.838772284000001</v>
      </c>
    </row>
    <row r="115" spans="1:22" x14ac:dyDescent="0.25">
      <c r="A115" s="27">
        <f t="shared" si="5"/>
        <v>12004</v>
      </c>
      <c r="B115" s="27">
        <f t="shared" si="3"/>
        <v>4</v>
      </c>
      <c r="C115" s="27">
        <v>12</v>
      </c>
      <c r="D115" s="27">
        <v>2</v>
      </c>
      <c r="E115" s="27">
        <v>1420</v>
      </c>
      <c r="F115" s="27">
        <v>1</v>
      </c>
      <c r="G115" s="27">
        <v>16.652399998</v>
      </c>
      <c r="H115" s="27">
        <v>12</v>
      </c>
      <c r="I115" s="27">
        <v>2</v>
      </c>
      <c r="J115" s="27">
        <v>920</v>
      </c>
      <c r="K115" s="27">
        <v>1</v>
      </c>
      <c r="L115" s="27">
        <v>20.495261536000001</v>
      </c>
      <c r="M115" s="27">
        <v>12</v>
      </c>
      <c r="N115" s="27">
        <v>3</v>
      </c>
      <c r="O115" s="27">
        <v>1370</v>
      </c>
      <c r="P115" s="27">
        <v>4</v>
      </c>
      <c r="Q115" s="27">
        <v>21.433782188000002</v>
      </c>
      <c r="R115" s="27">
        <v>12</v>
      </c>
      <c r="S115" s="27">
        <v>4</v>
      </c>
      <c r="T115" s="27">
        <v>1290</v>
      </c>
      <c r="U115" s="27">
        <v>3</v>
      </c>
      <c r="V115" s="27">
        <v>11.774424242</v>
      </c>
    </row>
    <row r="116" spans="1:22" x14ac:dyDescent="0.25">
      <c r="A116" s="27">
        <f t="shared" si="5"/>
        <v>12005</v>
      </c>
      <c r="B116" s="27">
        <f t="shared" si="3"/>
        <v>5</v>
      </c>
      <c r="C116" s="27">
        <v>12</v>
      </c>
      <c r="D116" s="27">
        <v>2</v>
      </c>
      <c r="E116" s="27">
        <v>1310</v>
      </c>
      <c r="F116" s="27">
        <v>1</v>
      </c>
      <c r="G116" s="27">
        <v>15.371446152000001</v>
      </c>
      <c r="H116" s="27">
        <v>12</v>
      </c>
      <c r="I116" s="27">
        <v>1</v>
      </c>
      <c r="J116" s="27">
        <v>1380</v>
      </c>
      <c r="K116" s="27">
        <v>2</v>
      </c>
      <c r="L116" s="27">
        <v>17.744360660000002</v>
      </c>
      <c r="M116" s="27">
        <v>12</v>
      </c>
      <c r="N116" s="27">
        <v>4</v>
      </c>
      <c r="O116" s="27">
        <v>1720</v>
      </c>
      <c r="P116" s="27">
        <v>3</v>
      </c>
      <c r="Q116" s="27">
        <v>18.502666666</v>
      </c>
      <c r="R116" s="27">
        <v>12</v>
      </c>
      <c r="S116" s="27">
        <v>3</v>
      </c>
      <c r="T116" s="27">
        <v>1530</v>
      </c>
      <c r="U116" s="27">
        <v>4</v>
      </c>
      <c r="V116" s="27">
        <v>10.716891094000001</v>
      </c>
    </row>
    <row r="117" spans="1:22" x14ac:dyDescent="0.25">
      <c r="A117" s="27">
        <f t="shared" si="5"/>
        <v>12006</v>
      </c>
      <c r="B117" s="27">
        <f t="shared" si="3"/>
        <v>6</v>
      </c>
      <c r="C117" s="27">
        <v>12</v>
      </c>
      <c r="D117" s="27">
        <v>2</v>
      </c>
      <c r="E117" s="27">
        <v>1770</v>
      </c>
      <c r="F117" s="27">
        <v>1</v>
      </c>
      <c r="G117" s="27">
        <v>15.371446152000001</v>
      </c>
      <c r="H117" s="27">
        <v>12</v>
      </c>
      <c r="I117" s="27">
        <v>2</v>
      </c>
      <c r="J117" s="27">
        <v>550</v>
      </c>
      <c r="K117" s="27">
        <v>1</v>
      </c>
      <c r="L117" s="27">
        <v>14.090492306000002</v>
      </c>
      <c r="M117" s="27">
        <v>12</v>
      </c>
      <c r="N117" s="27">
        <v>4</v>
      </c>
      <c r="O117" s="27">
        <v>1730</v>
      </c>
      <c r="P117" s="27">
        <v>3</v>
      </c>
      <c r="Q117" s="27">
        <v>18.502666666</v>
      </c>
      <c r="R117" s="27">
        <v>12</v>
      </c>
      <c r="S117" s="27">
        <v>4</v>
      </c>
      <c r="T117" s="27">
        <v>460</v>
      </c>
      <c r="U117" s="27">
        <v>3</v>
      </c>
      <c r="V117" s="27">
        <v>10.092363636</v>
      </c>
    </row>
    <row r="118" spans="1:22" x14ac:dyDescent="0.25">
      <c r="A118" s="27">
        <f t="shared" si="5"/>
        <v>12007</v>
      </c>
      <c r="B118" s="27">
        <f t="shared" si="3"/>
        <v>7</v>
      </c>
      <c r="C118" s="27">
        <v>12</v>
      </c>
      <c r="D118" s="27">
        <v>1</v>
      </c>
      <c r="E118" s="27">
        <v>1530</v>
      </c>
      <c r="F118" s="27">
        <v>2</v>
      </c>
      <c r="G118" s="27">
        <v>15.01445902</v>
      </c>
      <c r="H118" s="27">
        <v>12</v>
      </c>
      <c r="I118" s="27">
        <v>2</v>
      </c>
      <c r="J118" s="27">
        <v>1760</v>
      </c>
      <c r="K118" s="27">
        <v>1</v>
      </c>
      <c r="L118" s="27">
        <v>14.090492306000002</v>
      </c>
      <c r="M118" s="27">
        <v>12</v>
      </c>
      <c r="N118" s="27">
        <v>3</v>
      </c>
      <c r="O118" s="27">
        <v>900</v>
      </c>
      <c r="P118" s="27">
        <v>4</v>
      </c>
      <c r="Q118" s="27">
        <v>18.136277236000002</v>
      </c>
      <c r="R118" s="27">
        <v>12</v>
      </c>
      <c r="S118" s="27">
        <v>4</v>
      </c>
      <c r="T118" s="27">
        <v>1370</v>
      </c>
      <c r="U118" s="27">
        <v>3</v>
      </c>
      <c r="V118" s="27">
        <v>10.092363636</v>
      </c>
    </row>
    <row r="119" spans="1:22" x14ac:dyDescent="0.25">
      <c r="A119" s="27">
        <f t="shared" si="5"/>
        <v>12008</v>
      </c>
      <c r="B119" s="27">
        <f t="shared" si="3"/>
        <v>8</v>
      </c>
      <c r="C119" s="27">
        <v>12</v>
      </c>
      <c r="D119" s="27">
        <v>1</v>
      </c>
      <c r="E119" s="27">
        <v>980</v>
      </c>
      <c r="F119" s="27">
        <v>2</v>
      </c>
      <c r="G119" s="27">
        <v>13.6495082</v>
      </c>
      <c r="H119" s="27">
        <v>12</v>
      </c>
      <c r="I119" s="27">
        <v>1</v>
      </c>
      <c r="J119" s="27">
        <v>1370</v>
      </c>
      <c r="K119" s="27">
        <v>2</v>
      </c>
      <c r="L119" s="27">
        <v>13.6495082</v>
      </c>
      <c r="M119" s="27">
        <v>12</v>
      </c>
      <c r="N119" s="27">
        <v>3</v>
      </c>
      <c r="O119" s="27">
        <v>1100</v>
      </c>
      <c r="P119" s="27">
        <v>4</v>
      </c>
      <c r="Q119" s="27">
        <v>18.136277236000002</v>
      </c>
      <c r="R119" s="27">
        <v>12</v>
      </c>
      <c r="S119" s="27">
        <v>4</v>
      </c>
      <c r="T119" s="27">
        <v>1730</v>
      </c>
      <c r="U119" s="27">
        <v>3</v>
      </c>
      <c r="V119" s="27">
        <v>10.092363636</v>
      </c>
    </row>
    <row r="120" spans="1:22" x14ac:dyDescent="0.25">
      <c r="A120" s="27">
        <f t="shared" si="5"/>
        <v>12009</v>
      </c>
      <c r="B120" s="27">
        <f t="shared" si="3"/>
        <v>9</v>
      </c>
      <c r="C120" s="27">
        <v>12</v>
      </c>
      <c r="D120" s="27">
        <v>1</v>
      </c>
      <c r="E120" s="27">
        <v>1390</v>
      </c>
      <c r="F120" s="27">
        <v>2</v>
      </c>
      <c r="G120" s="27">
        <v>12.284557380000001</v>
      </c>
      <c r="H120" s="27">
        <v>12</v>
      </c>
      <c r="I120" s="27">
        <v>2</v>
      </c>
      <c r="J120" s="27">
        <v>1770</v>
      </c>
      <c r="K120" s="27">
        <v>1</v>
      </c>
      <c r="L120" s="27">
        <v>11.528584614</v>
      </c>
      <c r="M120" s="27">
        <v>12</v>
      </c>
      <c r="N120" s="27">
        <v>4</v>
      </c>
      <c r="O120" s="27">
        <v>810</v>
      </c>
      <c r="P120" s="27">
        <v>3</v>
      </c>
      <c r="Q120" s="27">
        <v>16.820606059999999</v>
      </c>
      <c r="R120" s="27">
        <v>12</v>
      </c>
      <c r="S120" s="27">
        <v>3</v>
      </c>
      <c r="T120" s="27">
        <v>550</v>
      </c>
      <c r="U120" s="27">
        <v>4</v>
      </c>
      <c r="V120" s="27">
        <v>9.892514856</v>
      </c>
    </row>
    <row r="121" spans="1:22" x14ac:dyDescent="0.25">
      <c r="A121" s="27">
        <f t="shared" si="5"/>
        <v>12010</v>
      </c>
      <c r="B121" s="27">
        <f t="shared" si="3"/>
        <v>10</v>
      </c>
      <c r="C121" s="27">
        <v>12</v>
      </c>
      <c r="D121" s="27">
        <v>1</v>
      </c>
      <c r="E121" s="27">
        <v>1210</v>
      </c>
      <c r="F121" s="27">
        <v>2</v>
      </c>
      <c r="G121" s="27">
        <v>10.91960656</v>
      </c>
      <c r="H121" s="27">
        <v>12</v>
      </c>
      <c r="I121" s="27">
        <v>1</v>
      </c>
      <c r="J121" s="27">
        <v>1350</v>
      </c>
      <c r="K121" s="27">
        <v>2</v>
      </c>
      <c r="L121" s="27">
        <v>10.91960656</v>
      </c>
      <c r="M121" s="27">
        <v>12</v>
      </c>
      <c r="N121" s="27">
        <v>3</v>
      </c>
      <c r="O121" s="27">
        <v>240</v>
      </c>
      <c r="P121" s="27">
        <v>4</v>
      </c>
      <c r="Q121" s="27">
        <v>14.838772284000001</v>
      </c>
      <c r="R121" s="27">
        <v>12</v>
      </c>
      <c r="S121" s="27">
        <v>3</v>
      </c>
      <c r="T121" s="27">
        <v>1210</v>
      </c>
      <c r="U121" s="27">
        <v>4</v>
      </c>
      <c r="V121" s="27">
        <v>9.892514856</v>
      </c>
    </row>
    <row r="122" spans="1:22" x14ac:dyDescent="0.25">
      <c r="A122" s="27">
        <f t="shared" si="5"/>
        <v>13001</v>
      </c>
      <c r="B122" s="27">
        <f t="shared" si="3"/>
        <v>1</v>
      </c>
      <c r="C122" s="27">
        <v>13</v>
      </c>
      <c r="D122" s="27">
        <v>1</v>
      </c>
      <c r="E122" s="27">
        <v>1370</v>
      </c>
      <c r="F122" s="27">
        <v>2</v>
      </c>
      <c r="G122" s="27">
        <v>35.057684207999998</v>
      </c>
      <c r="H122" s="27">
        <v>13</v>
      </c>
      <c r="I122" s="27">
        <v>2</v>
      </c>
      <c r="J122" s="27">
        <v>1720</v>
      </c>
      <c r="K122" s="27">
        <v>1</v>
      </c>
      <c r="L122" s="27">
        <v>49.9572</v>
      </c>
      <c r="M122" s="27">
        <v>13</v>
      </c>
      <c r="N122" s="27">
        <v>3</v>
      </c>
      <c r="O122" s="27">
        <v>1270</v>
      </c>
      <c r="P122" s="27">
        <v>4</v>
      </c>
      <c r="Q122" s="27">
        <v>62.038352930000002</v>
      </c>
      <c r="R122" s="27">
        <v>13</v>
      </c>
      <c r="S122" s="27">
        <v>4</v>
      </c>
      <c r="T122" s="27">
        <v>1250</v>
      </c>
      <c r="U122" s="27">
        <v>3</v>
      </c>
      <c r="V122" s="27">
        <v>69.384999989999997</v>
      </c>
    </row>
    <row r="123" spans="1:22" x14ac:dyDescent="0.25">
      <c r="A123" s="27">
        <f t="shared" si="5"/>
        <v>13002</v>
      </c>
      <c r="B123" s="27">
        <f t="shared" si="3"/>
        <v>2</v>
      </c>
      <c r="C123" s="27">
        <v>13</v>
      </c>
      <c r="D123" s="27">
        <v>2</v>
      </c>
      <c r="E123" s="27">
        <v>1260</v>
      </c>
      <c r="F123" s="27">
        <v>2</v>
      </c>
      <c r="G123" s="27">
        <v>33.3048</v>
      </c>
      <c r="H123" s="27">
        <v>13</v>
      </c>
      <c r="I123" s="27">
        <v>2</v>
      </c>
      <c r="J123" s="27">
        <v>1360</v>
      </c>
      <c r="K123" s="27">
        <v>1</v>
      </c>
      <c r="L123" s="27">
        <v>46.626719999999999</v>
      </c>
      <c r="M123" s="27">
        <v>13</v>
      </c>
      <c r="N123" s="27">
        <v>4</v>
      </c>
      <c r="O123" s="27">
        <v>1250</v>
      </c>
      <c r="P123" s="27">
        <v>3</v>
      </c>
      <c r="Q123" s="27">
        <v>55.507999991999995</v>
      </c>
      <c r="R123" s="27">
        <v>13</v>
      </c>
      <c r="S123" s="27">
        <v>3</v>
      </c>
      <c r="T123" s="27">
        <v>1270</v>
      </c>
      <c r="U123" s="27">
        <v>4</v>
      </c>
      <c r="V123" s="27">
        <v>65.303529400000002</v>
      </c>
    </row>
    <row r="124" spans="1:22" x14ac:dyDescent="0.25">
      <c r="A124" s="27">
        <f t="shared" si="5"/>
        <v>13003</v>
      </c>
      <c r="B124" s="27">
        <f t="shared" si="3"/>
        <v>3</v>
      </c>
      <c r="C124" s="27">
        <v>13</v>
      </c>
      <c r="D124" s="27">
        <v>1</v>
      </c>
      <c r="E124" s="27">
        <v>630</v>
      </c>
      <c r="F124" s="27">
        <v>2</v>
      </c>
      <c r="G124" s="27">
        <v>24.102157892999998</v>
      </c>
      <c r="H124" s="27">
        <v>13</v>
      </c>
      <c r="I124" s="27">
        <v>1</v>
      </c>
      <c r="J124" s="27">
        <v>1370</v>
      </c>
      <c r="K124" s="27">
        <v>2</v>
      </c>
      <c r="L124" s="27">
        <v>43.822105260000001</v>
      </c>
      <c r="M124" s="27">
        <v>13</v>
      </c>
      <c r="N124" s="27">
        <v>4</v>
      </c>
      <c r="O124" s="27">
        <v>1260</v>
      </c>
      <c r="P124" s="27">
        <v>3</v>
      </c>
      <c r="Q124" s="27">
        <v>55.507999991999995</v>
      </c>
      <c r="R124" s="27">
        <v>13</v>
      </c>
      <c r="S124" s="27">
        <v>4</v>
      </c>
      <c r="T124" s="27">
        <v>1370</v>
      </c>
      <c r="U124" s="27">
        <v>3</v>
      </c>
      <c r="V124" s="27">
        <v>55.507999991999995</v>
      </c>
    </row>
    <row r="125" spans="1:22" x14ac:dyDescent="0.25">
      <c r="A125" s="27">
        <f t="shared" si="5"/>
        <v>13004</v>
      </c>
      <c r="B125" s="27">
        <f t="shared" si="3"/>
        <v>4</v>
      </c>
      <c r="C125" s="27">
        <v>13</v>
      </c>
      <c r="D125" s="27">
        <v>1</v>
      </c>
      <c r="E125" s="27">
        <v>1720</v>
      </c>
      <c r="F125" s="27">
        <v>2</v>
      </c>
      <c r="G125" s="27">
        <v>19.719947367</v>
      </c>
      <c r="H125" s="27">
        <v>13</v>
      </c>
      <c r="I125" s="27">
        <v>2</v>
      </c>
      <c r="J125" s="27">
        <v>1260</v>
      </c>
      <c r="K125" s="27">
        <v>2</v>
      </c>
      <c r="L125" s="27">
        <v>39.965760000000003</v>
      </c>
      <c r="M125" s="27">
        <v>13</v>
      </c>
      <c r="N125" s="27">
        <v>4</v>
      </c>
      <c r="O125" s="27">
        <v>1420</v>
      </c>
      <c r="P125" s="27">
        <v>3</v>
      </c>
      <c r="Q125" s="27">
        <v>46.25666666</v>
      </c>
      <c r="R125" s="27">
        <v>13</v>
      </c>
      <c r="S125" s="27">
        <v>3</v>
      </c>
      <c r="T125" s="27">
        <v>1260</v>
      </c>
      <c r="U125" s="27">
        <v>4</v>
      </c>
      <c r="V125" s="27">
        <v>39.182117640000001</v>
      </c>
    </row>
    <row r="126" spans="1:22" x14ac:dyDescent="0.25">
      <c r="A126" s="27">
        <f t="shared" si="5"/>
        <v>13005</v>
      </c>
      <c r="B126" s="27">
        <f t="shared" si="3"/>
        <v>5</v>
      </c>
      <c r="C126" s="27">
        <v>13</v>
      </c>
      <c r="D126" s="27">
        <v>1</v>
      </c>
      <c r="E126" s="27">
        <v>720</v>
      </c>
      <c r="F126" s="27">
        <v>2</v>
      </c>
      <c r="G126" s="27">
        <v>13.146631577999999</v>
      </c>
      <c r="H126" s="27">
        <v>13</v>
      </c>
      <c r="I126" s="27">
        <v>1</v>
      </c>
      <c r="J126" s="27">
        <v>1250</v>
      </c>
      <c r="K126" s="27">
        <v>2</v>
      </c>
      <c r="L126" s="27">
        <v>35.057684207999998</v>
      </c>
      <c r="M126" s="27">
        <v>13</v>
      </c>
      <c r="N126" s="27">
        <v>3</v>
      </c>
      <c r="O126" s="27">
        <v>1370</v>
      </c>
      <c r="P126" s="27">
        <v>4</v>
      </c>
      <c r="Q126" s="27">
        <v>42.447294110000001</v>
      </c>
      <c r="R126" s="27">
        <v>13</v>
      </c>
      <c r="S126" s="27">
        <v>4</v>
      </c>
      <c r="T126" s="27">
        <v>1230</v>
      </c>
      <c r="U126" s="27">
        <v>3</v>
      </c>
      <c r="V126" s="27">
        <v>34.692499994999999</v>
      </c>
    </row>
    <row r="127" spans="1:22" x14ac:dyDescent="0.25">
      <c r="A127" s="27">
        <f t="shared" si="5"/>
        <v>13006</v>
      </c>
      <c r="B127" s="27">
        <f t="shared" si="3"/>
        <v>6</v>
      </c>
      <c r="C127" s="27">
        <v>13</v>
      </c>
      <c r="D127" s="27">
        <v>1</v>
      </c>
      <c r="E127" s="27">
        <v>1250</v>
      </c>
      <c r="F127" s="27">
        <v>2</v>
      </c>
      <c r="G127" s="27">
        <v>13.146631577999999</v>
      </c>
      <c r="H127" s="27">
        <v>13</v>
      </c>
      <c r="I127" s="27">
        <v>1</v>
      </c>
      <c r="J127" s="27">
        <v>1230</v>
      </c>
      <c r="K127" s="27">
        <v>2</v>
      </c>
      <c r="L127" s="27">
        <v>17.528842103999999</v>
      </c>
      <c r="M127" s="27">
        <v>13</v>
      </c>
      <c r="N127" s="27">
        <v>4</v>
      </c>
      <c r="O127" s="27">
        <v>630</v>
      </c>
      <c r="P127" s="27">
        <v>3</v>
      </c>
      <c r="Q127" s="27">
        <v>39.318166660999999</v>
      </c>
      <c r="R127" s="27">
        <v>13</v>
      </c>
      <c r="S127" s="27">
        <v>4</v>
      </c>
      <c r="T127" s="27">
        <v>1610</v>
      </c>
      <c r="U127" s="27">
        <v>3</v>
      </c>
      <c r="V127" s="27">
        <v>25.441166663000001</v>
      </c>
    </row>
    <row r="128" spans="1:22" x14ac:dyDescent="0.25">
      <c r="A128" s="27">
        <f t="shared" si="5"/>
        <v>13007</v>
      </c>
      <c r="B128" s="27">
        <f t="shared" si="3"/>
        <v>7</v>
      </c>
      <c r="C128" s="27">
        <v>13</v>
      </c>
      <c r="D128" s="27">
        <v>1</v>
      </c>
      <c r="E128" s="27">
        <v>1230</v>
      </c>
      <c r="F128" s="27">
        <v>2</v>
      </c>
      <c r="G128" s="27">
        <v>8.7644210519999994</v>
      </c>
      <c r="H128" s="27">
        <v>13</v>
      </c>
      <c r="I128" s="27">
        <v>2</v>
      </c>
      <c r="J128" s="27">
        <v>780</v>
      </c>
      <c r="K128" s="27">
        <v>1</v>
      </c>
      <c r="L128" s="27">
        <v>9.9914400000000008</v>
      </c>
      <c r="M128" s="27">
        <v>13</v>
      </c>
      <c r="N128" s="27">
        <v>4</v>
      </c>
      <c r="O128" s="27">
        <v>780</v>
      </c>
      <c r="P128" s="27">
        <v>3</v>
      </c>
      <c r="Q128" s="27">
        <v>32.379666661999998</v>
      </c>
      <c r="R128" s="27">
        <v>13</v>
      </c>
      <c r="S128" s="27">
        <v>4</v>
      </c>
      <c r="T128" s="27">
        <v>1360</v>
      </c>
      <c r="U128" s="27">
        <v>3</v>
      </c>
      <c r="V128" s="27">
        <v>23.12833333</v>
      </c>
    </row>
    <row r="129" spans="1:22" x14ac:dyDescent="0.25">
      <c r="A129" s="27">
        <f t="shared" si="5"/>
        <v>13008</v>
      </c>
      <c r="B129" s="27">
        <f t="shared" si="3"/>
        <v>8</v>
      </c>
      <c r="C129" s="27">
        <v>13</v>
      </c>
      <c r="D129" s="27">
        <v>2</v>
      </c>
      <c r="E129" s="27">
        <v>1280</v>
      </c>
      <c r="F129" s="27">
        <v>1</v>
      </c>
      <c r="G129" s="27">
        <v>6.6609600000000002</v>
      </c>
      <c r="H129" s="27">
        <v>13</v>
      </c>
      <c r="I129" s="27">
        <v>1</v>
      </c>
      <c r="J129" s="27">
        <v>20</v>
      </c>
      <c r="K129" s="27">
        <v>2</v>
      </c>
      <c r="L129" s="27">
        <v>0</v>
      </c>
      <c r="M129" s="27">
        <v>13</v>
      </c>
      <c r="N129" s="27">
        <v>3</v>
      </c>
      <c r="O129" s="27">
        <v>1710</v>
      </c>
      <c r="P129" s="27">
        <v>4</v>
      </c>
      <c r="Q129" s="27">
        <v>26.121411760000001</v>
      </c>
      <c r="R129" s="27">
        <v>13</v>
      </c>
      <c r="S129" s="27">
        <v>3</v>
      </c>
      <c r="T129" s="27">
        <v>1320</v>
      </c>
      <c r="U129" s="27">
        <v>4</v>
      </c>
      <c r="V129" s="27">
        <v>21.223647055000001</v>
      </c>
    </row>
    <row r="130" spans="1:22" x14ac:dyDescent="0.25">
      <c r="A130" s="27">
        <f t="shared" si="5"/>
        <v>13009</v>
      </c>
      <c r="B130" s="27">
        <f t="shared" si="3"/>
        <v>9</v>
      </c>
      <c r="C130" s="27">
        <v>13</v>
      </c>
      <c r="D130" s="27">
        <v>1</v>
      </c>
      <c r="E130" s="27">
        <v>20</v>
      </c>
      <c r="F130" s="27">
        <v>2</v>
      </c>
      <c r="G130" s="27">
        <v>0</v>
      </c>
      <c r="H130" s="27">
        <v>13</v>
      </c>
      <c r="I130" s="27">
        <v>1</v>
      </c>
      <c r="J130" s="27">
        <v>390</v>
      </c>
      <c r="K130" s="27">
        <v>1</v>
      </c>
      <c r="L130" s="27">
        <v>0</v>
      </c>
      <c r="M130" s="27">
        <v>13</v>
      </c>
      <c r="N130" s="27">
        <v>4</v>
      </c>
      <c r="O130" s="27">
        <v>1280</v>
      </c>
      <c r="P130" s="27">
        <v>3</v>
      </c>
      <c r="Q130" s="27">
        <v>25.441166663000001</v>
      </c>
      <c r="R130" s="27">
        <v>13</v>
      </c>
      <c r="S130" s="27">
        <v>3</v>
      </c>
      <c r="T130" s="27">
        <v>630</v>
      </c>
      <c r="U130" s="27">
        <v>4</v>
      </c>
      <c r="V130" s="27">
        <v>19.591058820000001</v>
      </c>
    </row>
    <row r="131" spans="1:22" x14ac:dyDescent="0.25">
      <c r="A131" s="27">
        <f t="shared" si="5"/>
        <v>13010</v>
      </c>
      <c r="B131" s="27">
        <f t="shared" si="3"/>
        <v>10</v>
      </c>
      <c r="C131" s="27">
        <v>13</v>
      </c>
      <c r="D131" s="27">
        <v>1</v>
      </c>
      <c r="E131" s="27">
        <v>390</v>
      </c>
      <c r="F131" s="27">
        <v>1</v>
      </c>
      <c r="G131" s="27">
        <v>0</v>
      </c>
      <c r="H131" s="27">
        <v>13</v>
      </c>
      <c r="I131" s="27">
        <v>1</v>
      </c>
      <c r="J131" s="27">
        <v>390</v>
      </c>
      <c r="K131" s="27">
        <v>2</v>
      </c>
      <c r="L131" s="27">
        <v>0</v>
      </c>
      <c r="M131" s="27">
        <v>13</v>
      </c>
      <c r="N131" s="27">
        <v>4</v>
      </c>
      <c r="O131" s="27">
        <v>1610</v>
      </c>
      <c r="P131" s="27">
        <v>3</v>
      </c>
      <c r="Q131" s="27">
        <v>25.441166663000001</v>
      </c>
      <c r="R131" s="27">
        <v>13</v>
      </c>
      <c r="S131" s="27">
        <v>3</v>
      </c>
      <c r="T131" s="27">
        <v>1220</v>
      </c>
      <c r="U131" s="27">
        <v>4</v>
      </c>
      <c r="V131" s="27">
        <v>19.591058820000001</v>
      </c>
    </row>
    <row r="132" spans="1:22" x14ac:dyDescent="0.25">
      <c r="A132" s="27">
        <f t="shared" si="5"/>
        <v>14001</v>
      </c>
      <c r="B132" s="27">
        <f t="shared" si="3"/>
        <v>1</v>
      </c>
      <c r="C132" s="27">
        <v>14</v>
      </c>
      <c r="D132" s="27">
        <v>1</v>
      </c>
      <c r="E132" s="27">
        <v>870</v>
      </c>
      <c r="F132" s="27">
        <v>2</v>
      </c>
      <c r="G132" s="27">
        <v>37.281492540000002</v>
      </c>
      <c r="H132" s="27">
        <v>14</v>
      </c>
      <c r="I132" s="27">
        <v>2</v>
      </c>
      <c r="J132" s="27">
        <v>1570</v>
      </c>
      <c r="K132" s="27">
        <v>1</v>
      </c>
      <c r="L132" s="27">
        <v>43.06655172</v>
      </c>
      <c r="M132" s="27">
        <v>14</v>
      </c>
      <c r="N132" s="27">
        <v>3</v>
      </c>
      <c r="O132" s="27">
        <v>1050</v>
      </c>
      <c r="P132" s="27">
        <v>4</v>
      </c>
      <c r="Q132" s="27">
        <v>32.975049499999997</v>
      </c>
      <c r="R132" s="27">
        <v>14</v>
      </c>
      <c r="S132" s="27">
        <v>4</v>
      </c>
      <c r="T132" s="27">
        <v>1290</v>
      </c>
      <c r="U132" s="27">
        <v>3</v>
      </c>
      <c r="V132" s="27">
        <v>18.356976371999998</v>
      </c>
    </row>
    <row r="133" spans="1:22" x14ac:dyDescent="0.25">
      <c r="A133" s="27">
        <f t="shared" si="5"/>
        <v>14002</v>
      </c>
      <c r="B133" s="27">
        <f t="shared" si="3"/>
        <v>2</v>
      </c>
      <c r="C133" s="27">
        <v>14</v>
      </c>
      <c r="D133" s="27">
        <v>2</v>
      </c>
      <c r="E133" s="27">
        <v>1680</v>
      </c>
      <c r="F133" s="27">
        <v>1</v>
      </c>
      <c r="G133" s="27">
        <v>28.711034479999999</v>
      </c>
      <c r="H133" s="27">
        <v>14</v>
      </c>
      <c r="I133" s="27">
        <v>2</v>
      </c>
      <c r="J133" s="27">
        <v>1430</v>
      </c>
      <c r="K133" s="27">
        <v>1</v>
      </c>
      <c r="L133" s="27">
        <v>25.839931031999999</v>
      </c>
      <c r="M133" s="27">
        <v>14</v>
      </c>
      <c r="N133" s="27">
        <v>4</v>
      </c>
      <c r="O133" s="27">
        <v>810</v>
      </c>
      <c r="P133" s="27">
        <v>3</v>
      </c>
      <c r="Q133" s="27">
        <v>26.22425196</v>
      </c>
      <c r="R133" s="27">
        <v>14</v>
      </c>
      <c r="S133" s="27">
        <v>3</v>
      </c>
      <c r="T133" s="27">
        <v>1050</v>
      </c>
      <c r="U133" s="27">
        <v>4</v>
      </c>
      <c r="V133" s="27">
        <v>16.487524749999999</v>
      </c>
    </row>
    <row r="134" spans="1:22" x14ac:dyDescent="0.25">
      <c r="A134" s="27">
        <f t="shared" si="5"/>
        <v>14003</v>
      </c>
      <c r="B134" s="27">
        <f t="shared" si="3"/>
        <v>3</v>
      </c>
      <c r="C134" s="27">
        <v>14</v>
      </c>
      <c r="D134" s="27">
        <v>1</v>
      </c>
      <c r="E134" s="27">
        <v>1570</v>
      </c>
      <c r="F134" s="27">
        <v>2</v>
      </c>
      <c r="G134" s="27">
        <v>22.368895524000003</v>
      </c>
      <c r="H134" s="27">
        <v>14</v>
      </c>
      <c r="I134" s="27">
        <v>2</v>
      </c>
      <c r="J134" s="27">
        <v>1680</v>
      </c>
      <c r="K134" s="27">
        <v>1</v>
      </c>
      <c r="L134" s="27">
        <v>22.968827584</v>
      </c>
      <c r="M134" s="27">
        <v>14</v>
      </c>
      <c r="N134" s="27">
        <v>4</v>
      </c>
      <c r="O134" s="27">
        <v>1290</v>
      </c>
      <c r="P134" s="27">
        <v>3</v>
      </c>
      <c r="Q134" s="27">
        <v>22.290614166000001</v>
      </c>
      <c r="R134" s="27">
        <v>14</v>
      </c>
      <c r="S134" s="27">
        <v>3</v>
      </c>
      <c r="T134" s="27">
        <v>1570</v>
      </c>
      <c r="U134" s="27">
        <v>4</v>
      </c>
      <c r="V134" s="27">
        <v>16.487524749999999</v>
      </c>
    </row>
    <row r="135" spans="1:22" x14ac:dyDescent="0.25">
      <c r="A135" s="27">
        <f t="shared" si="5"/>
        <v>14004</v>
      </c>
      <c r="B135" s="27">
        <f t="shared" si="3"/>
        <v>4</v>
      </c>
      <c r="C135" s="27">
        <v>14</v>
      </c>
      <c r="D135" s="27">
        <v>2</v>
      </c>
      <c r="E135" s="27">
        <v>1310</v>
      </c>
      <c r="F135" s="27">
        <v>1</v>
      </c>
      <c r="G135" s="27">
        <v>17.226620688000001</v>
      </c>
      <c r="H135" s="27">
        <v>14</v>
      </c>
      <c r="I135" s="27">
        <v>2</v>
      </c>
      <c r="J135" s="27">
        <v>1310</v>
      </c>
      <c r="K135" s="27">
        <v>1</v>
      </c>
      <c r="L135" s="27">
        <v>11.484413792</v>
      </c>
      <c r="M135" s="27">
        <v>14</v>
      </c>
      <c r="N135" s="27">
        <v>3</v>
      </c>
      <c r="O135" s="27">
        <v>1680</v>
      </c>
      <c r="P135" s="27">
        <v>4</v>
      </c>
      <c r="Q135" s="27">
        <v>21.433782175000001</v>
      </c>
      <c r="R135" s="27">
        <v>14</v>
      </c>
      <c r="S135" s="27">
        <v>4</v>
      </c>
      <c r="T135" s="27">
        <v>1300</v>
      </c>
      <c r="U135" s="27">
        <v>2</v>
      </c>
      <c r="V135" s="27">
        <v>15.734551176</v>
      </c>
    </row>
    <row r="136" spans="1:22" x14ac:dyDescent="0.25">
      <c r="A136" s="27">
        <f t="shared" si="5"/>
        <v>14005</v>
      </c>
      <c r="B136" s="27">
        <f t="shared" si="3"/>
        <v>5</v>
      </c>
      <c r="C136" s="27">
        <v>14</v>
      </c>
      <c r="D136" s="27">
        <v>2</v>
      </c>
      <c r="E136" s="27">
        <v>1580</v>
      </c>
      <c r="F136" s="27">
        <v>1</v>
      </c>
      <c r="G136" s="27">
        <v>11.484413792</v>
      </c>
      <c r="H136" s="27">
        <v>14</v>
      </c>
      <c r="I136" s="27">
        <v>2</v>
      </c>
      <c r="J136" s="27">
        <v>1580</v>
      </c>
      <c r="K136" s="27">
        <v>1</v>
      </c>
      <c r="L136" s="27">
        <v>11.484413792</v>
      </c>
      <c r="M136" s="27">
        <v>14</v>
      </c>
      <c r="N136" s="27">
        <v>3</v>
      </c>
      <c r="O136" s="27">
        <v>1570</v>
      </c>
      <c r="P136" s="27">
        <v>4</v>
      </c>
      <c r="Q136" s="27">
        <v>19.785029699999999</v>
      </c>
      <c r="R136" s="27">
        <v>14</v>
      </c>
      <c r="S136" s="27">
        <v>4</v>
      </c>
      <c r="T136" s="27">
        <v>1430</v>
      </c>
      <c r="U136" s="27">
        <v>3</v>
      </c>
      <c r="V136" s="27">
        <v>14.423338577999999</v>
      </c>
    </row>
    <row r="137" spans="1:22" x14ac:dyDescent="0.25">
      <c r="A137" s="27">
        <f t="shared" si="5"/>
        <v>14006</v>
      </c>
      <c r="B137" s="27">
        <f t="shared" si="3"/>
        <v>6</v>
      </c>
      <c r="C137" s="27">
        <v>14</v>
      </c>
      <c r="D137" s="27">
        <v>1</v>
      </c>
      <c r="E137" s="27">
        <v>1430</v>
      </c>
      <c r="F137" s="27">
        <v>2</v>
      </c>
      <c r="G137" s="27">
        <v>9.9417313440000008</v>
      </c>
      <c r="H137" s="27">
        <v>14</v>
      </c>
      <c r="I137" s="27">
        <v>2</v>
      </c>
      <c r="J137" s="27">
        <v>780</v>
      </c>
      <c r="K137" s="27">
        <v>1</v>
      </c>
      <c r="L137" s="27">
        <v>8.6133103440000003</v>
      </c>
      <c r="M137" s="27">
        <v>14</v>
      </c>
      <c r="N137" s="27">
        <v>4</v>
      </c>
      <c r="O137" s="27">
        <v>780</v>
      </c>
      <c r="P137" s="27">
        <v>3</v>
      </c>
      <c r="Q137" s="27">
        <v>18.356976371999998</v>
      </c>
      <c r="R137" s="27">
        <v>14</v>
      </c>
      <c r="S137" s="27">
        <v>3</v>
      </c>
      <c r="T137" s="27">
        <v>1680</v>
      </c>
      <c r="U137" s="27">
        <v>4</v>
      </c>
      <c r="V137" s="27">
        <v>13.1900198</v>
      </c>
    </row>
    <row r="138" spans="1:22" x14ac:dyDescent="0.25">
      <c r="A138" s="27">
        <f t="shared" si="5"/>
        <v>14007</v>
      </c>
      <c r="B138" s="27">
        <f t="shared" si="3"/>
        <v>7</v>
      </c>
      <c r="C138" s="27">
        <v>14</v>
      </c>
      <c r="D138" s="27">
        <v>1</v>
      </c>
      <c r="E138" s="27">
        <v>10</v>
      </c>
      <c r="F138" s="27">
        <v>1</v>
      </c>
      <c r="G138" s="27">
        <v>0</v>
      </c>
      <c r="H138" s="27">
        <v>14</v>
      </c>
      <c r="I138" s="27">
        <v>1</v>
      </c>
      <c r="J138" s="27">
        <v>870</v>
      </c>
      <c r="K138" s="27">
        <v>1</v>
      </c>
      <c r="L138" s="27">
        <v>4.9708656720000004</v>
      </c>
      <c r="M138" s="27">
        <v>14</v>
      </c>
      <c r="N138" s="27">
        <v>3</v>
      </c>
      <c r="O138" s="27">
        <v>900</v>
      </c>
      <c r="P138" s="27">
        <v>4</v>
      </c>
      <c r="Q138" s="27">
        <v>18.136277225000001</v>
      </c>
      <c r="R138" s="27">
        <v>14</v>
      </c>
      <c r="S138" s="27">
        <v>4</v>
      </c>
      <c r="T138" s="27">
        <v>1310</v>
      </c>
      <c r="U138" s="27">
        <v>4</v>
      </c>
      <c r="V138" s="27">
        <v>11.800913382000001</v>
      </c>
    </row>
    <row r="139" spans="1:22" x14ac:dyDescent="0.25">
      <c r="A139" s="27">
        <f t="shared" si="5"/>
        <v>14008</v>
      </c>
      <c r="B139" s="27">
        <f t="shared" si="3"/>
        <v>8</v>
      </c>
      <c r="C139" s="27">
        <v>14</v>
      </c>
      <c r="D139" s="27">
        <v>1</v>
      </c>
      <c r="E139" s="27">
        <v>20</v>
      </c>
      <c r="F139" s="27">
        <v>1</v>
      </c>
      <c r="G139" s="27">
        <v>0</v>
      </c>
      <c r="H139" s="27">
        <v>14</v>
      </c>
      <c r="I139" s="27">
        <v>1</v>
      </c>
      <c r="J139" s="27">
        <v>10</v>
      </c>
      <c r="K139" s="27">
        <v>1</v>
      </c>
      <c r="L139" s="27">
        <v>0</v>
      </c>
      <c r="M139" s="27">
        <v>14</v>
      </c>
      <c r="N139" s="27">
        <v>3</v>
      </c>
      <c r="O139" s="27">
        <v>1100</v>
      </c>
      <c r="P139" s="27">
        <v>4</v>
      </c>
      <c r="Q139" s="27">
        <v>18.136277225000001</v>
      </c>
      <c r="R139" s="27">
        <v>14</v>
      </c>
      <c r="S139" s="27">
        <v>4</v>
      </c>
      <c r="T139" s="27">
        <v>950</v>
      </c>
      <c r="U139" s="27">
        <v>3</v>
      </c>
      <c r="V139" s="27">
        <v>7.867275588</v>
      </c>
    </row>
    <row r="140" spans="1:22" x14ac:dyDescent="0.25">
      <c r="A140" s="27">
        <f t="shared" si="5"/>
        <v>14009</v>
      </c>
      <c r="B140" s="27">
        <f t="shared" si="3"/>
        <v>9</v>
      </c>
      <c r="C140" s="27">
        <v>14</v>
      </c>
      <c r="D140" s="27">
        <v>1</v>
      </c>
      <c r="E140" s="27">
        <v>700</v>
      </c>
      <c r="F140" s="27">
        <v>1</v>
      </c>
      <c r="G140" s="27">
        <v>0</v>
      </c>
      <c r="H140" s="27">
        <v>14</v>
      </c>
      <c r="I140" s="27">
        <v>1</v>
      </c>
      <c r="J140" s="27">
        <v>20</v>
      </c>
      <c r="K140" s="27">
        <v>1</v>
      </c>
      <c r="L140" s="27">
        <v>0</v>
      </c>
      <c r="M140" s="27">
        <v>14</v>
      </c>
      <c r="N140" s="27">
        <v>3</v>
      </c>
      <c r="O140" s="27">
        <v>700</v>
      </c>
      <c r="P140" s="27">
        <v>4</v>
      </c>
      <c r="Q140" s="27">
        <v>16.487524749999999</v>
      </c>
      <c r="R140" s="27">
        <v>14</v>
      </c>
      <c r="S140" s="27">
        <v>3</v>
      </c>
      <c r="T140" s="27">
        <v>780</v>
      </c>
      <c r="U140" s="27">
        <v>4</v>
      </c>
      <c r="V140" s="27">
        <v>6.5950099</v>
      </c>
    </row>
    <row r="141" spans="1:22" x14ac:dyDescent="0.25">
      <c r="A141" s="27">
        <f t="shared" si="5"/>
        <v>14010</v>
      </c>
      <c r="B141" s="27">
        <f t="shared" ref="B141:B161" si="6">B131</f>
        <v>10</v>
      </c>
      <c r="C141" s="27">
        <v>14</v>
      </c>
      <c r="D141" s="27">
        <v>1</v>
      </c>
      <c r="E141" s="27">
        <v>710</v>
      </c>
      <c r="F141" s="27">
        <v>2</v>
      </c>
      <c r="G141" s="27">
        <v>0</v>
      </c>
      <c r="H141" s="27">
        <v>14</v>
      </c>
      <c r="I141" s="27">
        <v>1</v>
      </c>
      <c r="J141" s="27">
        <v>700</v>
      </c>
      <c r="K141" s="27">
        <v>1</v>
      </c>
      <c r="L141" s="27">
        <v>0</v>
      </c>
      <c r="M141" s="27">
        <v>14</v>
      </c>
      <c r="N141" s="27">
        <v>4</v>
      </c>
      <c r="O141" s="27">
        <v>890</v>
      </c>
      <c r="P141" s="27">
        <v>3</v>
      </c>
      <c r="Q141" s="27">
        <v>15.734551176</v>
      </c>
      <c r="R141" s="27">
        <v>14</v>
      </c>
      <c r="S141" s="27">
        <v>3</v>
      </c>
      <c r="T141" s="27">
        <v>870</v>
      </c>
      <c r="U141" s="27">
        <v>4</v>
      </c>
      <c r="V141" s="27">
        <v>6.5950099</v>
      </c>
    </row>
    <row r="142" spans="1:22" x14ac:dyDescent="0.25">
      <c r="A142" s="27">
        <f t="shared" si="5"/>
        <v>15001</v>
      </c>
      <c r="B142" s="27">
        <f t="shared" si="6"/>
        <v>1</v>
      </c>
      <c r="C142" s="27">
        <v>15</v>
      </c>
      <c r="D142" s="27">
        <v>2</v>
      </c>
      <c r="E142" s="27">
        <v>1750</v>
      </c>
      <c r="F142" s="27">
        <v>1</v>
      </c>
      <c r="G142" s="27">
        <v>20.307804879999999</v>
      </c>
      <c r="H142" s="27">
        <v>15</v>
      </c>
      <c r="I142" s="27">
        <v>2</v>
      </c>
      <c r="J142" s="27">
        <v>1540</v>
      </c>
      <c r="K142" s="27">
        <v>1</v>
      </c>
      <c r="L142" s="27">
        <v>20.307804879999999</v>
      </c>
      <c r="M142" s="27">
        <v>15</v>
      </c>
      <c r="N142" s="27">
        <v>4</v>
      </c>
      <c r="O142" s="27">
        <v>1140</v>
      </c>
      <c r="P142" s="27">
        <v>3</v>
      </c>
      <c r="Q142" s="27">
        <v>24.003459456000002</v>
      </c>
      <c r="R142" s="27">
        <v>15</v>
      </c>
      <c r="S142" s="27">
        <v>4</v>
      </c>
      <c r="T142" s="27">
        <v>1230</v>
      </c>
      <c r="U142" s="27">
        <v>3</v>
      </c>
      <c r="V142" s="27">
        <v>22.503243240000003</v>
      </c>
    </row>
    <row r="143" spans="1:22" x14ac:dyDescent="0.25">
      <c r="A143" s="27">
        <f t="shared" si="5"/>
        <v>15002</v>
      </c>
      <c r="B143" s="27">
        <f t="shared" si="6"/>
        <v>2</v>
      </c>
      <c r="C143" s="27">
        <v>15</v>
      </c>
      <c r="D143" s="27">
        <v>2</v>
      </c>
      <c r="E143" s="27">
        <v>90</v>
      </c>
      <c r="F143" s="27">
        <v>1</v>
      </c>
      <c r="G143" s="27">
        <v>16.246243904</v>
      </c>
      <c r="H143" s="27">
        <v>15</v>
      </c>
      <c r="I143" s="27">
        <v>1</v>
      </c>
      <c r="J143" s="27">
        <v>1650</v>
      </c>
      <c r="K143" s="27">
        <v>2</v>
      </c>
      <c r="L143" s="27">
        <v>19.486851054000002</v>
      </c>
      <c r="M143" s="27">
        <v>15</v>
      </c>
      <c r="N143" s="27">
        <v>3</v>
      </c>
      <c r="O143" s="27">
        <v>1370</v>
      </c>
      <c r="P143" s="27">
        <v>4</v>
      </c>
      <c r="Q143" s="27">
        <v>23.789142858000002</v>
      </c>
      <c r="R143" s="27">
        <v>15</v>
      </c>
      <c r="S143" s="27">
        <v>4</v>
      </c>
      <c r="T143" s="27">
        <v>1250</v>
      </c>
      <c r="U143" s="27">
        <v>3</v>
      </c>
      <c r="V143" s="27">
        <v>22.503243240000003</v>
      </c>
    </row>
    <row r="144" spans="1:22" x14ac:dyDescent="0.25">
      <c r="A144" s="27">
        <f t="shared" si="5"/>
        <v>15003</v>
      </c>
      <c r="B144" s="27">
        <f t="shared" si="6"/>
        <v>3</v>
      </c>
      <c r="C144" s="27">
        <v>15</v>
      </c>
      <c r="D144" s="27">
        <v>2</v>
      </c>
      <c r="E144" s="27">
        <v>1510</v>
      </c>
      <c r="F144" s="27">
        <v>1</v>
      </c>
      <c r="G144" s="27">
        <v>16.246243904</v>
      </c>
      <c r="H144" s="27">
        <v>15</v>
      </c>
      <c r="I144" s="27">
        <v>1</v>
      </c>
      <c r="J144" s="27">
        <v>1630</v>
      </c>
      <c r="K144" s="27">
        <v>2</v>
      </c>
      <c r="L144" s="27">
        <v>16.829553183000002</v>
      </c>
      <c r="M144" s="27">
        <v>15</v>
      </c>
      <c r="N144" s="27">
        <v>4</v>
      </c>
      <c r="O144" s="27">
        <v>1250</v>
      </c>
      <c r="P144" s="27">
        <v>3</v>
      </c>
      <c r="Q144" s="27">
        <v>18.002594592000001</v>
      </c>
      <c r="R144" s="27">
        <v>15</v>
      </c>
      <c r="S144" s="27">
        <v>3</v>
      </c>
      <c r="T144" s="27">
        <v>1260</v>
      </c>
      <c r="U144" s="27">
        <v>4</v>
      </c>
      <c r="V144" s="27">
        <v>21.959208792000002</v>
      </c>
    </row>
    <row r="145" spans="1:22" x14ac:dyDescent="0.25">
      <c r="A145" s="27">
        <f t="shared" si="5"/>
        <v>15004</v>
      </c>
      <c r="B145" s="27">
        <f t="shared" si="6"/>
        <v>4</v>
      </c>
      <c r="C145" s="27">
        <v>15</v>
      </c>
      <c r="D145" s="27">
        <v>1</v>
      </c>
      <c r="E145" s="27">
        <v>1650</v>
      </c>
      <c r="F145" s="27">
        <v>2</v>
      </c>
      <c r="G145" s="27">
        <v>15.943787226000001</v>
      </c>
      <c r="H145" s="27">
        <v>15</v>
      </c>
      <c r="I145" s="27">
        <v>1</v>
      </c>
      <c r="J145" s="27">
        <v>1640</v>
      </c>
      <c r="K145" s="27">
        <v>2</v>
      </c>
      <c r="L145" s="27">
        <v>14.172255312000001</v>
      </c>
      <c r="M145" s="27">
        <v>15</v>
      </c>
      <c r="N145" s="27">
        <v>4</v>
      </c>
      <c r="O145" s="27">
        <v>1260</v>
      </c>
      <c r="P145" s="27">
        <v>3</v>
      </c>
      <c r="Q145" s="27">
        <v>18.002594592000001</v>
      </c>
      <c r="R145" s="27">
        <v>15</v>
      </c>
      <c r="S145" s="27">
        <v>3</v>
      </c>
      <c r="T145" s="27">
        <v>120</v>
      </c>
      <c r="U145" s="27">
        <v>4</v>
      </c>
      <c r="V145" s="27">
        <v>18.299340660000002</v>
      </c>
    </row>
    <row r="146" spans="1:22" x14ac:dyDescent="0.25">
      <c r="A146" s="27">
        <f t="shared" si="5"/>
        <v>15005</v>
      </c>
      <c r="B146" s="27">
        <f t="shared" si="6"/>
        <v>5</v>
      </c>
      <c r="C146" s="27">
        <v>15</v>
      </c>
      <c r="D146" s="27">
        <v>2</v>
      </c>
      <c r="E146" s="27">
        <v>1760</v>
      </c>
      <c r="F146" s="27">
        <v>1</v>
      </c>
      <c r="G146" s="27">
        <v>15.230853659999999</v>
      </c>
      <c r="H146" s="27">
        <v>15</v>
      </c>
      <c r="I146" s="27">
        <v>1</v>
      </c>
      <c r="J146" s="27">
        <v>1380</v>
      </c>
      <c r="K146" s="27">
        <v>2</v>
      </c>
      <c r="L146" s="27">
        <v>11.514957441</v>
      </c>
      <c r="M146" s="27">
        <v>15</v>
      </c>
      <c r="N146" s="27">
        <v>4</v>
      </c>
      <c r="O146" s="27">
        <v>1650</v>
      </c>
      <c r="P146" s="27">
        <v>3</v>
      </c>
      <c r="Q146" s="27">
        <v>18.002594592000001</v>
      </c>
      <c r="R146" s="27">
        <v>15</v>
      </c>
      <c r="S146" s="27">
        <v>3</v>
      </c>
      <c r="T146" s="27">
        <v>1270</v>
      </c>
      <c r="U146" s="27">
        <v>4</v>
      </c>
      <c r="V146" s="27">
        <v>18.299340660000002</v>
      </c>
    </row>
    <row r="147" spans="1:22" x14ac:dyDescent="0.25">
      <c r="A147" s="27">
        <f t="shared" si="5"/>
        <v>15006</v>
      </c>
      <c r="B147" s="27">
        <f t="shared" si="6"/>
        <v>6</v>
      </c>
      <c r="C147" s="27">
        <v>15</v>
      </c>
      <c r="D147" s="27">
        <v>2</v>
      </c>
      <c r="E147" s="27">
        <v>940</v>
      </c>
      <c r="F147" s="27">
        <v>1</v>
      </c>
      <c r="G147" s="27">
        <v>14.215463416</v>
      </c>
      <c r="H147" s="27">
        <v>15</v>
      </c>
      <c r="I147" s="27">
        <v>2</v>
      </c>
      <c r="J147" s="27">
        <v>1760</v>
      </c>
      <c r="K147" s="27">
        <v>1</v>
      </c>
      <c r="L147" s="27">
        <v>11.169292684</v>
      </c>
      <c r="M147" s="27">
        <v>15</v>
      </c>
      <c r="N147" s="27">
        <v>3</v>
      </c>
      <c r="O147" s="27">
        <v>1270</v>
      </c>
      <c r="P147" s="27">
        <v>4</v>
      </c>
      <c r="Q147" s="27">
        <v>17.384373627000002</v>
      </c>
      <c r="R147" s="27">
        <v>15</v>
      </c>
      <c r="S147" s="27">
        <v>4</v>
      </c>
      <c r="T147" s="27">
        <v>1370</v>
      </c>
      <c r="U147" s="27">
        <v>3</v>
      </c>
      <c r="V147" s="27">
        <v>18.002594592000001</v>
      </c>
    </row>
    <row r="148" spans="1:22" x14ac:dyDescent="0.25">
      <c r="A148" s="27">
        <f t="shared" si="5"/>
        <v>15007</v>
      </c>
      <c r="B148" s="27">
        <f t="shared" si="6"/>
        <v>7</v>
      </c>
      <c r="C148" s="27">
        <v>15</v>
      </c>
      <c r="D148" s="27">
        <v>2</v>
      </c>
      <c r="E148" s="27">
        <v>1420</v>
      </c>
      <c r="F148" s="27">
        <v>1</v>
      </c>
      <c r="G148" s="27">
        <v>13.200073172</v>
      </c>
      <c r="H148" s="27">
        <v>15</v>
      </c>
      <c r="I148" s="27">
        <v>2</v>
      </c>
      <c r="J148" s="27">
        <v>90</v>
      </c>
      <c r="K148" s="27">
        <v>1</v>
      </c>
      <c r="L148" s="27">
        <v>9.1385121960000006</v>
      </c>
      <c r="M148" s="27">
        <v>15</v>
      </c>
      <c r="N148" s="27">
        <v>4</v>
      </c>
      <c r="O148" s="27">
        <v>1610</v>
      </c>
      <c r="P148" s="27">
        <v>3</v>
      </c>
      <c r="Q148" s="27">
        <v>16.502378376000003</v>
      </c>
      <c r="R148" s="27">
        <v>15</v>
      </c>
      <c r="S148" s="27">
        <v>4</v>
      </c>
      <c r="T148" s="27">
        <v>1610</v>
      </c>
      <c r="U148" s="27">
        <v>3</v>
      </c>
      <c r="V148" s="27">
        <v>16.502378376000003</v>
      </c>
    </row>
    <row r="149" spans="1:22" x14ac:dyDescent="0.25">
      <c r="A149" s="27">
        <f t="shared" si="5"/>
        <v>15008</v>
      </c>
      <c r="B149" s="27">
        <f t="shared" si="6"/>
        <v>8</v>
      </c>
      <c r="C149" s="27">
        <v>15</v>
      </c>
      <c r="D149" s="27">
        <v>2</v>
      </c>
      <c r="E149" s="27">
        <v>1540</v>
      </c>
      <c r="F149" s="27">
        <v>1</v>
      </c>
      <c r="G149" s="27">
        <v>12.184682928000001</v>
      </c>
      <c r="H149" s="27">
        <v>15</v>
      </c>
      <c r="I149" s="27">
        <v>2</v>
      </c>
      <c r="J149" s="27">
        <v>1410</v>
      </c>
      <c r="K149" s="27">
        <v>1</v>
      </c>
      <c r="L149" s="27">
        <v>9.1385121960000006</v>
      </c>
      <c r="M149" s="27">
        <v>15</v>
      </c>
      <c r="N149" s="27">
        <v>3</v>
      </c>
      <c r="O149" s="27">
        <v>1740</v>
      </c>
      <c r="P149" s="27">
        <v>4</v>
      </c>
      <c r="Q149" s="27">
        <v>16.469406594000002</v>
      </c>
      <c r="R149" s="27">
        <v>15</v>
      </c>
      <c r="S149" s="27">
        <v>4</v>
      </c>
      <c r="T149" s="27">
        <v>1140</v>
      </c>
      <c r="U149" s="27">
        <v>3</v>
      </c>
      <c r="V149" s="27">
        <v>15.002162160000001</v>
      </c>
    </row>
    <row r="150" spans="1:22" x14ac:dyDescent="0.25">
      <c r="A150" s="27">
        <f t="shared" si="5"/>
        <v>15009</v>
      </c>
      <c r="B150" s="27">
        <f t="shared" si="6"/>
        <v>9</v>
      </c>
      <c r="C150" s="27">
        <v>15</v>
      </c>
      <c r="D150" s="27">
        <v>2</v>
      </c>
      <c r="E150" s="27">
        <v>1770</v>
      </c>
      <c r="F150" s="27">
        <v>1</v>
      </c>
      <c r="G150" s="27">
        <v>12.184682928000001</v>
      </c>
      <c r="H150" s="27">
        <v>15</v>
      </c>
      <c r="I150" s="27">
        <v>2</v>
      </c>
      <c r="J150" s="27">
        <v>1430</v>
      </c>
      <c r="K150" s="27">
        <v>1</v>
      </c>
      <c r="L150" s="27">
        <v>9.1385121960000006</v>
      </c>
      <c r="M150" s="27">
        <v>15</v>
      </c>
      <c r="N150" s="27">
        <v>4</v>
      </c>
      <c r="O150" s="27">
        <v>1220</v>
      </c>
      <c r="P150" s="27">
        <v>3</v>
      </c>
      <c r="Q150" s="27">
        <v>15.002162160000001</v>
      </c>
      <c r="R150" s="27">
        <v>15</v>
      </c>
      <c r="S150" s="27">
        <v>4</v>
      </c>
      <c r="T150" s="27">
        <v>1650</v>
      </c>
      <c r="U150" s="27">
        <v>3</v>
      </c>
      <c r="V150" s="27">
        <v>13.501945944000001</v>
      </c>
    </row>
    <row r="151" spans="1:22" x14ac:dyDescent="0.25">
      <c r="A151" s="27">
        <f t="shared" si="5"/>
        <v>15010</v>
      </c>
      <c r="B151" s="27">
        <f t="shared" si="6"/>
        <v>10</v>
      </c>
      <c r="C151" s="27">
        <v>15</v>
      </c>
      <c r="D151" s="27">
        <v>1</v>
      </c>
      <c r="E151" s="27">
        <v>1640</v>
      </c>
      <c r="F151" s="27">
        <v>2</v>
      </c>
      <c r="G151" s="27">
        <v>11.514957441</v>
      </c>
      <c r="H151" s="27">
        <v>15</v>
      </c>
      <c r="I151" s="27">
        <v>2</v>
      </c>
      <c r="J151" s="27">
        <v>1770</v>
      </c>
      <c r="K151" s="27">
        <v>1</v>
      </c>
      <c r="L151" s="27">
        <v>9.1385121960000006</v>
      </c>
      <c r="M151" s="27">
        <v>15</v>
      </c>
      <c r="N151" s="27">
        <v>4</v>
      </c>
      <c r="O151" s="27">
        <v>1420</v>
      </c>
      <c r="P151" s="27">
        <v>3</v>
      </c>
      <c r="Q151" s="27">
        <v>15.002162160000001</v>
      </c>
      <c r="R151" s="27">
        <v>15</v>
      </c>
      <c r="S151" s="27">
        <v>3</v>
      </c>
      <c r="T151" s="27">
        <v>1810</v>
      </c>
      <c r="U151" s="27">
        <v>4</v>
      </c>
      <c r="V151" s="27">
        <v>12.809538462000001</v>
      </c>
    </row>
    <row r="152" spans="1:22" x14ac:dyDescent="0.25">
      <c r="A152" s="27">
        <f t="shared" si="5"/>
        <v>16001</v>
      </c>
      <c r="B152" s="27">
        <f t="shared" si="6"/>
        <v>1</v>
      </c>
      <c r="C152" s="27">
        <v>16</v>
      </c>
      <c r="D152" s="27">
        <v>2</v>
      </c>
      <c r="E152" s="27">
        <v>1090</v>
      </c>
      <c r="F152" s="27">
        <v>1</v>
      </c>
      <c r="G152" s="27">
        <v>22.90806349</v>
      </c>
      <c r="H152" s="27">
        <v>16</v>
      </c>
      <c r="I152" s="27">
        <v>1</v>
      </c>
      <c r="J152" s="27">
        <v>740</v>
      </c>
      <c r="K152" s="27">
        <v>2</v>
      </c>
      <c r="L152" s="27">
        <v>21.993735848</v>
      </c>
      <c r="M152" s="27">
        <v>16</v>
      </c>
      <c r="N152" s="27">
        <v>3</v>
      </c>
      <c r="O152" s="27">
        <v>240</v>
      </c>
      <c r="P152" s="27">
        <v>4</v>
      </c>
      <c r="Q152" s="27">
        <v>28.546971443999997</v>
      </c>
      <c r="R152" s="27">
        <v>16</v>
      </c>
      <c r="S152" s="27">
        <v>4</v>
      </c>
      <c r="T152" s="27">
        <v>1170</v>
      </c>
      <c r="U152" s="27">
        <v>3</v>
      </c>
      <c r="V152" s="27">
        <v>22.378719352000001</v>
      </c>
    </row>
    <row r="153" spans="1:22" x14ac:dyDescent="0.25">
      <c r="A153" s="27">
        <f t="shared" si="5"/>
        <v>16002</v>
      </c>
      <c r="B153" s="27">
        <f t="shared" si="6"/>
        <v>2</v>
      </c>
      <c r="C153" s="27">
        <v>16</v>
      </c>
      <c r="D153" s="27">
        <v>2</v>
      </c>
      <c r="E153" s="27">
        <v>1420</v>
      </c>
      <c r="F153" s="27">
        <v>1</v>
      </c>
      <c r="G153" s="27">
        <v>22.90806349</v>
      </c>
      <c r="H153" s="27">
        <v>16</v>
      </c>
      <c r="I153" s="27">
        <v>2</v>
      </c>
      <c r="J153" s="27">
        <v>1540</v>
      </c>
      <c r="K153" s="27">
        <v>1</v>
      </c>
      <c r="L153" s="27">
        <v>17.621587299999998</v>
      </c>
      <c r="M153" s="27">
        <v>16</v>
      </c>
      <c r="N153" s="27">
        <v>3</v>
      </c>
      <c r="O153" s="27">
        <v>1090</v>
      </c>
      <c r="P153" s="27">
        <v>4</v>
      </c>
      <c r="Q153" s="27">
        <v>26.961028585999998</v>
      </c>
      <c r="R153" s="27">
        <v>16</v>
      </c>
      <c r="S153" s="27">
        <v>3</v>
      </c>
      <c r="T153" s="27">
        <v>240</v>
      </c>
      <c r="U153" s="27">
        <v>4</v>
      </c>
      <c r="V153" s="27">
        <v>17.445371437999999</v>
      </c>
    </row>
    <row r="154" spans="1:22" x14ac:dyDescent="0.25">
      <c r="A154" s="27">
        <f t="shared" si="5"/>
        <v>16003</v>
      </c>
      <c r="B154" s="27">
        <f t="shared" si="6"/>
        <v>3</v>
      </c>
      <c r="C154" s="27">
        <v>16</v>
      </c>
      <c r="D154" s="27">
        <v>2</v>
      </c>
      <c r="E154" s="27">
        <v>1750</v>
      </c>
      <c r="F154" s="27">
        <v>1</v>
      </c>
      <c r="G154" s="27">
        <v>17.621587299999998</v>
      </c>
      <c r="H154" s="27">
        <v>16</v>
      </c>
      <c r="I154" s="27">
        <v>1</v>
      </c>
      <c r="J154" s="27">
        <v>1170</v>
      </c>
      <c r="K154" s="27">
        <v>2</v>
      </c>
      <c r="L154" s="27">
        <v>14.138830188</v>
      </c>
      <c r="M154" s="27">
        <v>16</v>
      </c>
      <c r="N154" s="27">
        <v>4</v>
      </c>
      <c r="O154" s="27">
        <v>1140</v>
      </c>
      <c r="P154" s="27">
        <v>3</v>
      </c>
      <c r="Q154" s="27">
        <v>21.062324096000001</v>
      </c>
      <c r="R154" s="27">
        <v>16</v>
      </c>
      <c r="S154" s="27">
        <v>3</v>
      </c>
      <c r="T154" s="27">
        <v>1540</v>
      </c>
      <c r="U154" s="27">
        <v>4</v>
      </c>
      <c r="V154" s="27">
        <v>15.859428579999999</v>
      </c>
    </row>
    <row r="155" spans="1:22" x14ac:dyDescent="0.25">
      <c r="A155" s="27">
        <f t="shared" si="5"/>
        <v>16004</v>
      </c>
      <c r="B155" s="27">
        <f t="shared" si="6"/>
        <v>4</v>
      </c>
      <c r="C155" s="27">
        <v>16</v>
      </c>
      <c r="D155" s="27">
        <v>2</v>
      </c>
      <c r="E155" s="27">
        <v>1170</v>
      </c>
      <c r="F155" s="27">
        <v>1</v>
      </c>
      <c r="G155" s="27">
        <v>14.097269839999999</v>
      </c>
      <c r="H155" s="27">
        <v>16</v>
      </c>
      <c r="I155" s="27">
        <v>2</v>
      </c>
      <c r="J155" s="27">
        <v>1720</v>
      </c>
      <c r="K155" s="27">
        <v>1</v>
      </c>
      <c r="L155" s="27">
        <v>13.216190474999999</v>
      </c>
      <c r="M155" s="27">
        <v>16</v>
      </c>
      <c r="N155" s="27">
        <v>4</v>
      </c>
      <c r="O155" s="27">
        <v>1430</v>
      </c>
      <c r="P155" s="27">
        <v>3</v>
      </c>
      <c r="Q155" s="27">
        <v>14.480347816</v>
      </c>
      <c r="R155" s="27">
        <v>16</v>
      </c>
      <c r="S155" s="27">
        <v>4</v>
      </c>
      <c r="T155" s="27">
        <v>1430</v>
      </c>
      <c r="U155" s="27">
        <v>3</v>
      </c>
      <c r="V155" s="27">
        <v>14.480347816</v>
      </c>
    </row>
    <row r="156" spans="1:22" x14ac:dyDescent="0.25">
      <c r="A156" s="27">
        <f t="shared" si="5"/>
        <v>16005</v>
      </c>
      <c r="B156" s="27">
        <f t="shared" si="6"/>
        <v>5</v>
      </c>
      <c r="C156" s="27">
        <v>16</v>
      </c>
      <c r="D156" s="27">
        <v>2</v>
      </c>
      <c r="E156" s="27">
        <v>1760</v>
      </c>
      <c r="F156" s="27">
        <v>1</v>
      </c>
      <c r="G156" s="27">
        <v>13.216190474999999</v>
      </c>
      <c r="H156" s="27">
        <v>16</v>
      </c>
      <c r="I156" s="27">
        <v>2</v>
      </c>
      <c r="J156" s="27">
        <v>1420</v>
      </c>
      <c r="K156" s="27">
        <v>1</v>
      </c>
      <c r="L156" s="27">
        <v>12.33511111</v>
      </c>
      <c r="M156" s="27">
        <v>16</v>
      </c>
      <c r="N156" s="27">
        <v>4</v>
      </c>
      <c r="O156" s="27">
        <v>1720</v>
      </c>
      <c r="P156" s="27">
        <v>3</v>
      </c>
      <c r="Q156" s="27">
        <v>14.480347816</v>
      </c>
      <c r="R156" s="27">
        <v>16</v>
      </c>
      <c r="S156" s="27">
        <v>4</v>
      </c>
      <c r="T156" s="27">
        <v>1140</v>
      </c>
      <c r="U156" s="27">
        <v>3</v>
      </c>
      <c r="V156" s="27">
        <v>13.16395256</v>
      </c>
    </row>
    <row r="157" spans="1:22" x14ac:dyDescent="0.25">
      <c r="A157" s="27">
        <f t="shared" si="5"/>
        <v>16006</v>
      </c>
      <c r="B157" s="27">
        <f t="shared" si="6"/>
        <v>6</v>
      </c>
      <c r="C157" s="27">
        <v>16</v>
      </c>
      <c r="D157" s="27">
        <v>2</v>
      </c>
      <c r="E157" s="27">
        <v>940</v>
      </c>
      <c r="F157" s="27">
        <v>1</v>
      </c>
      <c r="G157" s="27">
        <v>12.33511111</v>
      </c>
      <c r="H157" s="27">
        <v>16</v>
      </c>
      <c r="I157" s="27">
        <v>1</v>
      </c>
      <c r="J157" s="27">
        <v>1380</v>
      </c>
      <c r="K157" s="27">
        <v>2</v>
      </c>
      <c r="L157" s="27">
        <v>10.211377358</v>
      </c>
      <c r="M157" s="27">
        <v>16</v>
      </c>
      <c r="N157" s="27">
        <v>3</v>
      </c>
      <c r="O157" s="27">
        <v>230</v>
      </c>
      <c r="P157" s="27">
        <v>4</v>
      </c>
      <c r="Q157" s="27">
        <v>14.273485721999998</v>
      </c>
      <c r="R157" s="27">
        <v>16</v>
      </c>
      <c r="S157" s="27">
        <v>4</v>
      </c>
      <c r="T157" s="27">
        <v>1030</v>
      </c>
      <c r="U157" s="27">
        <v>3</v>
      </c>
      <c r="V157" s="27">
        <v>10.531162048000001</v>
      </c>
    </row>
    <row r="158" spans="1:22" x14ac:dyDescent="0.25">
      <c r="A158" s="27">
        <f t="shared" si="5"/>
        <v>16007</v>
      </c>
      <c r="B158" s="27">
        <f t="shared" si="6"/>
        <v>7</v>
      </c>
      <c r="C158" s="27">
        <v>16</v>
      </c>
      <c r="D158" s="27">
        <v>2</v>
      </c>
      <c r="E158" s="27">
        <v>1540</v>
      </c>
      <c r="F158" s="27">
        <v>1</v>
      </c>
      <c r="G158" s="27">
        <v>10.57295238</v>
      </c>
      <c r="H158" s="27">
        <v>16</v>
      </c>
      <c r="I158" s="27">
        <v>2</v>
      </c>
      <c r="J158" s="27">
        <v>1760</v>
      </c>
      <c r="K158" s="27">
        <v>1</v>
      </c>
      <c r="L158" s="27">
        <v>9.6918730149999988</v>
      </c>
      <c r="M158" s="27">
        <v>16</v>
      </c>
      <c r="N158" s="27">
        <v>4</v>
      </c>
      <c r="O158" s="27">
        <v>1420</v>
      </c>
      <c r="P158" s="27">
        <v>3</v>
      </c>
      <c r="Q158" s="27">
        <v>13.16395256</v>
      </c>
      <c r="R158" s="27">
        <v>16</v>
      </c>
      <c r="S158" s="27">
        <v>4</v>
      </c>
      <c r="T158" s="27">
        <v>1380</v>
      </c>
      <c r="U158" s="27">
        <v>3</v>
      </c>
      <c r="V158" s="27">
        <v>10.531162048000001</v>
      </c>
    </row>
    <row r="159" spans="1:22" x14ac:dyDescent="0.25">
      <c r="A159" s="27">
        <f t="shared" si="5"/>
        <v>16008</v>
      </c>
      <c r="B159" s="27">
        <f t="shared" si="6"/>
        <v>8</v>
      </c>
      <c r="C159" s="27">
        <v>16</v>
      </c>
      <c r="D159" s="27">
        <v>1</v>
      </c>
      <c r="E159" s="27">
        <v>720</v>
      </c>
      <c r="F159" s="27">
        <v>2</v>
      </c>
      <c r="G159" s="27">
        <v>9.425886792</v>
      </c>
      <c r="H159" s="27">
        <v>16</v>
      </c>
      <c r="I159" s="27">
        <v>2</v>
      </c>
      <c r="J159" s="27">
        <v>1410</v>
      </c>
      <c r="K159" s="27">
        <v>1</v>
      </c>
      <c r="L159" s="27">
        <v>7.9297142849999993</v>
      </c>
      <c r="M159" s="27">
        <v>16</v>
      </c>
      <c r="N159" s="27">
        <v>3</v>
      </c>
      <c r="O159" s="27">
        <v>870</v>
      </c>
      <c r="P159" s="27">
        <v>4</v>
      </c>
      <c r="Q159" s="27">
        <v>12.687542863999999</v>
      </c>
      <c r="R159" s="27">
        <v>16</v>
      </c>
      <c r="S159" s="27">
        <v>3</v>
      </c>
      <c r="T159" s="27">
        <v>1420</v>
      </c>
      <c r="U159" s="27">
        <v>4</v>
      </c>
      <c r="V159" s="27">
        <v>9.515657147999999</v>
      </c>
    </row>
    <row r="160" spans="1:22" x14ac:dyDescent="0.25">
      <c r="A160" s="27">
        <f t="shared" si="5"/>
        <v>16009</v>
      </c>
      <c r="B160" s="27">
        <f t="shared" si="6"/>
        <v>9</v>
      </c>
      <c r="C160" s="27">
        <v>16</v>
      </c>
      <c r="D160" s="27">
        <v>1</v>
      </c>
      <c r="E160" s="27">
        <v>1530</v>
      </c>
      <c r="F160" s="27">
        <v>2</v>
      </c>
      <c r="G160" s="27">
        <v>8.640396226</v>
      </c>
      <c r="H160" s="27">
        <v>16</v>
      </c>
      <c r="I160" s="27">
        <v>2</v>
      </c>
      <c r="J160" s="27">
        <v>1430</v>
      </c>
      <c r="K160" s="27">
        <v>1</v>
      </c>
      <c r="L160" s="27">
        <v>7.9297142849999993</v>
      </c>
      <c r="M160" s="27">
        <v>16</v>
      </c>
      <c r="N160" s="27">
        <v>3</v>
      </c>
      <c r="O160" s="27">
        <v>920</v>
      </c>
      <c r="P160" s="27">
        <v>4</v>
      </c>
      <c r="Q160" s="27">
        <v>12.687542863999999</v>
      </c>
      <c r="R160" s="27">
        <v>16</v>
      </c>
      <c r="S160" s="27">
        <v>3</v>
      </c>
      <c r="T160" s="27">
        <v>1520</v>
      </c>
      <c r="U160" s="27">
        <v>4</v>
      </c>
      <c r="V160" s="27">
        <v>9.515657147999999</v>
      </c>
    </row>
    <row r="161" spans="1:22" x14ac:dyDescent="0.25">
      <c r="A161" s="27">
        <f t="shared" si="5"/>
        <v>16010</v>
      </c>
      <c r="B161" s="27">
        <f t="shared" si="6"/>
        <v>10</v>
      </c>
      <c r="C161" s="27">
        <v>16</v>
      </c>
      <c r="D161" s="27">
        <v>1</v>
      </c>
      <c r="E161" s="27">
        <v>1720</v>
      </c>
      <c r="F161" s="27">
        <v>2</v>
      </c>
      <c r="G161" s="27">
        <v>7.069415094</v>
      </c>
      <c r="H161" s="27">
        <v>16</v>
      </c>
      <c r="I161" s="27">
        <v>2</v>
      </c>
      <c r="J161" s="27">
        <v>1780</v>
      </c>
      <c r="K161" s="27">
        <v>1</v>
      </c>
      <c r="L161" s="27">
        <v>7.9297142849999993</v>
      </c>
      <c r="M161" s="27">
        <v>16</v>
      </c>
      <c r="N161" s="27">
        <v>3</v>
      </c>
      <c r="O161" s="27">
        <v>1170</v>
      </c>
      <c r="P161" s="27">
        <v>4</v>
      </c>
      <c r="Q161" s="27">
        <v>12.687542863999999</v>
      </c>
      <c r="R161" s="27">
        <v>16</v>
      </c>
      <c r="S161" s="27">
        <v>4</v>
      </c>
      <c r="T161" s="27">
        <v>1290</v>
      </c>
      <c r="U161" s="27">
        <v>3</v>
      </c>
      <c r="V161" s="27">
        <v>9.2147667920000007</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7"/>
  <sheetViews>
    <sheetView zoomScale="55" zoomScaleNormal="55" workbookViewId="0">
      <selection activeCell="M24" sqref="M24"/>
    </sheetView>
  </sheetViews>
  <sheetFormatPr baseColWidth="10" defaultRowHeight="15" x14ac:dyDescent="0.25"/>
  <cols>
    <col min="1" max="1" width="11.42578125" style="27"/>
    <col min="2" max="2" width="21.7109375" style="27" customWidth="1"/>
    <col min="3" max="3" width="41.5703125" style="27" customWidth="1"/>
    <col min="4" max="4" width="40.5703125" style="27" customWidth="1"/>
    <col min="5" max="5" width="51.5703125" style="27" customWidth="1"/>
    <col min="6" max="6" width="21.28515625" style="27" customWidth="1"/>
    <col min="7" max="7" width="21.140625" style="27" customWidth="1"/>
    <col min="8" max="8" width="23.28515625" style="27" customWidth="1"/>
    <col min="9" max="9" width="20.140625" style="27" customWidth="1"/>
    <col min="10" max="10" width="21.28515625" style="27" customWidth="1"/>
    <col min="11" max="11" width="17.85546875" style="27" customWidth="1"/>
    <col min="12" max="12" width="30.28515625" style="27" customWidth="1"/>
    <col min="13" max="13" width="21.7109375" style="27" customWidth="1"/>
    <col min="14" max="14" width="28.7109375" style="27" customWidth="1"/>
    <col min="15" max="15" width="25.85546875" style="27" customWidth="1"/>
    <col min="16" max="16384" width="11.42578125" style="27"/>
  </cols>
  <sheetData>
    <row r="1" spans="1:17" s="190" customFormat="1" ht="15.75" x14ac:dyDescent="0.25">
      <c r="A1" s="190">
        <v>0</v>
      </c>
      <c r="B1" s="191"/>
      <c r="C1" s="191" t="s">
        <v>438</v>
      </c>
      <c r="D1" s="191" t="s">
        <v>439</v>
      </c>
      <c r="E1" s="191" t="s">
        <v>440</v>
      </c>
      <c r="F1" s="191" t="s">
        <v>441</v>
      </c>
      <c r="G1" s="191" t="s">
        <v>442</v>
      </c>
      <c r="H1" s="191" t="s">
        <v>443</v>
      </c>
      <c r="I1" s="191" t="s">
        <v>444</v>
      </c>
      <c r="J1" s="191" t="s">
        <v>428</v>
      </c>
      <c r="K1" s="191" t="s">
        <v>445</v>
      </c>
      <c r="L1" s="191" t="s">
        <v>446</v>
      </c>
      <c r="M1" s="191" t="s">
        <v>447</v>
      </c>
      <c r="N1" s="191" t="s">
        <v>448</v>
      </c>
      <c r="O1" s="191" t="s">
        <v>449</v>
      </c>
    </row>
    <row r="2" spans="1:17" x14ac:dyDescent="0.25">
      <c r="A2" s="27">
        <v>0</v>
      </c>
      <c r="B2" s="192" t="s">
        <v>436</v>
      </c>
      <c r="C2" s="192"/>
      <c r="D2" s="192"/>
      <c r="E2" s="192"/>
      <c r="F2" s="192"/>
      <c r="G2" s="192"/>
      <c r="H2" s="192"/>
      <c r="I2" s="192"/>
      <c r="J2" s="192"/>
      <c r="K2" s="192"/>
      <c r="L2" s="192"/>
      <c r="M2" s="192"/>
      <c r="N2" s="192"/>
      <c r="O2" s="192"/>
    </row>
    <row r="3" spans="1:17" ht="225" x14ac:dyDescent="0.25">
      <c r="A3" s="27">
        <v>1</v>
      </c>
      <c r="B3" s="192" t="s">
        <v>450</v>
      </c>
      <c r="C3" s="193" t="s">
        <v>451</v>
      </c>
      <c r="D3" s="193" t="s">
        <v>452</v>
      </c>
      <c r="E3" s="193" t="s">
        <v>453</v>
      </c>
      <c r="F3" s="193" t="s">
        <v>454</v>
      </c>
      <c r="G3" s="193" t="s">
        <v>455</v>
      </c>
      <c r="H3" s="193" t="s">
        <v>456</v>
      </c>
      <c r="I3" s="193" t="s">
        <v>457</v>
      </c>
      <c r="J3" s="193" t="s">
        <v>458</v>
      </c>
      <c r="K3" s="193" t="s">
        <v>459</v>
      </c>
      <c r="L3" s="193" t="s">
        <v>460</v>
      </c>
      <c r="M3" s="193" t="s">
        <v>461</v>
      </c>
      <c r="N3" s="193" t="s">
        <v>462</v>
      </c>
      <c r="O3" s="193" t="s">
        <v>463</v>
      </c>
      <c r="P3" s="192" t="s">
        <v>436</v>
      </c>
    </row>
    <row r="4" spans="1:17" ht="270" x14ac:dyDescent="0.25">
      <c r="A4" s="27">
        <v>2</v>
      </c>
      <c r="B4" s="192" t="s">
        <v>123</v>
      </c>
      <c r="C4" s="193" t="s">
        <v>464</v>
      </c>
      <c r="D4" s="193" t="s">
        <v>465</v>
      </c>
      <c r="E4" s="193" t="s">
        <v>466</v>
      </c>
      <c r="F4" s="193" t="s">
        <v>467</v>
      </c>
      <c r="G4" s="193" t="s">
        <v>455</v>
      </c>
      <c r="H4" s="193" t="s">
        <v>468</v>
      </c>
      <c r="I4" s="193" t="s">
        <v>469</v>
      </c>
      <c r="J4" s="193" t="s">
        <v>470</v>
      </c>
      <c r="K4" s="193" t="s">
        <v>471</v>
      </c>
      <c r="L4" s="193" t="s">
        <v>472</v>
      </c>
      <c r="M4" s="193" t="s">
        <v>473</v>
      </c>
      <c r="N4" s="193" t="s">
        <v>474</v>
      </c>
      <c r="O4" s="193" t="s">
        <v>475</v>
      </c>
      <c r="P4" s="192" t="s">
        <v>436</v>
      </c>
      <c r="Q4" s="27">
        <v>15</v>
      </c>
    </row>
    <row r="5" spans="1:17" ht="195" x14ac:dyDescent="0.25">
      <c r="A5" s="27">
        <v>3</v>
      </c>
      <c r="B5" s="192" t="s">
        <v>119</v>
      </c>
      <c r="C5" s="193" t="s">
        <v>476</v>
      </c>
      <c r="D5" s="193" t="s">
        <v>477</v>
      </c>
      <c r="E5" s="193" t="s">
        <v>478</v>
      </c>
      <c r="F5" s="192" t="s">
        <v>479</v>
      </c>
      <c r="G5" s="194" t="s">
        <v>480</v>
      </c>
      <c r="H5" s="193" t="s">
        <v>481</v>
      </c>
      <c r="I5" s="193" t="s">
        <v>482</v>
      </c>
      <c r="J5" s="193" t="s">
        <v>483</v>
      </c>
      <c r="K5" s="193" t="s">
        <v>484</v>
      </c>
      <c r="L5" s="193" t="s">
        <v>485</v>
      </c>
      <c r="M5" s="193" t="s">
        <v>486</v>
      </c>
      <c r="N5" s="193" t="s">
        <v>487</v>
      </c>
      <c r="O5" s="193" t="s">
        <v>488</v>
      </c>
      <c r="P5" s="192" t="s">
        <v>436</v>
      </c>
      <c r="Q5" s="27">
        <v>14</v>
      </c>
    </row>
    <row r="6" spans="1:17" ht="330" x14ac:dyDescent="0.25">
      <c r="A6" s="27">
        <v>4</v>
      </c>
      <c r="B6" s="192" t="s">
        <v>106</v>
      </c>
      <c r="C6" s="193" t="s">
        <v>489</v>
      </c>
      <c r="D6" s="193" t="s">
        <v>490</v>
      </c>
      <c r="E6" s="193" t="s">
        <v>491</v>
      </c>
      <c r="F6" s="193" t="s">
        <v>492</v>
      </c>
      <c r="G6" s="193" t="s">
        <v>493</v>
      </c>
      <c r="H6" s="193" t="s">
        <v>494</v>
      </c>
      <c r="I6" s="193" t="s">
        <v>495</v>
      </c>
      <c r="J6" s="195" t="s">
        <v>496</v>
      </c>
      <c r="K6" s="193" t="s">
        <v>497</v>
      </c>
      <c r="L6" s="193" t="s">
        <v>498</v>
      </c>
      <c r="M6" s="193" t="s">
        <v>499</v>
      </c>
      <c r="N6" s="193" t="s">
        <v>500</v>
      </c>
      <c r="O6" s="193" t="s">
        <v>501</v>
      </c>
      <c r="P6" s="192" t="s">
        <v>436</v>
      </c>
      <c r="Q6" s="27">
        <v>13</v>
      </c>
    </row>
    <row r="7" spans="1:17" ht="240" x14ac:dyDescent="0.25">
      <c r="A7" s="27">
        <v>5</v>
      </c>
      <c r="B7" s="192" t="s">
        <v>95</v>
      </c>
      <c r="C7" s="193" t="s">
        <v>502</v>
      </c>
      <c r="D7" s="193" t="s">
        <v>503</v>
      </c>
      <c r="E7" s="193" t="s">
        <v>504</v>
      </c>
      <c r="F7" s="193" t="s">
        <v>505</v>
      </c>
      <c r="G7" s="193" t="s">
        <v>506</v>
      </c>
      <c r="H7" s="193" t="s">
        <v>507</v>
      </c>
      <c r="I7" s="195" t="s">
        <v>508</v>
      </c>
      <c r="J7" s="193" t="s">
        <v>509</v>
      </c>
      <c r="K7" s="192" t="s">
        <v>510</v>
      </c>
      <c r="L7" s="193" t="s">
        <v>511</v>
      </c>
      <c r="M7" s="193" t="s">
        <v>512</v>
      </c>
      <c r="N7" s="193" t="s">
        <v>513</v>
      </c>
      <c r="O7" s="193" t="s">
        <v>514</v>
      </c>
      <c r="P7" s="192" t="s">
        <v>436</v>
      </c>
      <c r="Q7" s="27">
        <v>12</v>
      </c>
    </row>
    <row r="8" spans="1:17" ht="240" x14ac:dyDescent="0.25">
      <c r="A8" s="27">
        <v>6</v>
      </c>
      <c r="B8" s="192" t="s">
        <v>88</v>
      </c>
      <c r="C8" s="193" t="s">
        <v>515</v>
      </c>
      <c r="D8" s="193" t="s">
        <v>516</v>
      </c>
      <c r="E8" s="193" t="s">
        <v>517</v>
      </c>
      <c r="F8" s="193" t="s">
        <v>518</v>
      </c>
      <c r="G8" s="193" t="s">
        <v>519</v>
      </c>
      <c r="H8" s="193" t="s">
        <v>520</v>
      </c>
      <c r="I8" s="193" t="s">
        <v>521</v>
      </c>
      <c r="J8" s="193" t="s">
        <v>522</v>
      </c>
      <c r="K8" s="193" t="s">
        <v>523</v>
      </c>
      <c r="L8" s="193" t="s">
        <v>524</v>
      </c>
      <c r="M8" s="193" t="s">
        <v>525</v>
      </c>
      <c r="N8" s="193" t="s">
        <v>526</v>
      </c>
      <c r="O8" s="193" t="s">
        <v>527</v>
      </c>
      <c r="P8" s="192" t="s">
        <v>436</v>
      </c>
      <c r="Q8" s="27">
        <v>11</v>
      </c>
    </row>
    <row r="9" spans="1:17" ht="270" x14ac:dyDescent="0.25">
      <c r="A9" s="27">
        <v>7</v>
      </c>
      <c r="B9" s="192" t="s">
        <v>78</v>
      </c>
      <c r="C9" s="193" t="s">
        <v>528</v>
      </c>
      <c r="D9" s="193" t="s">
        <v>529</v>
      </c>
      <c r="E9" s="193" t="s">
        <v>530</v>
      </c>
      <c r="F9" s="196" t="s">
        <v>531</v>
      </c>
      <c r="G9" s="196" t="s">
        <v>532</v>
      </c>
      <c r="H9" s="196" t="s">
        <v>533</v>
      </c>
      <c r="I9" s="193" t="s">
        <v>534</v>
      </c>
      <c r="J9" s="193" t="s">
        <v>535</v>
      </c>
      <c r="K9" s="193" t="s">
        <v>536</v>
      </c>
      <c r="L9" s="193" t="s">
        <v>537</v>
      </c>
      <c r="M9" s="193" t="s">
        <v>538</v>
      </c>
      <c r="N9" s="192" t="s">
        <v>539</v>
      </c>
      <c r="O9" s="193" t="s">
        <v>540</v>
      </c>
      <c r="P9" s="192" t="s">
        <v>436</v>
      </c>
      <c r="Q9" s="27">
        <v>10</v>
      </c>
    </row>
    <row r="10" spans="1:17" ht="252" x14ac:dyDescent="0.25">
      <c r="A10" s="27">
        <v>8</v>
      </c>
      <c r="B10" s="197" t="s">
        <v>68</v>
      </c>
      <c r="C10" s="198" t="s">
        <v>541</v>
      </c>
      <c r="D10" s="199" t="s">
        <v>542</v>
      </c>
      <c r="E10" s="194" t="s">
        <v>543</v>
      </c>
      <c r="F10" s="198" t="s">
        <v>544</v>
      </c>
      <c r="G10" s="198" t="s">
        <v>545</v>
      </c>
      <c r="H10" s="200" t="s">
        <v>546</v>
      </c>
      <c r="I10" s="198" t="s">
        <v>547</v>
      </c>
      <c r="J10" s="198" t="s">
        <v>548</v>
      </c>
      <c r="K10" s="198" t="s">
        <v>549</v>
      </c>
      <c r="L10" s="198" t="s">
        <v>550</v>
      </c>
      <c r="M10" s="194" t="s">
        <v>551</v>
      </c>
      <c r="N10" s="194" t="s">
        <v>552</v>
      </c>
      <c r="O10" s="194" t="s">
        <v>553</v>
      </c>
      <c r="P10" s="192" t="s">
        <v>436</v>
      </c>
      <c r="Q10" s="27">
        <v>9</v>
      </c>
    </row>
    <row r="11" spans="1:17" ht="173.25" x14ac:dyDescent="0.25">
      <c r="A11" s="27">
        <v>9</v>
      </c>
      <c r="B11" s="192" t="s">
        <v>554</v>
      </c>
      <c r="C11" s="198" t="s">
        <v>555</v>
      </c>
      <c r="D11" s="198" t="s">
        <v>556</v>
      </c>
      <c r="E11" s="193" t="s">
        <v>557</v>
      </c>
      <c r="F11" s="198" t="s">
        <v>558</v>
      </c>
      <c r="G11" s="198" t="s">
        <v>559</v>
      </c>
      <c r="H11" s="198" t="s">
        <v>560</v>
      </c>
      <c r="I11" s="198" t="s">
        <v>561</v>
      </c>
      <c r="J11" s="198" t="s">
        <v>562</v>
      </c>
      <c r="K11" s="198" t="s">
        <v>563</v>
      </c>
      <c r="L11" s="198" t="s">
        <v>564</v>
      </c>
      <c r="M11" s="193" t="s">
        <v>565</v>
      </c>
      <c r="N11" s="193" t="s">
        <v>566</v>
      </c>
      <c r="O11" s="193" t="s">
        <v>567</v>
      </c>
      <c r="P11" s="192" t="s">
        <v>436</v>
      </c>
      <c r="Q11" s="27">
        <v>8</v>
      </c>
    </row>
    <row r="12" spans="1:17" ht="255" x14ac:dyDescent="0.25">
      <c r="A12" s="27">
        <v>10</v>
      </c>
      <c r="B12" s="192" t="s">
        <v>46</v>
      </c>
      <c r="C12" s="198" t="s">
        <v>568</v>
      </c>
      <c r="D12" s="201" t="s">
        <v>569</v>
      </c>
      <c r="E12" s="196" t="s">
        <v>570</v>
      </c>
      <c r="F12" s="201" t="s">
        <v>571</v>
      </c>
      <c r="G12" s="201" t="s">
        <v>709</v>
      </c>
      <c r="H12" s="201" t="s">
        <v>572</v>
      </c>
      <c r="I12" s="201" t="s">
        <v>573</v>
      </c>
      <c r="J12" s="201" t="s">
        <v>574</v>
      </c>
      <c r="K12" s="201" t="s">
        <v>575</v>
      </c>
      <c r="L12" s="198" t="s">
        <v>576</v>
      </c>
      <c r="M12" s="193" t="s">
        <v>577</v>
      </c>
      <c r="N12" s="193" t="s">
        <v>578</v>
      </c>
      <c r="O12" s="193" t="s">
        <v>579</v>
      </c>
      <c r="P12" s="192" t="s">
        <v>436</v>
      </c>
      <c r="Q12" s="27">
        <v>7</v>
      </c>
    </row>
    <row r="13" spans="1:17" ht="342" customHeight="1" x14ac:dyDescent="0.25">
      <c r="A13" s="27">
        <v>11</v>
      </c>
      <c r="B13" s="192" t="s">
        <v>35</v>
      </c>
      <c r="C13" s="193" t="s">
        <v>580</v>
      </c>
      <c r="D13" s="193" t="s">
        <v>581</v>
      </c>
      <c r="E13" s="193" t="s">
        <v>582</v>
      </c>
      <c r="F13" s="201" t="s">
        <v>583</v>
      </c>
      <c r="G13" s="193" t="s">
        <v>584</v>
      </c>
      <c r="H13" s="193" t="s">
        <v>585</v>
      </c>
      <c r="I13" s="193" t="s">
        <v>586</v>
      </c>
      <c r="J13" s="193" t="s">
        <v>587</v>
      </c>
      <c r="K13" s="193" t="s">
        <v>588</v>
      </c>
      <c r="L13" s="193" t="s">
        <v>589</v>
      </c>
      <c r="M13" s="193" t="s">
        <v>590</v>
      </c>
      <c r="N13" s="193" t="s">
        <v>591</v>
      </c>
      <c r="O13" s="193" t="s">
        <v>592</v>
      </c>
      <c r="P13" s="192" t="s">
        <v>436</v>
      </c>
      <c r="Q13" s="27">
        <v>6</v>
      </c>
    </row>
    <row r="14" spans="1:17" ht="409.5" x14ac:dyDescent="0.25">
      <c r="A14" s="27">
        <v>12</v>
      </c>
      <c r="B14" s="192" t="s">
        <v>593</v>
      </c>
      <c r="C14" s="193" t="s">
        <v>437</v>
      </c>
      <c r="D14" s="193" t="s">
        <v>594</v>
      </c>
      <c r="E14" s="193" t="s">
        <v>595</v>
      </c>
      <c r="F14" s="193" t="s">
        <v>596</v>
      </c>
      <c r="G14" s="193" t="s">
        <v>597</v>
      </c>
      <c r="H14" s="193" t="s">
        <v>598</v>
      </c>
      <c r="I14" s="193" t="s">
        <v>599</v>
      </c>
      <c r="J14" s="193" t="s">
        <v>600</v>
      </c>
      <c r="K14" s="193" t="s">
        <v>601</v>
      </c>
      <c r="L14" s="193" t="s">
        <v>602</v>
      </c>
      <c r="M14" s="193" t="s">
        <v>603</v>
      </c>
      <c r="N14" s="193" t="s">
        <v>604</v>
      </c>
      <c r="O14" s="193" t="s">
        <v>605</v>
      </c>
      <c r="P14" s="192" t="s">
        <v>436</v>
      </c>
      <c r="Q14" s="27">
        <v>5</v>
      </c>
    </row>
    <row r="15" spans="1:17" ht="195" x14ac:dyDescent="0.25">
      <c r="A15" s="27">
        <v>13</v>
      </c>
      <c r="B15" s="192" t="s">
        <v>606</v>
      </c>
      <c r="C15" s="194" t="s">
        <v>607</v>
      </c>
      <c r="D15" s="194" t="s">
        <v>608</v>
      </c>
      <c r="E15" s="194" t="s">
        <v>609</v>
      </c>
      <c r="F15" s="193" t="s">
        <v>610</v>
      </c>
      <c r="G15" s="193" t="s">
        <v>611</v>
      </c>
      <c r="H15" s="193" t="s">
        <v>612</v>
      </c>
      <c r="I15" s="196" t="s">
        <v>613</v>
      </c>
      <c r="J15" s="202" t="s">
        <v>614</v>
      </c>
      <c r="K15" s="193" t="s">
        <v>601</v>
      </c>
      <c r="L15" s="193" t="s">
        <v>615</v>
      </c>
      <c r="M15" s="193" t="s">
        <v>616</v>
      </c>
      <c r="N15" s="193" t="s">
        <v>617</v>
      </c>
      <c r="O15" s="193" t="s">
        <v>618</v>
      </c>
      <c r="Q15" s="27">
        <v>1</v>
      </c>
    </row>
    <row r="16" spans="1:17" x14ac:dyDescent="0.25">
      <c r="A16" s="27">
        <v>100</v>
      </c>
    </row>
    <row r="17" spans="1:17" x14ac:dyDescent="0.25">
      <c r="A17" s="27">
        <v>100</v>
      </c>
    </row>
    <row r="18" spans="1:17" x14ac:dyDescent="0.25">
      <c r="A18" s="27">
        <v>100</v>
      </c>
    </row>
    <row r="19" spans="1:17" x14ac:dyDescent="0.25">
      <c r="A19" s="27">
        <v>100</v>
      </c>
    </row>
    <row r="20" spans="1:17" x14ac:dyDescent="0.25">
      <c r="A20" s="27">
        <v>100</v>
      </c>
      <c r="B20" s="27" t="s">
        <v>435</v>
      </c>
    </row>
    <row r="21" spans="1:17" ht="225" x14ac:dyDescent="0.25">
      <c r="A21" s="27">
        <v>14</v>
      </c>
      <c r="B21" s="192" t="s">
        <v>450</v>
      </c>
      <c r="C21" s="193" t="s">
        <v>451</v>
      </c>
      <c r="D21" s="193" t="s">
        <v>452</v>
      </c>
      <c r="E21" s="193" t="s">
        <v>453</v>
      </c>
      <c r="F21" s="193" t="s">
        <v>454</v>
      </c>
      <c r="G21" s="193" t="s">
        <v>455</v>
      </c>
      <c r="H21" s="193" t="s">
        <v>456</v>
      </c>
      <c r="I21" s="193" t="s">
        <v>457</v>
      </c>
      <c r="J21" s="193" t="s">
        <v>458</v>
      </c>
      <c r="K21" s="193" t="s">
        <v>459</v>
      </c>
      <c r="L21" s="193" t="s">
        <v>460</v>
      </c>
      <c r="M21" s="193" t="s">
        <v>461</v>
      </c>
      <c r="N21" s="193" t="s">
        <v>462</v>
      </c>
      <c r="O21" s="193" t="s">
        <v>463</v>
      </c>
      <c r="P21" s="197" t="s">
        <v>435</v>
      </c>
    </row>
    <row r="22" spans="1:17" ht="390" x14ac:dyDescent="0.25">
      <c r="A22" s="27">
        <v>15</v>
      </c>
      <c r="B22" s="197" t="s">
        <v>123</v>
      </c>
      <c r="C22" s="194" t="s">
        <v>619</v>
      </c>
      <c r="D22" s="194" t="s">
        <v>465</v>
      </c>
      <c r="E22" s="203" t="s">
        <v>466</v>
      </c>
      <c r="F22" s="194" t="s">
        <v>467</v>
      </c>
      <c r="G22" s="194" t="s">
        <v>455</v>
      </c>
      <c r="H22" s="194" t="s">
        <v>468</v>
      </c>
      <c r="I22" s="194" t="s">
        <v>469</v>
      </c>
      <c r="J22" s="194" t="s">
        <v>470</v>
      </c>
      <c r="K22" s="194" t="s">
        <v>471</v>
      </c>
      <c r="L22" s="194" t="s">
        <v>472</v>
      </c>
      <c r="M22" s="194" t="s">
        <v>473</v>
      </c>
      <c r="N22" s="194" t="s">
        <v>474</v>
      </c>
      <c r="O22" s="194" t="s">
        <v>475</v>
      </c>
      <c r="P22" s="197" t="s">
        <v>435</v>
      </c>
      <c r="Q22" s="27">
        <v>15</v>
      </c>
    </row>
    <row r="23" spans="1:17" ht="195" x14ac:dyDescent="0.25">
      <c r="A23" s="27">
        <v>16</v>
      </c>
      <c r="B23" s="192" t="s">
        <v>119</v>
      </c>
      <c r="C23" s="193" t="s">
        <v>476</v>
      </c>
      <c r="D23" s="193" t="s">
        <v>477</v>
      </c>
      <c r="E23" s="193" t="s">
        <v>478</v>
      </c>
      <c r="F23" s="192" t="s">
        <v>479</v>
      </c>
      <c r="G23" s="194" t="s">
        <v>480</v>
      </c>
      <c r="H23" s="193" t="s">
        <v>481</v>
      </c>
      <c r="I23" s="193" t="s">
        <v>482</v>
      </c>
      <c r="J23" s="193" t="s">
        <v>483</v>
      </c>
      <c r="K23" s="193" t="s">
        <v>484</v>
      </c>
      <c r="L23" s="193" t="s">
        <v>485</v>
      </c>
      <c r="M23" s="193" t="s">
        <v>486</v>
      </c>
      <c r="N23" s="193" t="s">
        <v>487</v>
      </c>
      <c r="O23" s="193" t="s">
        <v>488</v>
      </c>
      <c r="P23" s="197" t="s">
        <v>435</v>
      </c>
      <c r="Q23" s="27">
        <v>14</v>
      </c>
    </row>
    <row r="24" spans="1:17" ht="283.5" x14ac:dyDescent="0.25">
      <c r="A24" s="27">
        <v>17</v>
      </c>
      <c r="B24" s="197" t="s">
        <v>106</v>
      </c>
      <c r="C24" s="198" t="s">
        <v>620</v>
      </c>
      <c r="D24" s="199" t="s">
        <v>621</v>
      </c>
      <c r="E24" s="194" t="s">
        <v>622</v>
      </c>
      <c r="F24" s="194" t="s">
        <v>623</v>
      </c>
      <c r="G24" s="194" t="s">
        <v>624</v>
      </c>
      <c r="H24" s="197" t="s">
        <v>625</v>
      </c>
      <c r="I24" s="194" t="s">
        <v>626</v>
      </c>
      <c r="J24" s="194" t="s">
        <v>627</v>
      </c>
      <c r="K24" s="194" t="s">
        <v>628</v>
      </c>
      <c r="L24" s="198" t="s">
        <v>629</v>
      </c>
      <c r="M24" s="194" t="s">
        <v>630</v>
      </c>
      <c r="N24" s="194" t="s">
        <v>631</v>
      </c>
      <c r="O24" s="194" t="s">
        <v>632</v>
      </c>
      <c r="P24" s="197" t="s">
        <v>435</v>
      </c>
      <c r="Q24" s="27">
        <v>13</v>
      </c>
    </row>
    <row r="25" spans="1:17" s="192" customFormat="1" ht="240" x14ac:dyDescent="0.25">
      <c r="A25" s="27">
        <v>18</v>
      </c>
      <c r="B25" s="197" t="s">
        <v>95</v>
      </c>
      <c r="C25" s="194" t="s">
        <v>502</v>
      </c>
      <c r="D25" s="194" t="s">
        <v>503</v>
      </c>
      <c r="E25" s="194" t="s">
        <v>504</v>
      </c>
      <c r="F25" s="194" t="s">
        <v>505</v>
      </c>
      <c r="G25" s="194" t="s">
        <v>506</v>
      </c>
      <c r="H25" s="194" t="s">
        <v>507</v>
      </c>
      <c r="I25" s="204" t="s">
        <v>508</v>
      </c>
      <c r="J25" s="194" t="s">
        <v>509</v>
      </c>
      <c r="K25" s="197" t="s">
        <v>510</v>
      </c>
      <c r="L25" s="194" t="s">
        <v>511</v>
      </c>
      <c r="M25" s="194" t="s">
        <v>512</v>
      </c>
      <c r="N25" s="194" t="s">
        <v>513</v>
      </c>
      <c r="O25" s="194" t="s">
        <v>514</v>
      </c>
      <c r="P25" s="197" t="s">
        <v>435</v>
      </c>
      <c r="Q25" s="27">
        <v>12</v>
      </c>
    </row>
    <row r="26" spans="1:17" s="192" customFormat="1" ht="270" x14ac:dyDescent="0.25">
      <c r="A26" s="27">
        <v>19</v>
      </c>
      <c r="B26" s="197" t="s">
        <v>88</v>
      </c>
      <c r="C26" s="198" t="s">
        <v>633</v>
      </c>
      <c r="D26" s="198" t="s">
        <v>634</v>
      </c>
      <c r="E26" s="194" t="s">
        <v>635</v>
      </c>
      <c r="F26" s="194" t="s">
        <v>636</v>
      </c>
      <c r="G26" s="194" t="s">
        <v>637</v>
      </c>
      <c r="H26" s="194" t="s">
        <v>638</v>
      </c>
      <c r="I26" s="194" t="s">
        <v>639</v>
      </c>
      <c r="J26" s="194" t="s">
        <v>640</v>
      </c>
      <c r="K26" s="194" t="s">
        <v>641</v>
      </c>
      <c r="L26" s="194" t="s">
        <v>642</v>
      </c>
      <c r="M26" s="194" t="s">
        <v>643</v>
      </c>
      <c r="N26" s="194" t="s">
        <v>644</v>
      </c>
      <c r="O26" s="194" t="s">
        <v>645</v>
      </c>
      <c r="P26" s="197" t="s">
        <v>435</v>
      </c>
      <c r="Q26" s="27">
        <v>11</v>
      </c>
    </row>
    <row r="27" spans="1:17" ht="204.75" x14ac:dyDescent="0.25">
      <c r="A27" s="27">
        <v>20</v>
      </c>
      <c r="B27" s="197" t="s">
        <v>78</v>
      </c>
      <c r="C27" s="205" t="s">
        <v>646</v>
      </c>
      <c r="D27" s="205" t="s">
        <v>647</v>
      </c>
      <c r="E27" s="194" t="s">
        <v>648</v>
      </c>
      <c r="F27" s="201" t="s">
        <v>649</v>
      </c>
      <c r="G27" s="205" t="s">
        <v>650</v>
      </c>
      <c r="H27" s="205" t="s">
        <v>651</v>
      </c>
      <c r="I27" s="201" t="s">
        <v>652</v>
      </c>
      <c r="J27" s="201" t="s">
        <v>653</v>
      </c>
      <c r="K27" s="206" t="s">
        <v>654</v>
      </c>
      <c r="L27" s="198" t="s">
        <v>655</v>
      </c>
      <c r="M27" s="194" t="s">
        <v>656</v>
      </c>
      <c r="N27" s="194" t="s">
        <v>657</v>
      </c>
      <c r="O27" s="194" t="s">
        <v>540</v>
      </c>
      <c r="P27" s="197" t="s">
        <v>435</v>
      </c>
      <c r="Q27" s="27">
        <v>10</v>
      </c>
    </row>
    <row r="28" spans="1:17" ht="210" x14ac:dyDescent="0.25">
      <c r="A28" s="27">
        <v>21</v>
      </c>
      <c r="B28" s="192" t="s">
        <v>68</v>
      </c>
      <c r="C28" s="201" t="s">
        <v>658</v>
      </c>
      <c r="D28" s="201" t="s">
        <v>659</v>
      </c>
      <c r="E28" s="201" t="s">
        <v>660</v>
      </c>
      <c r="F28" s="201" t="s">
        <v>661</v>
      </c>
      <c r="G28" s="193" t="s">
        <v>662</v>
      </c>
      <c r="H28" s="193" t="s">
        <v>663</v>
      </c>
      <c r="I28" s="198" t="s">
        <v>664</v>
      </c>
      <c r="J28" s="198" t="s">
        <v>665</v>
      </c>
      <c r="K28" s="198" t="s">
        <v>666</v>
      </c>
      <c r="L28" s="198" t="s">
        <v>667</v>
      </c>
      <c r="M28" s="198" t="s">
        <v>551</v>
      </c>
      <c r="N28" s="193" t="s">
        <v>552</v>
      </c>
      <c r="O28" s="193" t="s">
        <v>668</v>
      </c>
      <c r="P28" s="197" t="s">
        <v>435</v>
      </c>
      <c r="Q28" s="27">
        <v>9</v>
      </c>
    </row>
    <row r="29" spans="1:17" ht="204.75" x14ac:dyDescent="0.25">
      <c r="A29" s="27">
        <v>22</v>
      </c>
      <c r="B29" s="197" t="s">
        <v>554</v>
      </c>
      <c r="C29" s="198" t="s">
        <v>710</v>
      </c>
      <c r="D29" s="198" t="s">
        <v>669</v>
      </c>
      <c r="E29" s="194" t="s">
        <v>670</v>
      </c>
      <c r="F29" s="201" t="s">
        <v>671</v>
      </c>
      <c r="G29" s="201" t="s">
        <v>672</v>
      </c>
      <c r="H29" s="201" t="s">
        <v>673</v>
      </c>
      <c r="I29" s="201" t="s">
        <v>674</v>
      </c>
      <c r="J29" s="201" t="s">
        <v>675</v>
      </c>
      <c r="K29" s="201" t="s">
        <v>676</v>
      </c>
      <c r="L29" s="198" t="s">
        <v>677</v>
      </c>
      <c r="M29" s="204" t="s">
        <v>678</v>
      </c>
      <c r="N29" s="194" t="s">
        <v>679</v>
      </c>
      <c r="O29" s="194" t="s">
        <v>680</v>
      </c>
      <c r="P29" s="197" t="s">
        <v>435</v>
      </c>
      <c r="Q29" s="27">
        <v>8</v>
      </c>
    </row>
    <row r="30" spans="1:17" ht="189" x14ac:dyDescent="0.25">
      <c r="A30" s="27">
        <v>23</v>
      </c>
      <c r="B30" s="197" t="s">
        <v>46</v>
      </c>
      <c r="C30" s="201" t="s">
        <v>681</v>
      </c>
      <c r="D30" s="201" t="s">
        <v>682</v>
      </c>
      <c r="E30" s="194" t="s">
        <v>683</v>
      </c>
      <c r="F30" s="201" t="s">
        <v>684</v>
      </c>
      <c r="G30" s="201" t="s">
        <v>685</v>
      </c>
      <c r="H30" s="201" t="s">
        <v>686</v>
      </c>
      <c r="I30" s="201" t="s">
        <v>687</v>
      </c>
      <c r="J30" s="201" t="s">
        <v>688</v>
      </c>
      <c r="K30" s="201" t="s">
        <v>689</v>
      </c>
      <c r="L30" s="201" t="s">
        <v>690</v>
      </c>
      <c r="M30" s="201" t="s">
        <v>691</v>
      </c>
      <c r="N30" s="201" t="s">
        <v>692</v>
      </c>
      <c r="O30" s="201" t="s">
        <v>693</v>
      </c>
      <c r="P30" s="197" t="s">
        <v>435</v>
      </c>
      <c r="Q30" s="27">
        <v>7</v>
      </c>
    </row>
    <row r="31" spans="1:17" ht="405" x14ac:dyDescent="0.25">
      <c r="A31" s="27">
        <v>24</v>
      </c>
      <c r="B31" s="197" t="s">
        <v>35</v>
      </c>
      <c r="C31" s="194" t="s">
        <v>694</v>
      </c>
      <c r="D31" s="194" t="s">
        <v>695</v>
      </c>
      <c r="E31" s="194" t="s">
        <v>696</v>
      </c>
      <c r="F31" s="194" t="s">
        <v>697</v>
      </c>
      <c r="G31" s="194" t="s">
        <v>698</v>
      </c>
      <c r="H31" s="194" t="s">
        <v>699</v>
      </c>
      <c r="I31" s="194" t="s">
        <v>700</v>
      </c>
      <c r="J31" s="194" t="s">
        <v>701</v>
      </c>
      <c r="K31" s="194" t="s">
        <v>702</v>
      </c>
      <c r="L31" s="194" t="s">
        <v>703</v>
      </c>
      <c r="M31" s="194" t="s">
        <v>704</v>
      </c>
      <c r="N31" s="201" t="s">
        <v>705</v>
      </c>
      <c r="O31" s="194" t="s">
        <v>706</v>
      </c>
      <c r="P31" s="197" t="s">
        <v>435</v>
      </c>
      <c r="Q31" s="27">
        <v>6</v>
      </c>
    </row>
    <row r="32" spans="1:17" ht="409.5" x14ac:dyDescent="0.25">
      <c r="A32" s="27">
        <v>25</v>
      </c>
      <c r="B32" s="197" t="s">
        <v>593</v>
      </c>
      <c r="C32" s="194" t="s">
        <v>437</v>
      </c>
      <c r="D32" s="194" t="s">
        <v>594</v>
      </c>
      <c r="E32" s="194" t="s">
        <v>595</v>
      </c>
      <c r="F32" s="194" t="s">
        <v>596</v>
      </c>
      <c r="G32" s="194" t="s">
        <v>597</v>
      </c>
      <c r="H32" s="194" t="s">
        <v>598</v>
      </c>
      <c r="I32" s="194" t="s">
        <v>599</v>
      </c>
      <c r="J32" s="194" t="s">
        <v>600</v>
      </c>
      <c r="K32" s="194" t="s">
        <v>601</v>
      </c>
      <c r="L32" s="194" t="s">
        <v>602</v>
      </c>
      <c r="M32" s="194" t="s">
        <v>707</v>
      </c>
      <c r="N32" s="194" t="s">
        <v>604</v>
      </c>
      <c r="O32" s="194" t="s">
        <v>605</v>
      </c>
      <c r="P32" s="197" t="s">
        <v>435</v>
      </c>
      <c r="Q32" s="27">
        <v>5</v>
      </c>
    </row>
    <row r="33" spans="1:17" ht="195" x14ac:dyDescent="0.25">
      <c r="A33" s="27">
        <v>26</v>
      </c>
      <c r="B33" s="197" t="s">
        <v>606</v>
      </c>
      <c r="C33" s="194" t="s">
        <v>607</v>
      </c>
      <c r="D33" s="194" t="s">
        <v>608</v>
      </c>
      <c r="E33" s="194" t="s">
        <v>609</v>
      </c>
      <c r="F33" s="194" t="s">
        <v>610</v>
      </c>
      <c r="G33" s="194" t="s">
        <v>611</v>
      </c>
      <c r="H33" s="194" t="s">
        <v>612</v>
      </c>
      <c r="I33" s="194" t="s">
        <v>613</v>
      </c>
      <c r="J33" s="207" t="s">
        <v>708</v>
      </c>
      <c r="K33" s="194" t="s">
        <v>601</v>
      </c>
      <c r="L33" s="194" t="s">
        <v>615</v>
      </c>
      <c r="M33" s="194" t="s">
        <v>616</v>
      </c>
      <c r="N33" s="194" t="s">
        <v>617</v>
      </c>
      <c r="O33" s="194" t="s">
        <v>618</v>
      </c>
      <c r="P33" s="197" t="s">
        <v>435</v>
      </c>
      <c r="Q33" s="27">
        <v>1</v>
      </c>
    </row>
    <row r="34" spans="1:17" x14ac:dyDescent="0.25">
      <c r="B34" s="197"/>
      <c r="C34" s="197"/>
      <c r="D34" s="197"/>
      <c r="E34" s="197"/>
      <c r="F34" s="197"/>
      <c r="G34" s="197"/>
      <c r="H34" s="197"/>
      <c r="I34" s="197"/>
      <c r="J34" s="197"/>
      <c r="K34" s="197"/>
      <c r="L34" s="197"/>
      <c r="M34" s="197"/>
      <c r="N34" s="197"/>
      <c r="O34" s="197"/>
      <c r="P34" s="197"/>
    </row>
    <row r="35" spans="1:17" x14ac:dyDescent="0.25">
      <c r="B35" s="197"/>
      <c r="C35" s="197"/>
      <c r="D35" s="197"/>
      <c r="E35" s="197"/>
      <c r="F35" s="197"/>
      <c r="G35" s="197"/>
      <c r="H35" s="197"/>
      <c r="I35" s="197"/>
      <c r="J35" s="197"/>
      <c r="K35" s="197"/>
      <c r="L35" s="197"/>
      <c r="M35" s="197"/>
      <c r="N35" s="197"/>
      <c r="O35" s="197"/>
      <c r="P35" s="197"/>
    </row>
    <row r="36" spans="1:17" x14ac:dyDescent="0.25">
      <c r="B36" s="197"/>
      <c r="C36" s="197"/>
      <c r="D36" s="197"/>
      <c r="E36" s="197"/>
      <c r="F36" s="197"/>
      <c r="G36" s="197"/>
      <c r="H36" s="197"/>
      <c r="I36" s="197"/>
      <c r="J36" s="197"/>
      <c r="K36" s="197"/>
      <c r="L36" s="197"/>
      <c r="M36" s="197"/>
      <c r="N36" s="197"/>
      <c r="O36" s="197"/>
      <c r="P36" s="197"/>
    </row>
    <row r="67" spans="2:15" ht="210" x14ac:dyDescent="0.25">
      <c r="B67" s="192"/>
      <c r="C67" s="201" t="s">
        <v>658</v>
      </c>
      <c r="D67" s="201" t="s">
        <v>659</v>
      </c>
      <c r="E67" s="201" t="s">
        <v>660</v>
      </c>
      <c r="F67" s="201" t="s">
        <v>661</v>
      </c>
      <c r="G67" s="193" t="s">
        <v>662</v>
      </c>
      <c r="H67" s="193" t="s">
        <v>663</v>
      </c>
      <c r="I67" s="198" t="s">
        <v>664</v>
      </c>
      <c r="J67" s="198" t="s">
        <v>665</v>
      </c>
      <c r="K67" s="198" t="s">
        <v>666</v>
      </c>
      <c r="L67" s="198"/>
      <c r="M67" s="198" t="s">
        <v>551</v>
      </c>
      <c r="N67" s="193" t="s">
        <v>552</v>
      </c>
      <c r="O67" s="192"/>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17"/>
  <sheetViews>
    <sheetView workbookViewId="0">
      <selection sqref="A1:K1048576"/>
    </sheetView>
  </sheetViews>
  <sheetFormatPr baseColWidth="10" defaultRowHeight="15.75" x14ac:dyDescent="0.25"/>
  <cols>
    <col min="1" max="2" width="11.42578125" style="469"/>
    <col min="3" max="3" width="21.28515625" style="469" customWidth="1"/>
    <col min="4" max="4" width="42.42578125" style="469" customWidth="1"/>
    <col min="5" max="5" width="43" style="469" customWidth="1"/>
    <col min="6" max="6" width="35.5703125" style="469" customWidth="1"/>
    <col min="7" max="7" width="42.140625" style="469" customWidth="1"/>
    <col min="8" max="8" width="11.42578125" style="469"/>
    <col min="9" max="9" width="15.42578125" style="469" customWidth="1"/>
    <col min="10" max="10" width="11.42578125" style="472"/>
    <col min="11" max="11" width="12.85546875" style="469" customWidth="1"/>
    <col min="12" max="16384" width="11.42578125" style="469"/>
  </cols>
  <sheetData>
    <row r="1" spans="1:18" ht="31.5" customHeight="1" x14ac:dyDescent="0.25">
      <c r="A1" s="462" t="s">
        <v>1121</v>
      </c>
      <c r="B1" s="462" t="s">
        <v>1</v>
      </c>
      <c r="C1" s="462" t="s">
        <v>2</v>
      </c>
      <c r="D1" s="463" t="s">
        <v>143</v>
      </c>
      <c r="E1" s="463" t="s">
        <v>144</v>
      </c>
      <c r="F1" s="463" t="s">
        <v>145</v>
      </c>
      <c r="G1" s="463" t="s">
        <v>146</v>
      </c>
      <c r="H1" s="463" t="s">
        <v>3</v>
      </c>
      <c r="I1" s="463" t="s">
        <v>4</v>
      </c>
      <c r="J1" s="464" t="s">
        <v>1</v>
      </c>
      <c r="K1" s="463" t="s">
        <v>343</v>
      </c>
      <c r="L1" s="463"/>
      <c r="M1" s="463"/>
      <c r="N1" s="463"/>
      <c r="O1" s="463"/>
      <c r="P1" s="463"/>
      <c r="Q1" s="463"/>
      <c r="R1" s="463"/>
    </row>
    <row r="2" spans="1:18" ht="31.5" customHeight="1" x14ac:dyDescent="0.25">
      <c r="A2" s="470">
        <v>10</v>
      </c>
      <c r="B2" s="462" t="s">
        <v>5</v>
      </c>
      <c r="C2" s="462" t="s">
        <v>6</v>
      </c>
      <c r="D2" s="462" t="s">
        <v>1122</v>
      </c>
      <c r="E2" s="462" t="s">
        <v>1123</v>
      </c>
      <c r="F2" s="462" t="s">
        <v>1124</v>
      </c>
      <c r="G2" s="462" t="s">
        <v>1125</v>
      </c>
      <c r="H2" s="471" t="s">
        <v>7</v>
      </c>
      <c r="I2" s="469">
        <v>1</v>
      </c>
      <c r="J2" s="472">
        <f t="shared" ref="J2:J65" si="0">I2-(ROUNDDOWN(I2/15.0001,0)*15)</f>
        <v>1</v>
      </c>
      <c r="K2" s="463">
        <f>ROUNDDOWN(I2/15.001,0)</f>
        <v>0</v>
      </c>
      <c r="L2" s="463"/>
      <c r="M2" s="463"/>
      <c r="N2" s="463"/>
      <c r="O2" s="463"/>
      <c r="P2" s="463"/>
      <c r="Q2" s="463"/>
      <c r="R2" s="471"/>
    </row>
    <row r="3" spans="1:18" ht="31.5" customHeight="1" x14ac:dyDescent="0.25">
      <c r="A3" s="470">
        <v>20</v>
      </c>
      <c r="B3" s="462" t="s">
        <v>5</v>
      </c>
      <c r="C3" s="462" t="s">
        <v>8</v>
      </c>
      <c r="D3" s="462" t="s">
        <v>1126</v>
      </c>
      <c r="E3" s="462" t="s">
        <v>1127</v>
      </c>
      <c r="F3" s="462" t="s">
        <v>1128</v>
      </c>
      <c r="G3" s="462" t="s">
        <v>1129</v>
      </c>
      <c r="H3" s="471" t="s">
        <v>7</v>
      </c>
      <c r="I3" s="469">
        <f t="shared" ref="I3:I15" si="1">IF(B3=B2,I2,I2+1)</f>
        <v>1</v>
      </c>
      <c r="J3" s="472">
        <f t="shared" si="0"/>
        <v>1</v>
      </c>
      <c r="K3" s="463">
        <f t="shared" ref="K3:K66" si="2">ROUNDDOWN(I3/15.001,0)</f>
        <v>0</v>
      </c>
      <c r="L3" s="463"/>
      <c r="M3" s="463"/>
      <c r="N3" s="463"/>
      <c r="O3" s="463"/>
      <c r="P3" s="463"/>
      <c r="Q3" s="463"/>
      <c r="R3" s="471"/>
    </row>
    <row r="4" spans="1:18" ht="31.5" customHeight="1" x14ac:dyDescent="0.25">
      <c r="A4" s="470">
        <v>30</v>
      </c>
      <c r="B4" s="462" t="s">
        <v>5</v>
      </c>
      <c r="C4" s="462" t="s">
        <v>9</v>
      </c>
      <c r="D4" s="462" t="s">
        <v>1130</v>
      </c>
      <c r="E4" s="462" t="s">
        <v>1131</v>
      </c>
      <c r="F4" s="462" t="s">
        <v>1132</v>
      </c>
      <c r="G4" s="462" t="s">
        <v>1133</v>
      </c>
      <c r="H4" s="471" t="s">
        <v>10</v>
      </c>
      <c r="I4" s="469">
        <f t="shared" si="1"/>
        <v>1</v>
      </c>
      <c r="J4" s="472">
        <f t="shared" si="0"/>
        <v>1</v>
      </c>
      <c r="K4" s="463">
        <f t="shared" si="2"/>
        <v>0</v>
      </c>
      <c r="L4" s="463"/>
      <c r="M4" s="463"/>
      <c r="N4" s="463"/>
      <c r="O4" s="463"/>
      <c r="P4" s="463"/>
      <c r="Q4" s="463"/>
      <c r="R4" s="471"/>
    </row>
    <row r="5" spans="1:18" ht="31.5" customHeight="1" x14ac:dyDescent="0.25">
      <c r="A5" s="470">
        <v>40</v>
      </c>
      <c r="B5" s="462" t="s">
        <v>5</v>
      </c>
      <c r="C5" s="462" t="s">
        <v>11</v>
      </c>
      <c r="D5" s="462" t="s">
        <v>147</v>
      </c>
      <c r="E5" s="462" t="s">
        <v>1134</v>
      </c>
      <c r="F5" s="462" t="s">
        <v>1135</v>
      </c>
      <c r="G5" s="462" t="s">
        <v>1136</v>
      </c>
      <c r="H5" s="471" t="s">
        <v>10</v>
      </c>
      <c r="I5" s="469">
        <f t="shared" si="1"/>
        <v>1</v>
      </c>
      <c r="J5" s="472">
        <f t="shared" si="0"/>
        <v>1</v>
      </c>
      <c r="K5" s="463">
        <f t="shared" si="2"/>
        <v>0</v>
      </c>
      <c r="L5" s="463"/>
      <c r="M5" s="463"/>
      <c r="N5" s="463"/>
      <c r="O5" s="463"/>
      <c r="P5" s="463"/>
      <c r="Q5" s="463"/>
      <c r="R5" s="471"/>
    </row>
    <row r="6" spans="1:18" ht="31.5" customHeight="1" x14ac:dyDescent="0.25">
      <c r="A6" s="470">
        <v>50</v>
      </c>
      <c r="B6" s="462" t="s">
        <v>5</v>
      </c>
      <c r="C6" s="462" t="s">
        <v>12</v>
      </c>
      <c r="D6" s="462" t="s">
        <v>1137</v>
      </c>
      <c r="E6" s="462" t="s">
        <v>1138</v>
      </c>
      <c r="F6" s="462" t="s">
        <v>1139</v>
      </c>
      <c r="G6" s="462" t="s">
        <v>1140</v>
      </c>
      <c r="H6" s="471" t="s">
        <v>7</v>
      </c>
      <c r="I6" s="469">
        <f t="shared" si="1"/>
        <v>1</v>
      </c>
      <c r="J6" s="472">
        <f t="shared" si="0"/>
        <v>1</v>
      </c>
      <c r="K6" s="463">
        <f t="shared" si="2"/>
        <v>0</v>
      </c>
      <c r="L6" s="463"/>
      <c r="M6" s="463"/>
      <c r="N6" s="463"/>
      <c r="O6" s="463"/>
      <c r="P6" s="463"/>
      <c r="Q6" s="463"/>
      <c r="R6" s="471"/>
    </row>
    <row r="7" spans="1:18" ht="31.5" customHeight="1" x14ac:dyDescent="0.25">
      <c r="A7" s="470">
        <v>60</v>
      </c>
      <c r="B7" s="462" t="s">
        <v>5</v>
      </c>
      <c r="C7" s="462" t="s">
        <v>13</v>
      </c>
      <c r="D7" s="462" t="s">
        <v>1141</v>
      </c>
      <c r="E7" s="462" t="s">
        <v>1142</v>
      </c>
      <c r="F7" s="462" t="s">
        <v>1143</v>
      </c>
      <c r="G7" s="462" t="s">
        <v>1144</v>
      </c>
      <c r="H7" s="471" t="s">
        <v>7</v>
      </c>
      <c r="I7" s="469">
        <f t="shared" si="1"/>
        <v>1</v>
      </c>
      <c r="J7" s="472">
        <f t="shared" si="0"/>
        <v>1</v>
      </c>
      <c r="K7" s="463">
        <f t="shared" si="2"/>
        <v>0</v>
      </c>
      <c r="L7" s="463"/>
      <c r="M7" s="463"/>
      <c r="N7" s="463"/>
      <c r="O7" s="463"/>
      <c r="P7" s="463"/>
      <c r="Q7" s="463"/>
      <c r="R7" s="471"/>
    </row>
    <row r="8" spans="1:18" ht="31.5" customHeight="1" x14ac:dyDescent="0.25">
      <c r="A8" s="470">
        <v>70</v>
      </c>
      <c r="B8" s="462" t="s">
        <v>5</v>
      </c>
      <c r="C8" s="462" t="s">
        <v>14</v>
      </c>
      <c r="D8" s="462" t="s">
        <v>1145</v>
      </c>
      <c r="E8" s="462" t="s">
        <v>148</v>
      </c>
      <c r="F8" s="462" t="s">
        <v>1146</v>
      </c>
      <c r="G8" s="462" t="s">
        <v>1147</v>
      </c>
      <c r="H8" s="471" t="s">
        <v>10</v>
      </c>
      <c r="I8" s="469">
        <f t="shared" si="1"/>
        <v>1</v>
      </c>
      <c r="J8" s="472">
        <f t="shared" si="0"/>
        <v>1</v>
      </c>
      <c r="K8" s="463">
        <f t="shared" si="2"/>
        <v>0</v>
      </c>
      <c r="L8" s="463"/>
      <c r="M8" s="463"/>
      <c r="N8" s="463"/>
      <c r="O8" s="463"/>
      <c r="P8" s="463"/>
      <c r="Q8" s="463"/>
      <c r="R8" s="471"/>
    </row>
    <row r="9" spans="1:18" ht="31.5" customHeight="1" x14ac:dyDescent="0.25">
      <c r="A9" s="470">
        <v>80</v>
      </c>
      <c r="B9" s="462" t="s">
        <v>5</v>
      </c>
      <c r="C9" s="462" t="s">
        <v>15</v>
      </c>
      <c r="D9" s="462" t="s">
        <v>1148</v>
      </c>
      <c r="E9" s="462" t="s">
        <v>1149</v>
      </c>
      <c r="F9" s="462" t="s">
        <v>1150</v>
      </c>
      <c r="G9" s="462" t="s">
        <v>1151</v>
      </c>
      <c r="H9" s="471" t="s">
        <v>7</v>
      </c>
      <c r="I9" s="469">
        <f t="shared" si="1"/>
        <v>1</v>
      </c>
      <c r="J9" s="472">
        <f t="shared" si="0"/>
        <v>1</v>
      </c>
      <c r="K9" s="463">
        <f t="shared" si="2"/>
        <v>0</v>
      </c>
      <c r="L9" s="463"/>
      <c r="M9" s="463"/>
      <c r="N9" s="463"/>
      <c r="O9" s="463"/>
      <c r="P9" s="463"/>
      <c r="Q9" s="463"/>
      <c r="R9" s="471"/>
    </row>
    <row r="10" spans="1:18" ht="31.5" customHeight="1" x14ac:dyDescent="0.25">
      <c r="A10" s="470">
        <v>90</v>
      </c>
      <c r="B10" s="462" t="s">
        <v>5</v>
      </c>
      <c r="C10" s="462" t="s">
        <v>16</v>
      </c>
      <c r="D10" s="462" t="s">
        <v>1152</v>
      </c>
      <c r="E10" s="462" t="s">
        <v>1153</v>
      </c>
      <c r="F10" s="462" t="s">
        <v>1154</v>
      </c>
      <c r="G10" s="462" t="s">
        <v>1155</v>
      </c>
      <c r="H10" s="471" t="s">
        <v>10</v>
      </c>
      <c r="I10" s="469">
        <f t="shared" si="1"/>
        <v>1</v>
      </c>
      <c r="J10" s="472">
        <f t="shared" si="0"/>
        <v>1</v>
      </c>
      <c r="K10" s="463">
        <f t="shared" si="2"/>
        <v>0</v>
      </c>
      <c r="L10" s="463"/>
      <c r="M10" s="463"/>
      <c r="N10" s="463"/>
      <c r="O10" s="463"/>
      <c r="P10" s="463"/>
      <c r="Q10" s="463"/>
      <c r="R10" s="471"/>
    </row>
    <row r="11" spans="1:18" ht="31.5" customHeight="1" x14ac:dyDescent="0.25">
      <c r="A11" s="470">
        <v>100</v>
      </c>
      <c r="B11" s="462" t="s">
        <v>17</v>
      </c>
      <c r="C11" s="462" t="s">
        <v>18</v>
      </c>
      <c r="D11" s="462" t="s">
        <v>1156</v>
      </c>
      <c r="E11" s="462" t="s">
        <v>1157</v>
      </c>
      <c r="F11" s="462" t="s">
        <v>1158</v>
      </c>
      <c r="G11" s="462" t="s">
        <v>1159</v>
      </c>
      <c r="H11" s="471" t="s">
        <v>10</v>
      </c>
      <c r="I11" s="469">
        <f t="shared" si="1"/>
        <v>2</v>
      </c>
      <c r="J11" s="472">
        <f t="shared" si="0"/>
        <v>2</v>
      </c>
      <c r="K11" s="463">
        <f t="shared" si="2"/>
        <v>0</v>
      </c>
      <c r="L11" s="463"/>
      <c r="M11" s="463"/>
      <c r="N11" s="463"/>
      <c r="O11" s="463"/>
      <c r="P11" s="463"/>
      <c r="Q11" s="463"/>
      <c r="R11" s="471"/>
    </row>
    <row r="12" spans="1:18" ht="31.5" customHeight="1" x14ac:dyDescent="0.25">
      <c r="A12" s="470">
        <v>110</v>
      </c>
      <c r="B12" s="462" t="s">
        <v>17</v>
      </c>
      <c r="C12" s="462" t="s">
        <v>19</v>
      </c>
      <c r="D12" s="462" t="s">
        <v>1160</v>
      </c>
      <c r="E12" s="462" t="s">
        <v>1161</v>
      </c>
      <c r="F12" s="462" t="s">
        <v>1162</v>
      </c>
      <c r="G12" s="462" t="s">
        <v>149</v>
      </c>
      <c r="H12" s="471" t="s">
        <v>7</v>
      </c>
      <c r="I12" s="469">
        <f t="shared" si="1"/>
        <v>2</v>
      </c>
      <c r="J12" s="472">
        <f t="shared" si="0"/>
        <v>2</v>
      </c>
      <c r="K12" s="463">
        <f t="shared" si="2"/>
        <v>0</v>
      </c>
      <c r="L12" s="463"/>
      <c r="M12" s="463"/>
      <c r="N12" s="463"/>
      <c r="O12" s="463"/>
      <c r="P12" s="463"/>
      <c r="Q12" s="463"/>
      <c r="R12" s="471"/>
    </row>
    <row r="13" spans="1:18" ht="31.5" customHeight="1" x14ac:dyDescent="0.25">
      <c r="A13" s="470">
        <v>120</v>
      </c>
      <c r="B13" s="462" t="s">
        <v>17</v>
      </c>
      <c r="C13" s="462" t="s">
        <v>20</v>
      </c>
      <c r="D13" s="462" t="s">
        <v>1163</v>
      </c>
      <c r="E13" s="462" t="s">
        <v>1164</v>
      </c>
      <c r="F13" s="462" t="s">
        <v>1165</v>
      </c>
      <c r="G13" s="462" t="s">
        <v>1166</v>
      </c>
      <c r="H13" s="471" t="s">
        <v>10</v>
      </c>
      <c r="I13" s="469">
        <f t="shared" si="1"/>
        <v>2</v>
      </c>
      <c r="J13" s="472">
        <f t="shared" si="0"/>
        <v>2</v>
      </c>
      <c r="K13" s="463">
        <f t="shared" si="2"/>
        <v>0</v>
      </c>
      <c r="L13" s="463"/>
      <c r="M13" s="463"/>
      <c r="N13" s="463"/>
      <c r="O13" s="463"/>
      <c r="P13" s="463"/>
      <c r="Q13" s="463"/>
      <c r="R13" s="471"/>
    </row>
    <row r="14" spans="1:18" ht="31.5" customHeight="1" x14ac:dyDescent="0.25">
      <c r="A14" s="470">
        <v>130</v>
      </c>
      <c r="B14" s="462" t="s">
        <v>21</v>
      </c>
      <c r="C14" s="462" t="s">
        <v>22</v>
      </c>
      <c r="D14" s="462" t="s">
        <v>1167</v>
      </c>
      <c r="E14" s="462" t="s">
        <v>1168</v>
      </c>
      <c r="F14" s="462" t="s">
        <v>1169</v>
      </c>
      <c r="G14" s="462" t="s">
        <v>1170</v>
      </c>
      <c r="H14" s="471" t="s">
        <v>7</v>
      </c>
      <c r="I14" s="469">
        <f t="shared" si="1"/>
        <v>3</v>
      </c>
      <c r="J14" s="472">
        <f t="shared" si="0"/>
        <v>3</v>
      </c>
      <c r="K14" s="463">
        <f t="shared" si="2"/>
        <v>0</v>
      </c>
      <c r="L14" s="463"/>
      <c r="M14" s="463"/>
      <c r="N14" s="463"/>
      <c r="O14" s="463"/>
      <c r="P14" s="463"/>
      <c r="Q14" s="463"/>
      <c r="R14" s="471"/>
    </row>
    <row r="15" spans="1:18" ht="31.5" customHeight="1" x14ac:dyDescent="0.25">
      <c r="A15" s="470">
        <v>140</v>
      </c>
      <c r="B15" s="462" t="s">
        <v>21</v>
      </c>
      <c r="C15" s="462" t="s">
        <v>23</v>
      </c>
      <c r="D15" s="462" t="s">
        <v>1171</v>
      </c>
      <c r="E15" s="462" t="s">
        <v>1172</v>
      </c>
      <c r="F15" s="462" t="s">
        <v>1173</v>
      </c>
      <c r="G15" s="462" t="s">
        <v>1174</v>
      </c>
      <c r="H15" s="471" t="s">
        <v>7</v>
      </c>
      <c r="I15" s="469">
        <f t="shared" si="1"/>
        <v>3</v>
      </c>
      <c r="J15" s="472">
        <f t="shared" si="0"/>
        <v>3</v>
      </c>
      <c r="K15" s="463">
        <f t="shared" si="2"/>
        <v>0</v>
      </c>
      <c r="L15" s="463"/>
      <c r="M15" s="463"/>
      <c r="N15" s="463"/>
      <c r="O15" s="463"/>
      <c r="P15" s="463"/>
      <c r="Q15" s="463"/>
      <c r="R15" s="471"/>
    </row>
    <row r="16" spans="1:18" ht="31.5" customHeight="1" x14ac:dyDescent="0.25">
      <c r="A16" s="470">
        <v>150</v>
      </c>
      <c r="B16" s="462" t="s">
        <v>21</v>
      </c>
      <c r="C16" s="462" t="s">
        <v>24</v>
      </c>
      <c r="D16" s="462" t="s">
        <v>1175</v>
      </c>
      <c r="E16" s="462" t="s">
        <v>1176</v>
      </c>
      <c r="F16" s="462" t="s">
        <v>1177</v>
      </c>
      <c r="G16" s="462" t="s">
        <v>1178</v>
      </c>
      <c r="H16" s="471" t="s">
        <v>10</v>
      </c>
      <c r="I16" s="469">
        <f>IF(B16=B14,I14,I14+1)</f>
        <v>3</v>
      </c>
      <c r="J16" s="472">
        <f t="shared" si="0"/>
        <v>3</v>
      </c>
      <c r="K16" s="463">
        <f t="shared" si="2"/>
        <v>0</v>
      </c>
      <c r="L16" s="463"/>
      <c r="M16" s="463"/>
      <c r="N16" s="463"/>
      <c r="O16" s="463"/>
      <c r="P16" s="463"/>
      <c r="Q16" s="463"/>
      <c r="R16" s="471"/>
    </row>
    <row r="17" spans="1:18" ht="31.5" customHeight="1" x14ac:dyDescent="0.25">
      <c r="A17" s="470">
        <v>160</v>
      </c>
      <c r="B17" s="462" t="s">
        <v>21</v>
      </c>
      <c r="C17" s="462" t="s">
        <v>25</v>
      </c>
      <c r="D17" s="462" t="s">
        <v>1179</v>
      </c>
      <c r="E17" s="462" t="s">
        <v>1180</v>
      </c>
      <c r="F17" s="462" t="s">
        <v>1181</v>
      </c>
      <c r="G17" s="462" t="s">
        <v>1182</v>
      </c>
      <c r="H17" s="471" t="s">
        <v>7</v>
      </c>
      <c r="I17" s="469">
        <f t="shared" ref="I17:I80" si="3">IF(B17=B15,I15,I15+1)</f>
        <v>3</v>
      </c>
      <c r="J17" s="472">
        <f t="shared" si="0"/>
        <v>3</v>
      </c>
      <c r="K17" s="463">
        <f t="shared" si="2"/>
        <v>0</v>
      </c>
      <c r="L17" s="463"/>
      <c r="M17" s="463"/>
      <c r="N17" s="463"/>
      <c r="O17" s="463"/>
      <c r="P17" s="463"/>
      <c r="Q17" s="463"/>
      <c r="R17" s="471"/>
    </row>
    <row r="18" spans="1:18" ht="31.5" customHeight="1" x14ac:dyDescent="0.25">
      <c r="A18" s="470">
        <v>170</v>
      </c>
      <c r="B18" s="462" t="s">
        <v>26</v>
      </c>
      <c r="C18" s="462" t="s">
        <v>27</v>
      </c>
      <c r="D18" s="462" t="s">
        <v>1183</v>
      </c>
      <c r="E18" s="462" t="s">
        <v>1184</v>
      </c>
      <c r="F18" s="462" t="s">
        <v>150</v>
      </c>
      <c r="G18" s="462" t="s">
        <v>1185</v>
      </c>
      <c r="H18" s="471" t="s">
        <v>7</v>
      </c>
      <c r="I18" s="469">
        <f t="shared" si="3"/>
        <v>4</v>
      </c>
      <c r="J18" s="472">
        <f t="shared" si="0"/>
        <v>4</v>
      </c>
      <c r="K18" s="463">
        <f t="shared" si="2"/>
        <v>0</v>
      </c>
      <c r="L18" s="463"/>
      <c r="M18" s="463"/>
      <c r="N18" s="463"/>
      <c r="O18" s="463"/>
      <c r="P18" s="463"/>
      <c r="Q18" s="463"/>
      <c r="R18" s="471"/>
    </row>
    <row r="19" spans="1:18" ht="31.5" customHeight="1" x14ac:dyDescent="0.25">
      <c r="A19" s="470">
        <v>180</v>
      </c>
      <c r="B19" s="462" t="s">
        <v>26</v>
      </c>
      <c r="C19" s="462" t="s">
        <v>28</v>
      </c>
      <c r="D19" s="462" t="s">
        <v>1186</v>
      </c>
      <c r="E19" s="462" t="s">
        <v>1187</v>
      </c>
      <c r="F19" s="462" t="s">
        <v>1188</v>
      </c>
      <c r="G19" s="462" t="s">
        <v>1189</v>
      </c>
      <c r="H19" s="471" t="s">
        <v>10</v>
      </c>
      <c r="I19" s="469">
        <f t="shared" si="3"/>
        <v>4</v>
      </c>
      <c r="J19" s="472">
        <f t="shared" si="0"/>
        <v>4</v>
      </c>
      <c r="K19" s="463">
        <f t="shared" si="2"/>
        <v>0</v>
      </c>
      <c r="L19" s="463"/>
      <c r="M19" s="463"/>
      <c r="N19" s="463"/>
      <c r="O19" s="463"/>
      <c r="P19" s="463"/>
      <c r="Q19" s="463"/>
      <c r="R19" s="471"/>
    </row>
    <row r="20" spans="1:18" ht="31.5" customHeight="1" x14ac:dyDescent="0.25">
      <c r="A20" s="470">
        <v>190</v>
      </c>
      <c r="B20" s="462" t="s">
        <v>29</v>
      </c>
      <c r="C20" s="462" t="s">
        <v>30</v>
      </c>
      <c r="D20" s="462" t="s">
        <v>1190</v>
      </c>
      <c r="E20" s="462" t="s">
        <v>1191</v>
      </c>
      <c r="F20" s="462" t="s">
        <v>1192</v>
      </c>
      <c r="G20" s="462" t="s">
        <v>1193</v>
      </c>
      <c r="H20" s="471" t="s">
        <v>10</v>
      </c>
      <c r="I20" s="469">
        <f t="shared" si="3"/>
        <v>5</v>
      </c>
      <c r="J20" s="472">
        <f t="shared" si="0"/>
        <v>5</v>
      </c>
      <c r="K20" s="463">
        <f t="shared" si="2"/>
        <v>0</v>
      </c>
      <c r="L20" s="463"/>
      <c r="M20" s="463"/>
      <c r="N20" s="463"/>
      <c r="O20" s="463"/>
      <c r="P20" s="463"/>
      <c r="Q20" s="463"/>
      <c r="R20" s="471"/>
    </row>
    <row r="21" spans="1:18" ht="31.5" customHeight="1" x14ac:dyDescent="0.25">
      <c r="A21" s="470">
        <v>200</v>
      </c>
      <c r="B21" s="462" t="s">
        <v>29</v>
      </c>
      <c r="C21" s="462" t="s">
        <v>31</v>
      </c>
      <c r="D21" s="462" t="s">
        <v>1194</v>
      </c>
      <c r="E21" s="462" t="s">
        <v>1195</v>
      </c>
      <c r="F21" s="462" t="s">
        <v>1196</v>
      </c>
      <c r="G21" s="462" t="s">
        <v>1197</v>
      </c>
      <c r="H21" s="471" t="s">
        <v>10</v>
      </c>
      <c r="I21" s="469">
        <f t="shared" si="3"/>
        <v>5</v>
      </c>
      <c r="J21" s="472">
        <f t="shared" si="0"/>
        <v>5</v>
      </c>
      <c r="K21" s="463">
        <f t="shared" si="2"/>
        <v>0</v>
      </c>
      <c r="L21" s="463"/>
      <c r="M21" s="463"/>
      <c r="N21" s="463"/>
      <c r="O21" s="463"/>
      <c r="P21" s="463"/>
      <c r="Q21" s="463"/>
      <c r="R21" s="471"/>
    </row>
    <row r="22" spans="1:18" ht="31.5" customHeight="1" x14ac:dyDescent="0.25">
      <c r="A22" s="470">
        <v>210</v>
      </c>
      <c r="B22" s="462" t="s">
        <v>29</v>
      </c>
      <c r="C22" s="462" t="s">
        <v>32</v>
      </c>
      <c r="D22" s="462" t="s">
        <v>1198</v>
      </c>
      <c r="E22" s="462" t="s">
        <v>1199</v>
      </c>
      <c r="F22" s="462" t="s">
        <v>1200</v>
      </c>
      <c r="G22" s="462" t="s">
        <v>1201</v>
      </c>
      <c r="H22" s="471" t="s">
        <v>10</v>
      </c>
      <c r="I22" s="469">
        <f t="shared" si="3"/>
        <v>5</v>
      </c>
      <c r="J22" s="472">
        <f t="shared" si="0"/>
        <v>5</v>
      </c>
      <c r="K22" s="463">
        <f t="shared" si="2"/>
        <v>0</v>
      </c>
      <c r="L22" s="463"/>
      <c r="M22" s="463"/>
      <c r="N22" s="463"/>
      <c r="O22" s="463"/>
      <c r="P22" s="463"/>
      <c r="Q22" s="463"/>
      <c r="R22" s="471"/>
    </row>
    <row r="23" spans="1:18" ht="33.950000000000003" customHeight="1" x14ac:dyDescent="0.25">
      <c r="A23" s="470">
        <v>220</v>
      </c>
      <c r="B23" s="462" t="s">
        <v>29</v>
      </c>
      <c r="C23" s="462" t="s">
        <v>33</v>
      </c>
      <c r="D23" s="462" t="s">
        <v>1202</v>
      </c>
      <c r="E23" s="462" t="s">
        <v>1203</v>
      </c>
      <c r="F23" s="462" t="s">
        <v>1204</v>
      </c>
      <c r="G23" s="462" t="s">
        <v>1205</v>
      </c>
      <c r="H23" s="471" t="s">
        <v>10</v>
      </c>
      <c r="I23" s="469">
        <f t="shared" si="3"/>
        <v>5</v>
      </c>
      <c r="J23" s="472">
        <f t="shared" si="0"/>
        <v>5</v>
      </c>
      <c r="K23" s="463">
        <f t="shared" si="2"/>
        <v>0</v>
      </c>
      <c r="L23" s="463"/>
      <c r="M23" s="463"/>
      <c r="N23" s="463"/>
      <c r="O23" s="463"/>
      <c r="P23" s="463"/>
      <c r="Q23" s="463"/>
      <c r="R23" s="471"/>
    </row>
    <row r="24" spans="1:18" ht="33" customHeight="1" x14ac:dyDescent="0.25">
      <c r="A24" s="470">
        <v>230</v>
      </c>
      <c r="B24" s="462" t="s">
        <v>29</v>
      </c>
      <c r="C24" s="462" t="s">
        <v>34</v>
      </c>
      <c r="D24" s="462" t="s">
        <v>1206</v>
      </c>
      <c r="E24" s="462" t="s">
        <v>1207</v>
      </c>
      <c r="F24" s="462" t="s">
        <v>1208</v>
      </c>
      <c r="G24" s="462" t="s">
        <v>1209</v>
      </c>
      <c r="H24" s="471" t="s">
        <v>10</v>
      </c>
      <c r="I24" s="469">
        <f t="shared" si="3"/>
        <v>5</v>
      </c>
      <c r="J24" s="472">
        <f t="shared" si="0"/>
        <v>5</v>
      </c>
      <c r="K24" s="463">
        <f t="shared" si="2"/>
        <v>0</v>
      </c>
      <c r="L24" s="463"/>
      <c r="M24" s="463"/>
      <c r="N24" s="463"/>
      <c r="O24" s="463"/>
      <c r="P24" s="463"/>
      <c r="Q24" s="463"/>
      <c r="R24" s="471"/>
    </row>
    <row r="25" spans="1:18" ht="51.95" customHeight="1" x14ac:dyDescent="0.25">
      <c r="A25" s="470">
        <v>240</v>
      </c>
      <c r="B25" s="462" t="s">
        <v>35</v>
      </c>
      <c r="C25" s="462" t="s">
        <v>36</v>
      </c>
      <c r="D25" s="462" t="s">
        <v>1210</v>
      </c>
      <c r="E25" s="462" t="s">
        <v>1211</v>
      </c>
      <c r="F25" s="462" t="s">
        <v>1212</v>
      </c>
      <c r="G25" s="462" t="s">
        <v>1213</v>
      </c>
      <c r="H25" s="471" t="s">
        <v>7</v>
      </c>
      <c r="I25" s="469">
        <f t="shared" si="3"/>
        <v>6</v>
      </c>
      <c r="J25" s="472">
        <f t="shared" si="0"/>
        <v>6</v>
      </c>
      <c r="K25" s="463">
        <f t="shared" si="2"/>
        <v>0</v>
      </c>
      <c r="L25" s="463"/>
      <c r="M25" s="463"/>
      <c r="N25" s="463"/>
      <c r="O25" s="463"/>
      <c r="P25" s="463"/>
      <c r="Q25" s="463"/>
      <c r="R25" s="471"/>
    </row>
    <row r="26" spans="1:18" ht="45.95" customHeight="1" x14ac:dyDescent="0.25">
      <c r="A26" s="470">
        <v>250</v>
      </c>
      <c r="B26" s="462" t="s">
        <v>35</v>
      </c>
      <c r="C26" s="462" t="s">
        <v>37</v>
      </c>
      <c r="D26" s="462" t="s">
        <v>1214</v>
      </c>
      <c r="E26" s="462" t="s">
        <v>1215</v>
      </c>
      <c r="F26" s="462" t="s">
        <v>1216</v>
      </c>
      <c r="G26" s="462" t="s">
        <v>1217</v>
      </c>
      <c r="H26" s="471" t="s">
        <v>7</v>
      </c>
      <c r="I26" s="469">
        <f t="shared" si="3"/>
        <v>6</v>
      </c>
      <c r="J26" s="472">
        <f t="shared" si="0"/>
        <v>6</v>
      </c>
      <c r="K26" s="463">
        <f t="shared" si="2"/>
        <v>0</v>
      </c>
      <c r="L26" s="463"/>
      <c r="M26" s="463"/>
      <c r="N26" s="463"/>
      <c r="O26" s="463"/>
      <c r="P26" s="463"/>
      <c r="Q26" s="463"/>
      <c r="R26" s="471"/>
    </row>
    <row r="27" spans="1:18" ht="51" customHeight="1" x14ac:dyDescent="0.25">
      <c r="A27" s="470">
        <v>260</v>
      </c>
      <c r="B27" s="462" t="s">
        <v>35</v>
      </c>
      <c r="C27" s="462" t="s">
        <v>38</v>
      </c>
      <c r="D27" s="462" t="s">
        <v>1218</v>
      </c>
      <c r="E27" s="462" t="s">
        <v>1219</v>
      </c>
      <c r="F27" s="462" t="s">
        <v>1220</v>
      </c>
      <c r="G27" s="462" t="s">
        <v>1221</v>
      </c>
      <c r="H27" s="471" t="s">
        <v>7</v>
      </c>
      <c r="I27" s="469">
        <f t="shared" si="3"/>
        <v>6</v>
      </c>
      <c r="J27" s="472">
        <f t="shared" si="0"/>
        <v>6</v>
      </c>
      <c r="K27" s="463">
        <f t="shared" si="2"/>
        <v>0</v>
      </c>
      <c r="L27" s="463"/>
      <c r="M27" s="463"/>
      <c r="N27" s="463"/>
      <c r="O27" s="463"/>
      <c r="P27" s="463"/>
      <c r="Q27" s="463"/>
      <c r="R27" s="471"/>
    </row>
    <row r="28" spans="1:18" ht="31.5" customHeight="1" x14ac:dyDescent="0.25">
      <c r="A28" s="470">
        <v>270</v>
      </c>
      <c r="B28" s="462" t="s">
        <v>35</v>
      </c>
      <c r="C28" s="462" t="s">
        <v>39</v>
      </c>
      <c r="D28" s="462" t="s">
        <v>1222</v>
      </c>
      <c r="E28" s="462" t="s">
        <v>1223</v>
      </c>
      <c r="F28" s="462" t="s">
        <v>1224</v>
      </c>
      <c r="G28" s="462" t="s">
        <v>1213</v>
      </c>
      <c r="H28" s="471" t="s">
        <v>7</v>
      </c>
      <c r="I28" s="469">
        <f t="shared" si="3"/>
        <v>6</v>
      </c>
      <c r="J28" s="472">
        <f t="shared" si="0"/>
        <v>6</v>
      </c>
      <c r="K28" s="463">
        <f t="shared" si="2"/>
        <v>0</v>
      </c>
      <c r="L28" s="463"/>
      <c r="M28" s="463"/>
      <c r="N28" s="463"/>
      <c r="O28" s="463"/>
      <c r="P28" s="463"/>
      <c r="Q28" s="463"/>
      <c r="R28" s="471"/>
    </row>
    <row r="29" spans="1:18" ht="31.5" customHeight="1" x14ac:dyDescent="0.25">
      <c r="A29" s="470">
        <v>280</v>
      </c>
      <c r="B29" s="462" t="s">
        <v>35</v>
      </c>
      <c r="C29" s="462" t="s">
        <v>324</v>
      </c>
      <c r="D29" s="462" t="s">
        <v>1225</v>
      </c>
      <c r="E29" s="462" t="s">
        <v>1226</v>
      </c>
      <c r="F29" s="462" t="s">
        <v>1227</v>
      </c>
      <c r="G29" s="462" t="s">
        <v>1228</v>
      </c>
      <c r="H29" s="471" t="s">
        <v>7</v>
      </c>
      <c r="I29" s="469">
        <f t="shared" si="3"/>
        <v>6</v>
      </c>
      <c r="J29" s="472">
        <f t="shared" si="0"/>
        <v>6</v>
      </c>
      <c r="K29" s="463">
        <f t="shared" si="2"/>
        <v>0</v>
      </c>
      <c r="L29" s="463"/>
      <c r="M29" s="463"/>
      <c r="N29" s="463"/>
      <c r="O29" s="463"/>
      <c r="P29" s="463"/>
      <c r="Q29" s="463"/>
      <c r="R29" s="471"/>
    </row>
    <row r="30" spans="1:18" ht="31.5" customHeight="1" x14ac:dyDescent="0.25">
      <c r="A30" s="470">
        <v>290</v>
      </c>
      <c r="B30" s="462" t="s">
        <v>35</v>
      </c>
      <c r="C30" s="462" t="s">
        <v>41</v>
      </c>
      <c r="D30" s="462" t="s">
        <v>1229</v>
      </c>
      <c r="E30" s="462" t="s">
        <v>1230</v>
      </c>
      <c r="F30" s="462" t="s">
        <v>1231</v>
      </c>
      <c r="G30" s="462" t="s">
        <v>1232</v>
      </c>
      <c r="H30" s="471" t="s">
        <v>10</v>
      </c>
      <c r="I30" s="469">
        <f t="shared" si="3"/>
        <v>6</v>
      </c>
      <c r="J30" s="472">
        <f t="shared" si="0"/>
        <v>6</v>
      </c>
      <c r="K30" s="463">
        <f t="shared" si="2"/>
        <v>0</v>
      </c>
      <c r="L30" s="463"/>
      <c r="M30" s="463"/>
      <c r="N30" s="463"/>
      <c r="O30" s="463"/>
      <c r="P30" s="463"/>
      <c r="Q30" s="463"/>
      <c r="R30" s="471"/>
    </row>
    <row r="31" spans="1:18" ht="31.5" customHeight="1" x14ac:dyDescent="0.25">
      <c r="A31" s="470">
        <v>300</v>
      </c>
      <c r="B31" s="462" t="s">
        <v>35</v>
      </c>
      <c r="C31" s="462" t="s">
        <v>42</v>
      </c>
      <c r="D31" s="462" t="s">
        <v>1233</v>
      </c>
      <c r="E31" s="462" t="s">
        <v>1234</v>
      </c>
      <c r="F31" s="462" t="s">
        <v>1235</v>
      </c>
      <c r="G31" s="462" t="s">
        <v>1236</v>
      </c>
      <c r="H31" s="471" t="s">
        <v>10</v>
      </c>
      <c r="I31" s="469">
        <f t="shared" si="3"/>
        <v>6</v>
      </c>
      <c r="J31" s="472">
        <f t="shared" si="0"/>
        <v>6</v>
      </c>
      <c r="K31" s="463">
        <f t="shared" si="2"/>
        <v>0</v>
      </c>
      <c r="L31" s="463"/>
      <c r="M31" s="463"/>
      <c r="N31" s="463"/>
      <c r="O31" s="463"/>
      <c r="P31" s="463"/>
      <c r="Q31" s="463"/>
      <c r="R31" s="471"/>
    </row>
    <row r="32" spans="1:18" ht="31.5" customHeight="1" x14ac:dyDescent="0.25">
      <c r="A32" s="470">
        <v>310</v>
      </c>
      <c r="B32" s="462" t="s">
        <v>35</v>
      </c>
      <c r="C32" s="462" t="s">
        <v>43</v>
      </c>
      <c r="D32" s="462" t="s">
        <v>1237</v>
      </c>
      <c r="E32" s="462" t="s">
        <v>1238</v>
      </c>
      <c r="F32" s="462" t="s">
        <v>1239</v>
      </c>
      <c r="G32" s="462" t="s">
        <v>1209</v>
      </c>
      <c r="H32" s="471" t="s">
        <v>10</v>
      </c>
      <c r="I32" s="469">
        <f t="shared" si="3"/>
        <v>6</v>
      </c>
      <c r="J32" s="472">
        <f t="shared" si="0"/>
        <v>6</v>
      </c>
      <c r="K32" s="463">
        <f t="shared" si="2"/>
        <v>0</v>
      </c>
      <c r="L32" s="463"/>
      <c r="M32" s="463"/>
      <c r="N32" s="463"/>
      <c r="O32" s="463"/>
      <c r="P32" s="463"/>
      <c r="Q32" s="463"/>
      <c r="R32" s="471"/>
    </row>
    <row r="33" spans="1:18" ht="31.5" customHeight="1" x14ac:dyDescent="0.25">
      <c r="A33" s="470">
        <v>320</v>
      </c>
      <c r="B33" s="462" t="s">
        <v>35</v>
      </c>
      <c r="C33" s="462" t="s">
        <v>44</v>
      </c>
      <c r="D33" s="462" t="s">
        <v>151</v>
      </c>
      <c r="E33" s="462" t="s">
        <v>1240</v>
      </c>
      <c r="F33" s="462" t="s">
        <v>1241</v>
      </c>
      <c r="G33" s="462" t="s">
        <v>1242</v>
      </c>
      <c r="H33" s="471" t="s">
        <v>10</v>
      </c>
      <c r="I33" s="469">
        <f t="shared" si="3"/>
        <v>6</v>
      </c>
      <c r="J33" s="472">
        <f t="shared" si="0"/>
        <v>6</v>
      </c>
      <c r="K33" s="463">
        <f t="shared" si="2"/>
        <v>0</v>
      </c>
      <c r="L33" s="463"/>
      <c r="M33" s="463"/>
      <c r="N33" s="463"/>
      <c r="O33" s="463"/>
      <c r="P33" s="463"/>
      <c r="Q33" s="463"/>
      <c r="R33" s="471"/>
    </row>
    <row r="34" spans="1:18" ht="31.5" customHeight="1" x14ac:dyDescent="0.25">
      <c r="A34" s="470">
        <v>330</v>
      </c>
      <c r="B34" s="462" t="s">
        <v>35</v>
      </c>
      <c r="C34" s="462" t="s">
        <v>45</v>
      </c>
      <c r="D34" s="462" t="s">
        <v>1243</v>
      </c>
      <c r="E34" s="462" t="s">
        <v>1244</v>
      </c>
      <c r="F34" s="462" t="s">
        <v>1245</v>
      </c>
      <c r="G34" s="462" t="s">
        <v>1246</v>
      </c>
      <c r="H34" s="471" t="s">
        <v>10</v>
      </c>
      <c r="I34" s="469">
        <f t="shared" si="3"/>
        <v>6</v>
      </c>
      <c r="J34" s="472">
        <f t="shared" si="0"/>
        <v>6</v>
      </c>
      <c r="K34" s="463">
        <f t="shared" si="2"/>
        <v>0</v>
      </c>
      <c r="L34" s="463"/>
      <c r="M34" s="463"/>
      <c r="N34" s="463"/>
      <c r="O34" s="463"/>
      <c r="P34" s="463"/>
      <c r="Q34" s="463"/>
      <c r="R34" s="471"/>
    </row>
    <row r="35" spans="1:18" ht="31.5" customHeight="1" x14ac:dyDescent="0.25">
      <c r="A35" s="470">
        <v>340</v>
      </c>
      <c r="B35" s="462" t="s">
        <v>46</v>
      </c>
      <c r="C35" s="462" t="s">
        <v>47</v>
      </c>
      <c r="D35" s="462" t="s">
        <v>1247</v>
      </c>
      <c r="E35" s="462" t="s">
        <v>1184</v>
      </c>
      <c r="F35" s="462" t="s">
        <v>150</v>
      </c>
      <c r="G35" s="462" t="s">
        <v>1248</v>
      </c>
      <c r="H35" s="471" t="s">
        <v>7</v>
      </c>
      <c r="I35" s="469">
        <f t="shared" si="3"/>
        <v>7</v>
      </c>
      <c r="J35" s="472">
        <f t="shared" si="0"/>
        <v>7</v>
      </c>
      <c r="K35" s="463">
        <f t="shared" si="2"/>
        <v>0</v>
      </c>
      <c r="L35" s="463"/>
      <c r="M35" s="463"/>
      <c r="N35" s="463"/>
      <c r="O35" s="463"/>
      <c r="P35" s="463"/>
      <c r="Q35" s="463"/>
      <c r="R35" s="471"/>
    </row>
    <row r="36" spans="1:18" ht="31.5" customHeight="1" x14ac:dyDescent="0.25">
      <c r="A36" s="470">
        <v>350</v>
      </c>
      <c r="B36" s="473" t="s">
        <v>46</v>
      </c>
      <c r="C36" s="473" t="s">
        <v>48</v>
      </c>
      <c r="D36" s="473" t="s">
        <v>1249</v>
      </c>
      <c r="E36" s="473" t="s">
        <v>1250</v>
      </c>
      <c r="F36" s="473" t="s">
        <v>1251</v>
      </c>
      <c r="G36" s="473" t="s">
        <v>1252</v>
      </c>
      <c r="H36" s="471" t="s">
        <v>7</v>
      </c>
      <c r="I36" s="469">
        <f t="shared" si="3"/>
        <v>7</v>
      </c>
      <c r="J36" s="472">
        <f t="shared" si="0"/>
        <v>7</v>
      </c>
      <c r="K36" s="463">
        <f t="shared" si="2"/>
        <v>0</v>
      </c>
      <c r="L36" s="463"/>
      <c r="M36" s="463"/>
      <c r="N36" s="463"/>
      <c r="O36" s="463"/>
      <c r="P36" s="463"/>
      <c r="Q36" s="463"/>
      <c r="R36" s="471"/>
    </row>
    <row r="37" spans="1:18" ht="31.5" customHeight="1" x14ac:dyDescent="0.25">
      <c r="A37" s="470">
        <v>360</v>
      </c>
      <c r="B37" s="462" t="s">
        <v>46</v>
      </c>
      <c r="C37" s="462" t="s">
        <v>49</v>
      </c>
      <c r="D37" s="462" t="s">
        <v>1253</v>
      </c>
      <c r="E37" s="462" t="s">
        <v>1254</v>
      </c>
      <c r="F37" s="462" t="s">
        <v>1255</v>
      </c>
      <c r="G37" s="462" t="s">
        <v>1256</v>
      </c>
      <c r="H37" s="471" t="s">
        <v>7</v>
      </c>
      <c r="I37" s="469">
        <f t="shared" si="3"/>
        <v>7</v>
      </c>
      <c r="J37" s="472">
        <f t="shared" si="0"/>
        <v>7</v>
      </c>
      <c r="K37" s="463">
        <f t="shared" si="2"/>
        <v>0</v>
      </c>
      <c r="L37" s="463"/>
      <c r="M37" s="463"/>
      <c r="N37" s="463"/>
      <c r="O37" s="463"/>
      <c r="P37" s="463"/>
      <c r="Q37" s="463"/>
      <c r="R37" s="471"/>
    </row>
    <row r="38" spans="1:18" ht="31.5" customHeight="1" x14ac:dyDescent="0.25">
      <c r="A38" s="470">
        <v>370</v>
      </c>
      <c r="B38" s="462" t="s">
        <v>46</v>
      </c>
      <c r="C38" s="462" t="s">
        <v>50</v>
      </c>
      <c r="D38" s="462" t="s">
        <v>1257</v>
      </c>
      <c r="E38" s="462" t="s">
        <v>1258</v>
      </c>
      <c r="F38" s="462" t="s">
        <v>1259</v>
      </c>
      <c r="G38" s="462" t="s">
        <v>1260</v>
      </c>
      <c r="H38" s="471" t="s">
        <v>7</v>
      </c>
      <c r="I38" s="469">
        <f t="shared" si="3"/>
        <v>7</v>
      </c>
      <c r="J38" s="472">
        <f t="shared" si="0"/>
        <v>7</v>
      </c>
      <c r="K38" s="463">
        <f t="shared" si="2"/>
        <v>0</v>
      </c>
      <c r="L38" s="463"/>
      <c r="M38" s="463"/>
      <c r="N38" s="463"/>
      <c r="O38" s="463"/>
      <c r="P38" s="463"/>
      <c r="Q38" s="463"/>
      <c r="R38" s="471"/>
    </row>
    <row r="39" spans="1:18" ht="31.5" customHeight="1" x14ac:dyDescent="0.25">
      <c r="A39" s="470">
        <v>380</v>
      </c>
      <c r="B39" s="462" t="s">
        <v>46</v>
      </c>
      <c r="C39" s="462" t="s">
        <v>51</v>
      </c>
      <c r="D39" s="462" t="s">
        <v>1261</v>
      </c>
      <c r="E39" s="462" t="s">
        <v>1262</v>
      </c>
      <c r="F39" s="462" t="s">
        <v>1263</v>
      </c>
      <c r="G39" s="462" t="s">
        <v>1264</v>
      </c>
      <c r="H39" s="471" t="s">
        <v>7</v>
      </c>
      <c r="I39" s="469">
        <f t="shared" si="3"/>
        <v>7</v>
      </c>
      <c r="J39" s="472">
        <f t="shared" si="0"/>
        <v>7</v>
      </c>
      <c r="K39" s="463">
        <f t="shared" si="2"/>
        <v>0</v>
      </c>
      <c r="L39" s="463"/>
      <c r="M39" s="463"/>
      <c r="N39" s="463"/>
      <c r="O39" s="463"/>
      <c r="P39" s="463"/>
      <c r="Q39" s="463"/>
      <c r="R39" s="471"/>
    </row>
    <row r="40" spans="1:18" ht="31.5" customHeight="1" x14ac:dyDescent="0.25">
      <c r="A40" s="470">
        <v>390</v>
      </c>
      <c r="B40" s="462" t="s">
        <v>46</v>
      </c>
      <c r="C40" s="462" t="s">
        <v>52</v>
      </c>
      <c r="D40" s="462" t="s">
        <v>1265</v>
      </c>
      <c r="E40" s="462" t="s">
        <v>1266</v>
      </c>
      <c r="F40" s="462" t="s">
        <v>1267</v>
      </c>
      <c r="G40" s="462" t="s">
        <v>1268</v>
      </c>
      <c r="H40" s="471" t="s">
        <v>7</v>
      </c>
      <c r="I40" s="469">
        <f t="shared" si="3"/>
        <v>7</v>
      </c>
      <c r="J40" s="472">
        <f t="shared" si="0"/>
        <v>7</v>
      </c>
      <c r="K40" s="463">
        <f t="shared" si="2"/>
        <v>0</v>
      </c>
      <c r="L40" s="463"/>
      <c r="M40" s="463"/>
      <c r="N40" s="463"/>
      <c r="O40" s="463"/>
      <c r="P40" s="463"/>
      <c r="Q40" s="463"/>
      <c r="R40" s="471"/>
    </row>
    <row r="41" spans="1:18" ht="31.5" customHeight="1" x14ac:dyDescent="0.25">
      <c r="A41" s="470">
        <v>400</v>
      </c>
      <c r="B41" s="462" t="s">
        <v>46</v>
      </c>
      <c r="C41" s="462" t="s">
        <v>53</v>
      </c>
      <c r="D41" s="462" t="s">
        <v>1269</v>
      </c>
      <c r="E41" s="462" t="s">
        <v>1270</v>
      </c>
      <c r="F41" s="462" t="s">
        <v>1271</v>
      </c>
      <c r="G41" s="462" t="s">
        <v>1272</v>
      </c>
      <c r="H41" s="471" t="s">
        <v>10</v>
      </c>
      <c r="I41" s="469">
        <f t="shared" si="3"/>
        <v>7</v>
      </c>
      <c r="J41" s="472">
        <f t="shared" si="0"/>
        <v>7</v>
      </c>
      <c r="K41" s="463">
        <f t="shared" si="2"/>
        <v>0</v>
      </c>
      <c r="L41" s="463"/>
      <c r="M41" s="463"/>
      <c r="N41" s="463"/>
      <c r="O41" s="463"/>
      <c r="P41" s="463"/>
      <c r="Q41" s="463"/>
      <c r="R41" s="471"/>
    </row>
    <row r="42" spans="1:18" ht="31.5" customHeight="1" x14ac:dyDescent="0.25">
      <c r="A42" s="470">
        <v>410</v>
      </c>
      <c r="B42" s="462" t="s">
        <v>46</v>
      </c>
      <c r="C42" s="462" t="s">
        <v>54</v>
      </c>
      <c r="D42" s="462" t="s">
        <v>1273</v>
      </c>
      <c r="E42" s="462" t="s">
        <v>1274</v>
      </c>
      <c r="F42" s="462" t="s">
        <v>1275</v>
      </c>
      <c r="G42" s="462" t="s">
        <v>1276</v>
      </c>
      <c r="H42" s="471" t="s">
        <v>10</v>
      </c>
      <c r="I42" s="469">
        <f t="shared" si="3"/>
        <v>7</v>
      </c>
      <c r="J42" s="472">
        <f t="shared" si="0"/>
        <v>7</v>
      </c>
      <c r="K42" s="463">
        <f t="shared" si="2"/>
        <v>0</v>
      </c>
      <c r="L42" s="463"/>
      <c r="M42" s="463"/>
      <c r="N42" s="463"/>
      <c r="O42" s="463"/>
      <c r="P42" s="463"/>
      <c r="Q42" s="463"/>
      <c r="R42" s="471"/>
    </row>
    <row r="43" spans="1:18" ht="31.5" customHeight="1" x14ac:dyDescent="0.25">
      <c r="A43" s="470">
        <v>420</v>
      </c>
      <c r="B43" s="462" t="s">
        <v>46</v>
      </c>
      <c r="C43" s="462" t="s">
        <v>55</v>
      </c>
      <c r="D43" s="462" t="s">
        <v>1277</v>
      </c>
      <c r="E43" s="462" t="s">
        <v>1278</v>
      </c>
      <c r="F43" s="462" t="s">
        <v>1279</v>
      </c>
      <c r="G43" s="462" t="s">
        <v>1280</v>
      </c>
      <c r="H43" s="471" t="s">
        <v>10</v>
      </c>
      <c r="I43" s="469">
        <f t="shared" si="3"/>
        <v>7</v>
      </c>
      <c r="J43" s="472">
        <f t="shared" si="0"/>
        <v>7</v>
      </c>
      <c r="K43" s="463">
        <f t="shared" si="2"/>
        <v>0</v>
      </c>
      <c r="L43" s="463"/>
      <c r="M43" s="463"/>
      <c r="N43" s="463"/>
      <c r="O43" s="463"/>
      <c r="P43" s="463"/>
      <c r="Q43" s="463"/>
      <c r="R43" s="471"/>
    </row>
    <row r="44" spans="1:18" ht="31.5" customHeight="1" x14ac:dyDescent="0.25">
      <c r="A44" s="470">
        <v>430</v>
      </c>
      <c r="B44" s="462" t="s">
        <v>46</v>
      </c>
      <c r="C44" s="462" t="s">
        <v>56</v>
      </c>
      <c r="D44" s="462" t="s">
        <v>1281</v>
      </c>
      <c r="E44" s="462" t="s">
        <v>1282</v>
      </c>
      <c r="F44" s="462" t="s">
        <v>152</v>
      </c>
      <c r="G44" s="462" t="s">
        <v>153</v>
      </c>
      <c r="H44" s="471" t="s">
        <v>10</v>
      </c>
      <c r="I44" s="469">
        <f t="shared" si="3"/>
        <v>7</v>
      </c>
      <c r="J44" s="472">
        <f t="shared" si="0"/>
        <v>7</v>
      </c>
      <c r="K44" s="463">
        <f t="shared" si="2"/>
        <v>0</v>
      </c>
      <c r="L44" s="463"/>
      <c r="M44" s="463"/>
      <c r="N44" s="463"/>
      <c r="O44" s="463"/>
      <c r="P44" s="463"/>
      <c r="Q44" s="463"/>
      <c r="R44" s="471"/>
    </row>
    <row r="45" spans="1:18" ht="31.5" customHeight="1" x14ac:dyDescent="0.25">
      <c r="A45" s="470">
        <v>440</v>
      </c>
      <c r="B45" s="462" t="s">
        <v>46</v>
      </c>
      <c r="C45" s="462" t="s">
        <v>57</v>
      </c>
      <c r="D45" s="462" t="s">
        <v>1283</v>
      </c>
      <c r="E45" s="462" t="s">
        <v>1284</v>
      </c>
      <c r="F45" s="462" t="s">
        <v>1285</v>
      </c>
      <c r="G45" s="462" t="s">
        <v>1286</v>
      </c>
      <c r="H45" s="471" t="s">
        <v>10</v>
      </c>
      <c r="I45" s="469">
        <f t="shared" si="3"/>
        <v>7</v>
      </c>
      <c r="J45" s="472">
        <f t="shared" si="0"/>
        <v>7</v>
      </c>
      <c r="K45" s="463">
        <f t="shared" si="2"/>
        <v>0</v>
      </c>
      <c r="L45" s="463"/>
      <c r="M45" s="463"/>
      <c r="N45" s="463"/>
      <c r="O45" s="463"/>
      <c r="P45" s="463"/>
      <c r="Q45" s="463"/>
      <c r="R45" s="471"/>
    </row>
    <row r="46" spans="1:18" ht="31.5" customHeight="1" x14ac:dyDescent="0.25">
      <c r="A46" s="470">
        <v>450</v>
      </c>
      <c r="B46" s="462" t="s">
        <v>58</v>
      </c>
      <c r="C46" s="462" t="s">
        <v>59</v>
      </c>
      <c r="D46" s="462" t="s">
        <v>1287</v>
      </c>
      <c r="E46" s="462" t="s">
        <v>1288</v>
      </c>
      <c r="F46" s="462" t="s">
        <v>1289</v>
      </c>
      <c r="G46" s="462" t="s">
        <v>1290</v>
      </c>
      <c r="H46" s="471" t="s">
        <v>7</v>
      </c>
      <c r="I46" s="469">
        <f t="shared" si="3"/>
        <v>8</v>
      </c>
      <c r="J46" s="472">
        <f t="shared" si="0"/>
        <v>8</v>
      </c>
      <c r="K46" s="463">
        <f t="shared" si="2"/>
        <v>0</v>
      </c>
      <c r="L46" s="463"/>
      <c r="M46" s="463"/>
      <c r="N46" s="463"/>
      <c r="O46" s="463"/>
      <c r="P46" s="463"/>
      <c r="Q46" s="463"/>
      <c r="R46" s="471"/>
    </row>
    <row r="47" spans="1:18" ht="31.5" customHeight="1" x14ac:dyDescent="0.25">
      <c r="A47" s="470">
        <v>460</v>
      </c>
      <c r="B47" s="462" t="s">
        <v>58</v>
      </c>
      <c r="C47" s="462" t="s">
        <v>60</v>
      </c>
      <c r="D47" s="462" t="s">
        <v>1291</v>
      </c>
      <c r="E47" s="462" t="s">
        <v>1292</v>
      </c>
      <c r="F47" s="462" t="s">
        <v>1293</v>
      </c>
      <c r="G47" s="462" t="s">
        <v>1294</v>
      </c>
      <c r="H47" s="471" t="s">
        <v>7</v>
      </c>
      <c r="I47" s="469">
        <f t="shared" si="3"/>
        <v>8</v>
      </c>
      <c r="J47" s="472">
        <f t="shared" si="0"/>
        <v>8</v>
      </c>
      <c r="K47" s="463">
        <f t="shared" si="2"/>
        <v>0</v>
      </c>
      <c r="L47" s="463"/>
      <c r="M47" s="463"/>
      <c r="N47" s="463"/>
      <c r="O47" s="463"/>
      <c r="P47" s="463"/>
      <c r="Q47" s="463"/>
      <c r="R47" s="471"/>
    </row>
    <row r="48" spans="1:18" ht="31.5" customHeight="1" x14ac:dyDescent="0.25">
      <c r="A48" s="470">
        <v>470</v>
      </c>
      <c r="B48" s="462" t="s">
        <v>58</v>
      </c>
      <c r="C48" s="462" t="s">
        <v>61</v>
      </c>
      <c r="D48" s="462" t="s">
        <v>1295</v>
      </c>
      <c r="E48" s="462" t="s">
        <v>1296</v>
      </c>
      <c r="F48" s="462" t="s">
        <v>1297</v>
      </c>
      <c r="G48" s="462" t="s">
        <v>1298</v>
      </c>
      <c r="H48" s="471" t="s">
        <v>7</v>
      </c>
      <c r="I48" s="469">
        <f t="shared" si="3"/>
        <v>8</v>
      </c>
      <c r="J48" s="472">
        <f t="shared" si="0"/>
        <v>8</v>
      </c>
      <c r="K48" s="463">
        <f t="shared" si="2"/>
        <v>0</v>
      </c>
      <c r="L48" s="463"/>
      <c r="M48" s="463"/>
      <c r="N48" s="463"/>
      <c r="O48" s="463"/>
      <c r="P48" s="463"/>
      <c r="Q48" s="463"/>
      <c r="R48" s="471"/>
    </row>
    <row r="49" spans="1:18" ht="31.5" customHeight="1" x14ac:dyDescent="0.25">
      <c r="A49" s="470">
        <v>480</v>
      </c>
      <c r="B49" s="462" t="s">
        <v>58</v>
      </c>
      <c r="C49" s="462" t="s">
        <v>62</v>
      </c>
      <c r="D49" s="462" t="s">
        <v>1277</v>
      </c>
      <c r="E49" s="462" t="s">
        <v>1278</v>
      </c>
      <c r="F49" s="462" t="s">
        <v>1299</v>
      </c>
      <c r="G49" s="462" t="s">
        <v>1300</v>
      </c>
      <c r="H49" s="471" t="s">
        <v>10</v>
      </c>
      <c r="I49" s="469">
        <f t="shared" si="3"/>
        <v>8</v>
      </c>
      <c r="J49" s="472">
        <f t="shared" si="0"/>
        <v>8</v>
      </c>
      <c r="K49" s="463">
        <f t="shared" si="2"/>
        <v>0</v>
      </c>
      <c r="L49" s="463"/>
      <c r="M49" s="463"/>
      <c r="N49" s="463"/>
      <c r="O49" s="463"/>
      <c r="P49" s="463"/>
      <c r="Q49" s="463"/>
      <c r="R49" s="471"/>
    </row>
    <row r="50" spans="1:18" ht="31.5" customHeight="1" x14ac:dyDescent="0.25">
      <c r="A50" s="470">
        <v>490</v>
      </c>
      <c r="B50" s="462" t="s">
        <v>58</v>
      </c>
      <c r="C50" s="462" t="s">
        <v>63</v>
      </c>
      <c r="D50" s="462" t="s">
        <v>1301</v>
      </c>
      <c r="E50" s="462" t="s">
        <v>1302</v>
      </c>
      <c r="F50" s="462" t="s">
        <v>155</v>
      </c>
      <c r="G50" s="462" t="s">
        <v>1303</v>
      </c>
      <c r="H50" s="471" t="s">
        <v>10</v>
      </c>
      <c r="I50" s="469">
        <f t="shared" si="3"/>
        <v>8</v>
      </c>
      <c r="J50" s="472">
        <f t="shared" si="0"/>
        <v>8</v>
      </c>
      <c r="K50" s="463">
        <f t="shared" si="2"/>
        <v>0</v>
      </c>
      <c r="L50" s="463"/>
      <c r="M50" s="463"/>
      <c r="N50" s="463"/>
      <c r="O50" s="463"/>
      <c r="P50" s="463"/>
      <c r="Q50" s="463"/>
      <c r="R50" s="471"/>
    </row>
    <row r="51" spans="1:18" ht="31.5" customHeight="1" x14ac:dyDescent="0.25">
      <c r="A51" s="470">
        <v>500</v>
      </c>
      <c r="B51" s="462" t="s">
        <v>58</v>
      </c>
      <c r="C51" s="462" t="s">
        <v>64</v>
      </c>
      <c r="D51" s="462" t="s">
        <v>1304</v>
      </c>
      <c r="E51" s="462" t="s">
        <v>1305</v>
      </c>
      <c r="F51" s="462" t="s">
        <v>156</v>
      </c>
      <c r="G51" s="462" t="s">
        <v>157</v>
      </c>
      <c r="H51" s="471" t="s">
        <v>10</v>
      </c>
      <c r="I51" s="469">
        <f t="shared" si="3"/>
        <v>8</v>
      </c>
      <c r="J51" s="472">
        <f t="shared" si="0"/>
        <v>8</v>
      </c>
      <c r="K51" s="463">
        <f t="shared" si="2"/>
        <v>0</v>
      </c>
      <c r="L51" s="463"/>
      <c r="M51" s="463"/>
      <c r="N51" s="463"/>
      <c r="O51" s="463"/>
      <c r="P51" s="463"/>
      <c r="Q51" s="463"/>
      <c r="R51" s="471"/>
    </row>
    <row r="52" spans="1:18" ht="31.5" customHeight="1" x14ac:dyDescent="0.25">
      <c r="A52" s="470">
        <v>510</v>
      </c>
      <c r="B52" s="462" t="s">
        <v>58</v>
      </c>
      <c r="C52" s="462" t="s">
        <v>65</v>
      </c>
      <c r="D52" s="462" t="s">
        <v>1306</v>
      </c>
      <c r="E52" s="462" t="s">
        <v>1307</v>
      </c>
      <c r="F52" s="462" t="s">
        <v>1308</v>
      </c>
      <c r="G52" s="462" t="s">
        <v>1309</v>
      </c>
      <c r="H52" s="471" t="s">
        <v>10</v>
      </c>
      <c r="I52" s="469">
        <f t="shared" si="3"/>
        <v>8</v>
      </c>
      <c r="J52" s="472">
        <f t="shared" si="0"/>
        <v>8</v>
      </c>
      <c r="K52" s="463">
        <f t="shared" si="2"/>
        <v>0</v>
      </c>
      <c r="L52" s="463"/>
      <c r="M52" s="463"/>
      <c r="N52" s="463"/>
      <c r="O52" s="463"/>
      <c r="P52" s="463"/>
      <c r="Q52" s="463"/>
      <c r="R52" s="471"/>
    </row>
    <row r="53" spans="1:18" ht="31.5" customHeight="1" x14ac:dyDescent="0.25">
      <c r="A53" s="470">
        <v>520</v>
      </c>
      <c r="B53" s="462" t="s">
        <v>58</v>
      </c>
      <c r="C53" s="462" t="s">
        <v>66</v>
      </c>
      <c r="D53" s="462" t="s">
        <v>1310</v>
      </c>
      <c r="E53" s="462" t="s">
        <v>1311</v>
      </c>
      <c r="F53" s="462" t="s">
        <v>1312</v>
      </c>
      <c r="G53" s="462" t="s">
        <v>1313</v>
      </c>
      <c r="H53" s="471" t="s">
        <v>10</v>
      </c>
      <c r="I53" s="469">
        <f t="shared" si="3"/>
        <v>8</v>
      </c>
      <c r="J53" s="472">
        <f t="shared" si="0"/>
        <v>8</v>
      </c>
      <c r="K53" s="463">
        <f t="shared" si="2"/>
        <v>0</v>
      </c>
      <c r="L53" s="463"/>
      <c r="M53" s="463"/>
      <c r="N53" s="463"/>
      <c r="O53" s="463"/>
      <c r="P53" s="463"/>
      <c r="Q53" s="463"/>
      <c r="R53" s="471"/>
    </row>
    <row r="54" spans="1:18" ht="31.5" customHeight="1" x14ac:dyDescent="0.25">
      <c r="A54" s="470">
        <v>530</v>
      </c>
      <c r="B54" s="462" t="s">
        <v>58</v>
      </c>
      <c r="C54" s="462" t="s">
        <v>67</v>
      </c>
      <c r="D54" s="462" t="s">
        <v>1314</v>
      </c>
      <c r="E54" s="462" t="s">
        <v>1315</v>
      </c>
      <c r="F54" s="462" t="s">
        <v>1316</v>
      </c>
      <c r="G54" s="462" t="s">
        <v>158</v>
      </c>
      <c r="H54" s="471" t="s">
        <v>10</v>
      </c>
      <c r="I54" s="469">
        <f t="shared" si="3"/>
        <v>8</v>
      </c>
      <c r="J54" s="472">
        <f t="shared" si="0"/>
        <v>8</v>
      </c>
      <c r="K54" s="463">
        <f t="shared" si="2"/>
        <v>0</v>
      </c>
      <c r="L54" s="463"/>
      <c r="M54" s="463"/>
      <c r="N54" s="463"/>
      <c r="O54" s="463"/>
      <c r="P54" s="463"/>
      <c r="Q54" s="463"/>
      <c r="R54" s="471"/>
    </row>
    <row r="55" spans="1:18" ht="31.5" customHeight="1" x14ac:dyDescent="0.25">
      <c r="A55" s="470">
        <v>540</v>
      </c>
      <c r="B55" s="462" t="s">
        <v>68</v>
      </c>
      <c r="C55" s="462" t="s">
        <v>69</v>
      </c>
      <c r="D55" s="462" t="s">
        <v>1317</v>
      </c>
      <c r="E55" s="462" t="s">
        <v>1318</v>
      </c>
      <c r="F55" s="462" t="s">
        <v>1319</v>
      </c>
      <c r="G55" s="462" t="s">
        <v>1320</v>
      </c>
      <c r="H55" s="471" t="s">
        <v>7</v>
      </c>
      <c r="I55" s="469">
        <f t="shared" si="3"/>
        <v>9</v>
      </c>
      <c r="J55" s="472">
        <f t="shared" si="0"/>
        <v>9</v>
      </c>
      <c r="K55" s="463">
        <f t="shared" si="2"/>
        <v>0</v>
      </c>
      <c r="L55" s="463"/>
      <c r="M55" s="463"/>
      <c r="N55" s="463"/>
      <c r="O55" s="463"/>
      <c r="P55" s="463"/>
      <c r="Q55" s="463"/>
      <c r="R55" s="471"/>
    </row>
    <row r="56" spans="1:18" ht="31.5" customHeight="1" x14ac:dyDescent="0.25">
      <c r="A56" s="470">
        <v>550</v>
      </c>
      <c r="B56" s="462" t="s">
        <v>68</v>
      </c>
      <c r="C56" s="462" t="s">
        <v>70</v>
      </c>
      <c r="D56" s="462" t="s">
        <v>1321</v>
      </c>
      <c r="E56" s="462" t="s">
        <v>1322</v>
      </c>
      <c r="F56" s="462" t="s">
        <v>1323</v>
      </c>
      <c r="G56" s="462" t="s">
        <v>159</v>
      </c>
      <c r="H56" s="471" t="s">
        <v>7</v>
      </c>
      <c r="I56" s="469">
        <f t="shared" si="3"/>
        <v>9</v>
      </c>
      <c r="J56" s="472">
        <f t="shared" si="0"/>
        <v>9</v>
      </c>
      <c r="K56" s="463">
        <f t="shared" si="2"/>
        <v>0</v>
      </c>
      <c r="L56" s="463"/>
      <c r="M56" s="463"/>
      <c r="N56" s="463"/>
      <c r="O56" s="463"/>
      <c r="P56" s="463"/>
      <c r="Q56" s="463"/>
      <c r="R56" s="471"/>
    </row>
    <row r="57" spans="1:18" ht="31.5" customHeight="1" x14ac:dyDescent="0.25">
      <c r="A57" s="470">
        <v>560</v>
      </c>
      <c r="B57" s="462" t="s">
        <v>68</v>
      </c>
      <c r="C57" s="462" t="s">
        <v>71</v>
      </c>
      <c r="D57" s="462" t="s">
        <v>1324</v>
      </c>
      <c r="E57" s="462" t="s">
        <v>1325</v>
      </c>
      <c r="F57" s="462" t="s">
        <v>1326</v>
      </c>
      <c r="G57" s="462" t="s">
        <v>1327</v>
      </c>
      <c r="H57" s="471" t="s">
        <v>7</v>
      </c>
      <c r="I57" s="469">
        <f t="shared" si="3"/>
        <v>9</v>
      </c>
      <c r="J57" s="472">
        <f t="shared" si="0"/>
        <v>9</v>
      </c>
      <c r="K57" s="463">
        <f t="shared" si="2"/>
        <v>0</v>
      </c>
      <c r="L57" s="463"/>
      <c r="M57" s="463"/>
      <c r="N57" s="463"/>
      <c r="O57" s="463"/>
      <c r="P57" s="463"/>
      <c r="Q57" s="463"/>
      <c r="R57" s="471"/>
    </row>
    <row r="58" spans="1:18" ht="31.5" customHeight="1" x14ac:dyDescent="0.25">
      <c r="A58" s="470">
        <v>570</v>
      </c>
      <c r="B58" s="462" t="s">
        <v>68</v>
      </c>
      <c r="C58" s="462" t="s">
        <v>72</v>
      </c>
      <c r="D58" s="462" t="s">
        <v>160</v>
      </c>
      <c r="E58" s="462" t="s">
        <v>1328</v>
      </c>
      <c r="F58" s="462" t="s">
        <v>1329</v>
      </c>
      <c r="G58" s="462" t="s">
        <v>1330</v>
      </c>
      <c r="H58" s="471" t="s">
        <v>10</v>
      </c>
      <c r="I58" s="469">
        <f t="shared" si="3"/>
        <v>9</v>
      </c>
      <c r="J58" s="472">
        <f t="shared" si="0"/>
        <v>9</v>
      </c>
      <c r="K58" s="463">
        <f t="shared" si="2"/>
        <v>0</v>
      </c>
      <c r="L58" s="463"/>
      <c r="M58" s="463"/>
      <c r="N58" s="463"/>
      <c r="O58" s="463"/>
      <c r="P58" s="463"/>
      <c r="Q58" s="463"/>
      <c r="R58" s="471"/>
    </row>
    <row r="59" spans="1:18" ht="31.5" customHeight="1" x14ac:dyDescent="0.25">
      <c r="A59" s="470">
        <v>580</v>
      </c>
      <c r="B59" s="462" t="s">
        <v>68</v>
      </c>
      <c r="C59" s="462" t="s">
        <v>73</v>
      </c>
      <c r="D59" s="462" t="s">
        <v>1331</v>
      </c>
      <c r="E59" s="462" t="s">
        <v>1332</v>
      </c>
      <c r="F59" s="462" t="s">
        <v>1333</v>
      </c>
      <c r="G59" s="462" t="s">
        <v>1334</v>
      </c>
      <c r="H59" s="471" t="s">
        <v>10</v>
      </c>
      <c r="I59" s="469">
        <f t="shared" si="3"/>
        <v>9</v>
      </c>
      <c r="J59" s="472">
        <f t="shared" si="0"/>
        <v>9</v>
      </c>
      <c r="K59" s="463">
        <f t="shared" si="2"/>
        <v>0</v>
      </c>
      <c r="L59" s="463"/>
      <c r="M59" s="463"/>
      <c r="N59" s="463"/>
      <c r="O59" s="463"/>
      <c r="P59" s="463"/>
      <c r="Q59" s="463"/>
      <c r="R59" s="471"/>
    </row>
    <row r="60" spans="1:18" ht="31.5" customHeight="1" x14ac:dyDescent="0.25">
      <c r="A60" s="470">
        <v>590</v>
      </c>
      <c r="B60" s="462" t="s">
        <v>68</v>
      </c>
      <c r="C60" s="462" t="s">
        <v>74</v>
      </c>
      <c r="D60" s="462" t="s">
        <v>1335</v>
      </c>
      <c r="E60" s="462" t="s">
        <v>1336</v>
      </c>
      <c r="F60" s="462" t="s">
        <v>1337</v>
      </c>
      <c r="G60" s="462" t="s">
        <v>1338</v>
      </c>
      <c r="H60" s="471" t="s">
        <v>10</v>
      </c>
      <c r="I60" s="469">
        <f t="shared" si="3"/>
        <v>9</v>
      </c>
      <c r="J60" s="472">
        <f t="shared" si="0"/>
        <v>9</v>
      </c>
      <c r="K60" s="463">
        <f t="shared" si="2"/>
        <v>0</v>
      </c>
      <c r="L60" s="463"/>
      <c r="M60" s="463"/>
      <c r="N60" s="463"/>
      <c r="O60" s="463"/>
      <c r="P60" s="463"/>
      <c r="Q60" s="463"/>
      <c r="R60" s="471"/>
    </row>
    <row r="61" spans="1:18" ht="31.5" customHeight="1" x14ac:dyDescent="0.25">
      <c r="A61" s="470">
        <v>600</v>
      </c>
      <c r="B61" s="462" t="s">
        <v>68</v>
      </c>
      <c r="C61" s="462" t="s">
        <v>75</v>
      </c>
      <c r="D61" s="462" t="s">
        <v>1339</v>
      </c>
      <c r="E61" s="462" t="s">
        <v>161</v>
      </c>
      <c r="F61" s="462" t="s">
        <v>1340</v>
      </c>
      <c r="G61" s="462" t="s">
        <v>1341</v>
      </c>
      <c r="H61" s="471" t="s">
        <v>7</v>
      </c>
      <c r="I61" s="469">
        <f t="shared" si="3"/>
        <v>9</v>
      </c>
      <c r="J61" s="472">
        <f t="shared" si="0"/>
        <v>9</v>
      </c>
      <c r="K61" s="463">
        <f t="shared" si="2"/>
        <v>0</v>
      </c>
      <c r="L61" s="463"/>
      <c r="M61" s="463"/>
      <c r="N61" s="463"/>
      <c r="O61" s="463"/>
      <c r="P61" s="463"/>
      <c r="Q61" s="463"/>
      <c r="R61" s="471"/>
    </row>
    <row r="62" spans="1:18" ht="31.5" customHeight="1" x14ac:dyDescent="0.25">
      <c r="A62" s="470">
        <v>610</v>
      </c>
      <c r="B62" s="462" t="s">
        <v>68</v>
      </c>
      <c r="C62" s="462" t="s">
        <v>76</v>
      </c>
      <c r="D62" s="462" t="s">
        <v>162</v>
      </c>
      <c r="E62" s="462" t="s">
        <v>1342</v>
      </c>
      <c r="F62" s="462" t="s">
        <v>1343</v>
      </c>
      <c r="G62" s="462" t="s">
        <v>1344</v>
      </c>
      <c r="H62" s="471" t="s">
        <v>7</v>
      </c>
      <c r="I62" s="469">
        <f t="shared" si="3"/>
        <v>9</v>
      </c>
      <c r="J62" s="472">
        <f t="shared" si="0"/>
        <v>9</v>
      </c>
      <c r="K62" s="463">
        <f t="shared" si="2"/>
        <v>0</v>
      </c>
      <c r="L62" s="463"/>
      <c r="M62" s="463"/>
      <c r="N62" s="463"/>
      <c r="O62" s="463"/>
      <c r="P62" s="463"/>
      <c r="Q62" s="463"/>
      <c r="R62" s="471"/>
    </row>
    <row r="63" spans="1:18" ht="31.5" customHeight="1" x14ac:dyDescent="0.25">
      <c r="A63" s="470">
        <v>620</v>
      </c>
      <c r="B63" s="462" t="s">
        <v>68</v>
      </c>
      <c r="C63" s="462" t="s">
        <v>77</v>
      </c>
      <c r="D63" s="462" t="s">
        <v>1345</v>
      </c>
      <c r="E63" s="462" t="s">
        <v>1346</v>
      </c>
      <c r="F63" s="462" t="s">
        <v>1347</v>
      </c>
      <c r="G63" s="462" t="s">
        <v>1348</v>
      </c>
      <c r="H63" s="471" t="s">
        <v>7</v>
      </c>
      <c r="I63" s="469">
        <f t="shared" si="3"/>
        <v>9</v>
      </c>
      <c r="J63" s="472">
        <f t="shared" si="0"/>
        <v>9</v>
      </c>
      <c r="K63" s="463">
        <f t="shared" si="2"/>
        <v>0</v>
      </c>
      <c r="L63" s="463"/>
      <c r="M63" s="463"/>
      <c r="N63" s="463"/>
      <c r="O63" s="463"/>
      <c r="P63" s="463"/>
      <c r="Q63" s="463"/>
      <c r="R63" s="471"/>
    </row>
    <row r="64" spans="1:18" ht="31.5" customHeight="1" x14ac:dyDescent="0.25">
      <c r="A64" s="470">
        <v>630</v>
      </c>
      <c r="B64" s="462" t="s">
        <v>78</v>
      </c>
      <c r="C64" s="462" t="s">
        <v>79</v>
      </c>
      <c r="D64" s="462" t="s">
        <v>1349</v>
      </c>
      <c r="E64" s="462" t="s">
        <v>1350</v>
      </c>
      <c r="F64" s="462" t="s">
        <v>1351</v>
      </c>
      <c r="G64" s="462" t="s">
        <v>1352</v>
      </c>
      <c r="H64" s="471" t="s">
        <v>7</v>
      </c>
      <c r="I64" s="469">
        <f t="shared" si="3"/>
        <v>10</v>
      </c>
      <c r="J64" s="472">
        <f t="shared" si="0"/>
        <v>10</v>
      </c>
      <c r="K64" s="463">
        <f t="shared" si="2"/>
        <v>0</v>
      </c>
      <c r="L64" s="463"/>
      <c r="M64" s="463"/>
      <c r="N64" s="463"/>
      <c r="O64" s="463"/>
      <c r="P64" s="463"/>
      <c r="Q64" s="463"/>
      <c r="R64" s="471"/>
    </row>
    <row r="65" spans="1:18" ht="31.5" customHeight="1" x14ac:dyDescent="0.25">
      <c r="A65" s="470">
        <v>640</v>
      </c>
      <c r="B65" s="462" t="s">
        <v>78</v>
      </c>
      <c r="C65" s="462" t="s">
        <v>80</v>
      </c>
      <c r="D65" s="462" t="s">
        <v>164</v>
      </c>
      <c r="E65" s="462" t="s">
        <v>1353</v>
      </c>
      <c r="F65" s="462" t="s">
        <v>1354</v>
      </c>
      <c r="G65" s="462" t="s">
        <v>1355</v>
      </c>
      <c r="H65" s="471" t="s">
        <v>7</v>
      </c>
      <c r="I65" s="469">
        <f t="shared" si="3"/>
        <v>10</v>
      </c>
      <c r="J65" s="472">
        <f t="shared" si="0"/>
        <v>10</v>
      </c>
      <c r="K65" s="463">
        <f t="shared" si="2"/>
        <v>0</v>
      </c>
      <c r="L65" s="463"/>
      <c r="M65" s="463"/>
      <c r="N65" s="463"/>
      <c r="O65" s="463"/>
      <c r="P65" s="463"/>
      <c r="Q65" s="463"/>
      <c r="R65" s="471"/>
    </row>
    <row r="66" spans="1:18" ht="31.5" customHeight="1" x14ac:dyDescent="0.25">
      <c r="A66" s="470">
        <v>650</v>
      </c>
      <c r="B66" s="462" t="s">
        <v>78</v>
      </c>
      <c r="C66" s="462" t="s">
        <v>81</v>
      </c>
      <c r="D66" s="462" t="s">
        <v>1356</v>
      </c>
      <c r="E66" s="462" t="s">
        <v>1357</v>
      </c>
      <c r="F66" s="462" t="s">
        <v>165</v>
      </c>
      <c r="G66" s="462" t="s">
        <v>1358</v>
      </c>
      <c r="H66" s="471" t="s">
        <v>10</v>
      </c>
      <c r="I66" s="469">
        <f t="shared" si="3"/>
        <v>10</v>
      </c>
      <c r="J66" s="472">
        <f t="shared" ref="J66:J103" si="4">I66-(ROUNDDOWN(I66/15.0001,0)*15)</f>
        <v>10</v>
      </c>
      <c r="K66" s="463">
        <f t="shared" si="2"/>
        <v>0</v>
      </c>
      <c r="L66" s="463"/>
      <c r="M66" s="463"/>
      <c r="N66" s="463"/>
      <c r="O66" s="463"/>
      <c r="P66" s="463"/>
      <c r="Q66" s="463"/>
      <c r="R66" s="471"/>
    </row>
    <row r="67" spans="1:18" ht="31.5" customHeight="1" x14ac:dyDescent="0.25">
      <c r="A67" s="470">
        <v>660</v>
      </c>
      <c r="B67" s="462" t="s">
        <v>78</v>
      </c>
      <c r="C67" s="462" t="s">
        <v>82</v>
      </c>
      <c r="D67" s="462" t="s">
        <v>1359</v>
      </c>
      <c r="E67" s="462" t="s">
        <v>1360</v>
      </c>
      <c r="F67" s="462" t="s">
        <v>1361</v>
      </c>
      <c r="G67" s="462" t="s">
        <v>1362</v>
      </c>
      <c r="H67" s="471" t="s">
        <v>10</v>
      </c>
      <c r="I67" s="469">
        <f t="shared" si="3"/>
        <v>10</v>
      </c>
      <c r="J67" s="472">
        <f t="shared" si="4"/>
        <v>10</v>
      </c>
      <c r="K67" s="463">
        <f t="shared" ref="K67:K130" si="5">ROUNDDOWN(I67/15.001,0)</f>
        <v>0</v>
      </c>
      <c r="L67" s="463"/>
      <c r="M67" s="463"/>
      <c r="N67" s="463"/>
      <c r="O67" s="463"/>
      <c r="P67" s="463"/>
      <c r="Q67" s="463"/>
      <c r="R67" s="471"/>
    </row>
    <row r="68" spans="1:18" ht="31.5" customHeight="1" x14ac:dyDescent="0.25">
      <c r="A68" s="470">
        <v>670</v>
      </c>
      <c r="B68" s="462" t="s">
        <v>78</v>
      </c>
      <c r="C68" s="462" t="s">
        <v>83</v>
      </c>
      <c r="D68" s="462" t="s">
        <v>1363</v>
      </c>
      <c r="E68" s="462" t="s">
        <v>1364</v>
      </c>
      <c r="F68" s="462" t="s">
        <v>1365</v>
      </c>
      <c r="G68" s="462" t="s">
        <v>1366</v>
      </c>
      <c r="H68" s="471" t="s">
        <v>10</v>
      </c>
      <c r="I68" s="469">
        <f t="shared" si="3"/>
        <v>10</v>
      </c>
      <c r="J68" s="472">
        <f t="shared" si="4"/>
        <v>10</v>
      </c>
      <c r="K68" s="463">
        <f t="shared" si="5"/>
        <v>0</v>
      </c>
      <c r="L68" s="463"/>
      <c r="M68" s="463"/>
      <c r="N68" s="463"/>
      <c r="O68" s="463"/>
      <c r="P68" s="463"/>
      <c r="Q68" s="463"/>
      <c r="R68" s="471"/>
    </row>
    <row r="69" spans="1:18" ht="31.5" customHeight="1" x14ac:dyDescent="0.25">
      <c r="A69" s="470">
        <v>680</v>
      </c>
      <c r="B69" s="462" t="s">
        <v>78</v>
      </c>
      <c r="C69" s="462" t="s">
        <v>84</v>
      </c>
      <c r="D69" s="462" t="s">
        <v>1367</v>
      </c>
      <c r="E69" s="462" t="s">
        <v>166</v>
      </c>
      <c r="F69" s="462" t="s">
        <v>1368</v>
      </c>
      <c r="G69" s="462" t="s">
        <v>1369</v>
      </c>
      <c r="H69" s="471" t="s">
        <v>10</v>
      </c>
      <c r="I69" s="469">
        <f t="shared" si="3"/>
        <v>10</v>
      </c>
      <c r="J69" s="472">
        <f t="shared" si="4"/>
        <v>10</v>
      </c>
      <c r="K69" s="463">
        <f t="shared" si="5"/>
        <v>0</v>
      </c>
      <c r="L69" s="463"/>
      <c r="M69" s="463"/>
      <c r="N69" s="463"/>
      <c r="O69" s="463"/>
      <c r="P69" s="463"/>
      <c r="Q69" s="463"/>
      <c r="R69" s="471"/>
    </row>
    <row r="70" spans="1:18" ht="31.5" customHeight="1" x14ac:dyDescent="0.25">
      <c r="A70" s="470">
        <v>690</v>
      </c>
      <c r="B70" s="462" t="s">
        <v>78</v>
      </c>
      <c r="C70" s="462" t="s">
        <v>85</v>
      </c>
      <c r="D70" s="462" t="s">
        <v>1370</v>
      </c>
      <c r="E70" s="462" t="s">
        <v>1371</v>
      </c>
      <c r="F70" s="462" t="s">
        <v>1372</v>
      </c>
      <c r="G70" s="462" t="s">
        <v>1373</v>
      </c>
      <c r="H70" s="471" t="s">
        <v>10</v>
      </c>
      <c r="I70" s="469">
        <f t="shared" si="3"/>
        <v>10</v>
      </c>
      <c r="J70" s="472">
        <f t="shared" si="4"/>
        <v>10</v>
      </c>
      <c r="K70" s="463">
        <f t="shared" si="5"/>
        <v>0</v>
      </c>
      <c r="L70" s="463"/>
      <c r="M70" s="463"/>
      <c r="N70" s="463"/>
      <c r="O70" s="463"/>
      <c r="P70" s="463"/>
      <c r="Q70" s="463"/>
      <c r="R70" s="471"/>
    </row>
    <row r="71" spans="1:18" ht="31.5" customHeight="1" x14ac:dyDescent="0.25">
      <c r="A71" s="470">
        <v>700</v>
      </c>
      <c r="B71" s="462" t="s">
        <v>78</v>
      </c>
      <c r="C71" s="462" t="s">
        <v>86</v>
      </c>
      <c r="D71" s="462" t="s">
        <v>1374</v>
      </c>
      <c r="E71" s="462" t="s">
        <v>1375</v>
      </c>
      <c r="F71" s="462" t="s">
        <v>168</v>
      </c>
      <c r="G71" s="462" t="s">
        <v>1376</v>
      </c>
      <c r="H71" s="471" t="s">
        <v>7</v>
      </c>
      <c r="I71" s="469">
        <f t="shared" si="3"/>
        <v>10</v>
      </c>
      <c r="J71" s="472">
        <f t="shared" si="4"/>
        <v>10</v>
      </c>
      <c r="K71" s="463">
        <f t="shared" si="5"/>
        <v>0</v>
      </c>
      <c r="L71" s="463"/>
      <c r="M71" s="463"/>
      <c r="N71" s="463"/>
      <c r="O71" s="463"/>
      <c r="P71" s="463"/>
      <c r="Q71" s="463"/>
      <c r="R71" s="471"/>
    </row>
    <row r="72" spans="1:18" ht="31.5" customHeight="1" x14ac:dyDescent="0.25">
      <c r="A72" s="470">
        <v>710</v>
      </c>
      <c r="B72" s="462" t="s">
        <v>78</v>
      </c>
      <c r="C72" s="462" t="s">
        <v>87</v>
      </c>
      <c r="D72" s="462" t="s">
        <v>1377</v>
      </c>
      <c r="E72" s="462" t="s">
        <v>1378</v>
      </c>
      <c r="F72" s="462" t="s">
        <v>1379</v>
      </c>
      <c r="G72" s="462" t="s">
        <v>1380</v>
      </c>
      <c r="H72" s="471" t="s">
        <v>7</v>
      </c>
      <c r="I72" s="469">
        <f t="shared" si="3"/>
        <v>10</v>
      </c>
      <c r="J72" s="472">
        <f t="shared" si="4"/>
        <v>10</v>
      </c>
      <c r="K72" s="463">
        <f t="shared" si="5"/>
        <v>0</v>
      </c>
      <c r="L72" s="463"/>
      <c r="M72" s="463"/>
      <c r="N72" s="463"/>
      <c r="O72" s="463"/>
      <c r="P72" s="463"/>
      <c r="Q72" s="463"/>
      <c r="R72" s="471"/>
    </row>
    <row r="73" spans="1:18" ht="31.5" customHeight="1" x14ac:dyDescent="0.25">
      <c r="A73" s="470">
        <v>720</v>
      </c>
      <c r="B73" s="462" t="s">
        <v>88</v>
      </c>
      <c r="C73" s="462" t="s">
        <v>89</v>
      </c>
      <c r="D73" s="462" t="s">
        <v>1381</v>
      </c>
      <c r="E73" s="462" t="s">
        <v>1382</v>
      </c>
      <c r="F73" s="462" t="s">
        <v>1383</v>
      </c>
      <c r="G73" s="462" t="s">
        <v>1384</v>
      </c>
      <c r="H73" s="471" t="s">
        <v>10</v>
      </c>
      <c r="I73" s="469">
        <f t="shared" si="3"/>
        <v>11</v>
      </c>
      <c r="J73" s="472">
        <f t="shared" si="4"/>
        <v>11</v>
      </c>
      <c r="K73" s="463">
        <f t="shared" si="5"/>
        <v>0</v>
      </c>
      <c r="L73" s="463"/>
      <c r="M73" s="463"/>
      <c r="N73" s="463"/>
      <c r="O73" s="463"/>
      <c r="P73" s="463"/>
      <c r="Q73" s="463"/>
      <c r="R73" s="471"/>
    </row>
    <row r="74" spans="1:18" ht="31.5" customHeight="1" x14ac:dyDescent="0.25">
      <c r="A74" s="470">
        <v>730</v>
      </c>
      <c r="B74" s="462" t="s">
        <v>88</v>
      </c>
      <c r="C74" s="462" t="s">
        <v>90</v>
      </c>
      <c r="D74" s="462" t="s">
        <v>1385</v>
      </c>
      <c r="E74" s="462" t="s">
        <v>169</v>
      </c>
      <c r="F74" s="462" t="s">
        <v>170</v>
      </c>
      <c r="G74" s="462" t="s">
        <v>1386</v>
      </c>
      <c r="H74" s="471" t="s">
        <v>10</v>
      </c>
      <c r="I74" s="469">
        <f t="shared" si="3"/>
        <v>11</v>
      </c>
      <c r="J74" s="472">
        <f t="shared" si="4"/>
        <v>11</v>
      </c>
      <c r="K74" s="463">
        <f t="shared" si="5"/>
        <v>0</v>
      </c>
      <c r="L74" s="463"/>
      <c r="M74" s="463"/>
      <c r="N74" s="463"/>
      <c r="O74" s="463"/>
      <c r="P74" s="463"/>
      <c r="Q74" s="463"/>
      <c r="R74" s="471"/>
    </row>
    <row r="75" spans="1:18" ht="31.5" customHeight="1" x14ac:dyDescent="0.25">
      <c r="A75" s="470">
        <v>740</v>
      </c>
      <c r="B75" s="462" t="s">
        <v>88</v>
      </c>
      <c r="C75" s="462" t="s">
        <v>91</v>
      </c>
      <c r="D75" s="462" t="s">
        <v>1387</v>
      </c>
      <c r="E75" s="462" t="s">
        <v>1388</v>
      </c>
      <c r="F75" s="462" t="s">
        <v>1389</v>
      </c>
      <c r="G75" s="462" t="s">
        <v>1390</v>
      </c>
      <c r="H75" s="471" t="s">
        <v>7</v>
      </c>
      <c r="I75" s="469">
        <f t="shared" si="3"/>
        <v>11</v>
      </c>
      <c r="J75" s="472">
        <f t="shared" si="4"/>
        <v>11</v>
      </c>
      <c r="K75" s="463">
        <f t="shared" si="5"/>
        <v>0</v>
      </c>
      <c r="L75" s="463"/>
      <c r="M75" s="463"/>
      <c r="N75" s="463"/>
      <c r="O75" s="463"/>
      <c r="P75" s="463"/>
      <c r="Q75" s="463"/>
      <c r="R75" s="471"/>
    </row>
    <row r="76" spans="1:18" ht="31.5" customHeight="1" x14ac:dyDescent="0.25">
      <c r="A76" s="470">
        <v>750</v>
      </c>
      <c r="B76" s="462" t="s">
        <v>88</v>
      </c>
      <c r="C76" s="462" t="s">
        <v>92</v>
      </c>
      <c r="D76" s="462" t="s">
        <v>1391</v>
      </c>
      <c r="E76" s="462" t="s">
        <v>1392</v>
      </c>
      <c r="F76" s="462" t="s">
        <v>1393</v>
      </c>
      <c r="G76" s="462" t="s">
        <v>1394</v>
      </c>
      <c r="H76" s="471" t="s">
        <v>7</v>
      </c>
      <c r="I76" s="469">
        <f t="shared" si="3"/>
        <v>11</v>
      </c>
      <c r="J76" s="472">
        <f t="shared" si="4"/>
        <v>11</v>
      </c>
      <c r="K76" s="463">
        <f t="shared" si="5"/>
        <v>0</v>
      </c>
      <c r="L76" s="463"/>
      <c r="M76" s="463"/>
      <c r="N76" s="463"/>
      <c r="O76" s="463"/>
      <c r="P76" s="463"/>
      <c r="Q76" s="463"/>
      <c r="R76" s="471"/>
    </row>
    <row r="77" spans="1:18" ht="31.5" customHeight="1" x14ac:dyDescent="0.25">
      <c r="A77" s="470">
        <v>760</v>
      </c>
      <c r="B77" s="462" t="s">
        <v>88</v>
      </c>
      <c r="C77" s="462" t="s">
        <v>93</v>
      </c>
      <c r="D77" s="462" t="s">
        <v>1395</v>
      </c>
      <c r="E77" s="462" t="s">
        <v>1396</v>
      </c>
      <c r="F77" s="462" t="s">
        <v>1397</v>
      </c>
      <c r="G77" s="462" t="s">
        <v>1398</v>
      </c>
      <c r="H77" s="471" t="s">
        <v>10</v>
      </c>
      <c r="I77" s="469">
        <f t="shared" si="3"/>
        <v>11</v>
      </c>
      <c r="J77" s="472">
        <f t="shared" si="4"/>
        <v>11</v>
      </c>
      <c r="K77" s="463">
        <f t="shared" si="5"/>
        <v>0</v>
      </c>
      <c r="L77" s="463"/>
      <c r="M77" s="463"/>
      <c r="N77" s="463"/>
      <c r="O77" s="463"/>
      <c r="P77" s="463"/>
      <c r="Q77" s="463"/>
      <c r="R77" s="471"/>
    </row>
    <row r="78" spans="1:18" ht="31.5" customHeight="1" x14ac:dyDescent="0.25">
      <c r="A78" s="470">
        <v>770</v>
      </c>
      <c r="B78" s="462" t="s">
        <v>88</v>
      </c>
      <c r="C78" s="462" t="s">
        <v>94</v>
      </c>
      <c r="D78" s="462" t="s">
        <v>1399</v>
      </c>
      <c r="E78" s="462" t="s">
        <v>1400</v>
      </c>
      <c r="F78" s="462" t="s">
        <v>1401</v>
      </c>
      <c r="G78" s="462" t="s">
        <v>1402</v>
      </c>
      <c r="H78" s="471" t="s">
        <v>7</v>
      </c>
      <c r="I78" s="469">
        <f t="shared" si="3"/>
        <v>11</v>
      </c>
      <c r="J78" s="472">
        <f t="shared" si="4"/>
        <v>11</v>
      </c>
      <c r="K78" s="463">
        <f t="shared" si="5"/>
        <v>0</v>
      </c>
      <c r="L78" s="463"/>
      <c r="M78" s="463"/>
      <c r="N78" s="463"/>
      <c r="O78" s="463"/>
      <c r="P78" s="463"/>
      <c r="Q78" s="463"/>
      <c r="R78" s="471"/>
    </row>
    <row r="79" spans="1:18" ht="31.5" customHeight="1" x14ac:dyDescent="0.25">
      <c r="A79" s="470">
        <v>780</v>
      </c>
      <c r="B79" s="462" t="s">
        <v>95</v>
      </c>
      <c r="C79" s="462" t="s">
        <v>96</v>
      </c>
      <c r="D79" s="462" t="s">
        <v>1403</v>
      </c>
      <c r="E79" s="462" t="s">
        <v>1404</v>
      </c>
      <c r="F79" s="462" t="s">
        <v>1405</v>
      </c>
      <c r="G79" s="462" t="s">
        <v>1406</v>
      </c>
      <c r="H79" s="471" t="s">
        <v>7</v>
      </c>
      <c r="I79" s="469">
        <f t="shared" si="3"/>
        <v>12</v>
      </c>
      <c r="J79" s="472">
        <f t="shared" si="4"/>
        <v>12</v>
      </c>
      <c r="K79" s="463">
        <f t="shared" si="5"/>
        <v>0</v>
      </c>
      <c r="L79" s="463"/>
      <c r="M79" s="463"/>
      <c r="N79" s="463"/>
      <c r="O79" s="463"/>
      <c r="P79" s="463"/>
      <c r="Q79" s="463"/>
      <c r="R79" s="471"/>
    </row>
    <row r="80" spans="1:18" ht="31.5" customHeight="1" x14ac:dyDescent="0.25">
      <c r="A80" s="470">
        <v>790</v>
      </c>
      <c r="B80" s="462" t="s">
        <v>95</v>
      </c>
      <c r="C80" s="462" t="s">
        <v>97</v>
      </c>
      <c r="D80" s="462" t="s">
        <v>1407</v>
      </c>
      <c r="E80" s="462" t="s">
        <v>1408</v>
      </c>
      <c r="F80" s="462" t="s">
        <v>1409</v>
      </c>
      <c r="G80" s="462" t="s">
        <v>1410</v>
      </c>
      <c r="H80" s="471" t="s">
        <v>7</v>
      </c>
      <c r="I80" s="469">
        <f t="shared" si="3"/>
        <v>12</v>
      </c>
      <c r="J80" s="472">
        <f t="shared" si="4"/>
        <v>12</v>
      </c>
      <c r="K80" s="463">
        <f t="shared" si="5"/>
        <v>0</v>
      </c>
      <c r="L80" s="463"/>
      <c r="M80" s="463"/>
      <c r="N80" s="463"/>
      <c r="O80" s="463"/>
      <c r="P80" s="463"/>
      <c r="Q80" s="463"/>
      <c r="R80" s="471"/>
    </row>
    <row r="81" spans="1:18" ht="31.5" customHeight="1" x14ac:dyDescent="0.25">
      <c r="A81" s="470">
        <v>800</v>
      </c>
      <c r="B81" s="462" t="s">
        <v>95</v>
      </c>
      <c r="C81" s="462" t="s">
        <v>98</v>
      </c>
      <c r="D81" s="462" t="s">
        <v>1411</v>
      </c>
      <c r="E81" s="462" t="s">
        <v>1412</v>
      </c>
      <c r="F81" s="462" t="s">
        <v>1413</v>
      </c>
      <c r="G81" s="462" t="s">
        <v>171</v>
      </c>
      <c r="H81" s="471" t="s">
        <v>7</v>
      </c>
      <c r="I81" s="469">
        <f t="shared" ref="I81:I144" si="6">IF(B81=B79,I79,I79+1)</f>
        <v>12</v>
      </c>
      <c r="J81" s="472">
        <f t="shared" si="4"/>
        <v>12</v>
      </c>
      <c r="K81" s="463">
        <f t="shared" si="5"/>
        <v>0</v>
      </c>
      <c r="L81" s="463"/>
      <c r="M81" s="463"/>
      <c r="N81" s="463"/>
      <c r="O81" s="463"/>
      <c r="P81" s="463"/>
      <c r="Q81" s="463"/>
      <c r="R81" s="471"/>
    </row>
    <row r="82" spans="1:18" ht="31.5" customHeight="1" x14ac:dyDescent="0.25">
      <c r="A82" s="470">
        <v>810</v>
      </c>
      <c r="B82" s="462" t="s">
        <v>95</v>
      </c>
      <c r="C82" s="462" t="s">
        <v>99</v>
      </c>
      <c r="D82" s="462" t="s">
        <v>1414</v>
      </c>
      <c r="E82" s="462" t="s">
        <v>1415</v>
      </c>
      <c r="F82" s="462" t="s">
        <v>1416</v>
      </c>
      <c r="G82" s="462" t="s">
        <v>172</v>
      </c>
      <c r="H82" s="471" t="s">
        <v>10</v>
      </c>
      <c r="I82" s="469">
        <f t="shared" si="6"/>
        <v>12</v>
      </c>
      <c r="J82" s="472">
        <f t="shared" si="4"/>
        <v>12</v>
      </c>
      <c r="K82" s="463">
        <f t="shared" si="5"/>
        <v>0</v>
      </c>
      <c r="L82" s="463"/>
      <c r="M82" s="463"/>
      <c r="N82" s="463"/>
      <c r="O82" s="463"/>
      <c r="P82" s="463"/>
      <c r="Q82" s="463"/>
      <c r="R82" s="471"/>
    </row>
    <row r="83" spans="1:18" ht="31.5" customHeight="1" x14ac:dyDescent="0.25">
      <c r="A83" s="470">
        <v>820</v>
      </c>
      <c r="B83" s="462" t="s">
        <v>95</v>
      </c>
      <c r="C83" s="462" t="s">
        <v>100</v>
      </c>
      <c r="D83" s="462" t="s">
        <v>1417</v>
      </c>
      <c r="E83" s="462" t="s">
        <v>1418</v>
      </c>
      <c r="F83" s="462" t="s">
        <v>1419</v>
      </c>
      <c r="G83" s="462" t="s">
        <v>1420</v>
      </c>
      <c r="H83" s="471" t="s">
        <v>7</v>
      </c>
      <c r="I83" s="469">
        <f t="shared" si="6"/>
        <v>12</v>
      </c>
      <c r="J83" s="472">
        <f t="shared" si="4"/>
        <v>12</v>
      </c>
      <c r="K83" s="463">
        <f t="shared" si="5"/>
        <v>0</v>
      </c>
      <c r="L83" s="463"/>
      <c r="M83" s="463"/>
      <c r="N83" s="463"/>
      <c r="O83" s="463"/>
      <c r="P83" s="463"/>
      <c r="Q83" s="463"/>
      <c r="R83" s="471"/>
    </row>
    <row r="84" spans="1:18" ht="31.5" customHeight="1" x14ac:dyDescent="0.25">
      <c r="A84" s="470">
        <v>830</v>
      </c>
      <c r="B84" s="462" t="s">
        <v>95</v>
      </c>
      <c r="C84" s="462" t="s">
        <v>325</v>
      </c>
      <c r="D84" s="462" t="s">
        <v>1421</v>
      </c>
      <c r="E84" s="462" t="s">
        <v>1422</v>
      </c>
      <c r="F84" s="462" t="s">
        <v>173</v>
      </c>
      <c r="G84" s="462" t="s">
        <v>1423</v>
      </c>
      <c r="H84" s="471" t="s">
        <v>7</v>
      </c>
      <c r="I84" s="469">
        <f t="shared" si="6"/>
        <v>12</v>
      </c>
      <c r="J84" s="472">
        <f t="shared" si="4"/>
        <v>12</v>
      </c>
      <c r="K84" s="463">
        <f t="shared" si="5"/>
        <v>0</v>
      </c>
      <c r="L84" s="463"/>
      <c r="M84" s="463"/>
      <c r="N84" s="463"/>
      <c r="O84" s="463"/>
      <c r="P84" s="463"/>
      <c r="Q84" s="463"/>
      <c r="R84" s="471"/>
    </row>
    <row r="85" spans="1:18" ht="31.5" customHeight="1" x14ac:dyDescent="0.25">
      <c r="A85" s="470">
        <v>840</v>
      </c>
      <c r="B85" s="462" t="s">
        <v>95</v>
      </c>
      <c r="C85" s="462" t="s">
        <v>102</v>
      </c>
      <c r="D85" s="462" t="s">
        <v>1424</v>
      </c>
      <c r="E85" s="462" t="s">
        <v>1425</v>
      </c>
      <c r="F85" s="462" t="s">
        <v>1426</v>
      </c>
      <c r="G85" s="462" t="s">
        <v>1427</v>
      </c>
      <c r="H85" s="471" t="s">
        <v>7</v>
      </c>
      <c r="I85" s="469">
        <f t="shared" si="6"/>
        <v>12</v>
      </c>
      <c r="J85" s="472">
        <f t="shared" si="4"/>
        <v>12</v>
      </c>
      <c r="K85" s="463">
        <f t="shared" si="5"/>
        <v>0</v>
      </c>
      <c r="L85" s="463"/>
      <c r="M85" s="463"/>
      <c r="N85" s="463"/>
      <c r="O85" s="463"/>
      <c r="P85" s="463"/>
      <c r="Q85" s="463"/>
      <c r="R85" s="471"/>
    </row>
    <row r="86" spans="1:18" ht="31.5" customHeight="1" x14ac:dyDescent="0.25">
      <c r="A86" s="470">
        <v>850</v>
      </c>
      <c r="B86" s="462" t="s">
        <v>95</v>
      </c>
      <c r="C86" s="462" t="s">
        <v>103</v>
      </c>
      <c r="D86" s="462" t="s">
        <v>174</v>
      </c>
      <c r="E86" s="462" t="s">
        <v>1428</v>
      </c>
      <c r="F86" s="462" t="s">
        <v>1429</v>
      </c>
      <c r="G86" s="462" t="s">
        <v>1430</v>
      </c>
      <c r="H86" s="471" t="s">
        <v>7</v>
      </c>
      <c r="I86" s="469">
        <f t="shared" si="6"/>
        <v>12</v>
      </c>
      <c r="J86" s="472">
        <f t="shared" si="4"/>
        <v>12</v>
      </c>
      <c r="K86" s="463">
        <f t="shared" si="5"/>
        <v>0</v>
      </c>
      <c r="L86" s="463"/>
      <c r="M86" s="463"/>
      <c r="N86" s="463"/>
      <c r="O86" s="463"/>
      <c r="P86" s="463"/>
      <c r="Q86" s="463"/>
      <c r="R86" s="471"/>
    </row>
    <row r="87" spans="1:18" ht="31.5" customHeight="1" x14ac:dyDescent="0.25">
      <c r="A87" s="470">
        <v>860</v>
      </c>
      <c r="B87" s="462" t="s">
        <v>95</v>
      </c>
      <c r="C87" s="462" t="s">
        <v>104</v>
      </c>
      <c r="D87" s="462" t="s">
        <v>175</v>
      </c>
      <c r="E87" s="462" t="s">
        <v>1431</v>
      </c>
      <c r="F87" s="462" t="s">
        <v>176</v>
      </c>
      <c r="G87" s="462" t="s">
        <v>1432</v>
      </c>
      <c r="H87" s="471" t="s">
        <v>10</v>
      </c>
      <c r="I87" s="469">
        <f t="shared" si="6"/>
        <v>12</v>
      </c>
      <c r="J87" s="472">
        <f t="shared" si="4"/>
        <v>12</v>
      </c>
      <c r="K87" s="463">
        <f t="shared" si="5"/>
        <v>0</v>
      </c>
      <c r="L87" s="463"/>
      <c r="M87" s="463"/>
      <c r="N87" s="463"/>
      <c r="O87" s="463"/>
      <c r="P87" s="463"/>
      <c r="Q87" s="463"/>
      <c r="R87" s="471"/>
    </row>
    <row r="88" spans="1:18" ht="31.5" customHeight="1" x14ac:dyDescent="0.25">
      <c r="A88" s="470">
        <v>870</v>
      </c>
      <c r="B88" s="462" t="s">
        <v>95</v>
      </c>
      <c r="C88" s="462" t="s">
        <v>105</v>
      </c>
      <c r="D88" s="462" t="s">
        <v>1433</v>
      </c>
      <c r="E88" s="462" t="s">
        <v>1434</v>
      </c>
      <c r="F88" s="462" t="s">
        <v>1435</v>
      </c>
      <c r="G88" s="462" t="s">
        <v>1436</v>
      </c>
      <c r="H88" s="471" t="s">
        <v>10</v>
      </c>
      <c r="I88" s="469">
        <f t="shared" si="6"/>
        <v>12</v>
      </c>
      <c r="J88" s="472">
        <f t="shared" si="4"/>
        <v>12</v>
      </c>
      <c r="K88" s="463">
        <f t="shared" si="5"/>
        <v>0</v>
      </c>
      <c r="L88" s="463"/>
      <c r="M88" s="463"/>
      <c r="N88" s="463"/>
      <c r="O88" s="463"/>
      <c r="P88" s="463"/>
      <c r="Q88" s="463"/>
      <c r="R88" s="471"/>
    </row>
    <row r="89" spans="1:18" ht="31.5" customHeight="1" x14ac:dyDescent="0.25">
      <c r="A89" s="470">
        <v>880</v>
      </c>
      <c r="B89" s="462" t="s">
        <v>106</v>
      </c>
      <c r="C89" s="462" t="s">
        <v>107</v>
      </c>
      <c r="D89" s="462" t="s">
        <v>1437</v>
      </c>
      <c r="E89" s="462" t="s">
        <v>1438</v>
      </c>
      <c r="F89" s="462" t="s">
        <v>1439</v>
      </c>
      <c r="G89" s="462" t="s">
        <v>1440</v>
      </c>
      <c r="H89" s="471" t="s">
        <v>10</v>
      </c>
      <c r="I89" s="469">
        <f t="shared" si="6"/>
        <v>13</v>
      </c>
      <c r="J89" s="472">
        <f t="shared" si="4"/>
        <v>13</v>
      </c>
      <c r="K89" s="463">
        <f t="shared" si="5"/>
        <v>0</v>
      </c>
      <c r="L89" s="463"/>
      <c r="M89" s="463"/>
      <c r="N89" s="463"/>
      <c r="O89" s="463"/>
      <c r="P89" s="463"/>
      <c r="Q89" s="463"/>
      <c r="R89" s="471"/>
    </row>
    <row r="90" spans="1:18" ht="31.5" customHeight="1" x14ac:dyDescent="0.25">
      <c r="A90" s="470">
        <v>890</v>
      </c>
      <c r="B90" s="462" t="s">
        <v>106</v>
      </c>
      <c r="C90" s="462" t="s">
        <v>108</v>
      </c>
      <c r="D90" s="462" t="s">
        <v>177</v>
      </c>
      <c r="E90" s="462" t="s">
        <v>1441</v>
      </c>
      <c r="F90" s="462" t="s">
        <v>1442</v>
      </c>
      <c r="G90" s="462" t="s">
        <v>1443</v>
      </c>
      <c r="H90" s="471" t="s">
        <v>10</v>
      </c>
      <c r="I90" s="469">
        <f t="shared" si="6"/>
        <v>13</v>
      </c>
      <c r="J90" s="472">
        <f t="shared" si="4"/>
        <v>13</v>
      </c>
      <c r="K90" s="463">
        <f t="shared" si="5"/>
        <v>0</v>
      </c>
      <c r="L90" s="463"/>
      <c r="M90" s="463"/>
      <c r="N90" s="463"/>
      <c r="O90" s="463"/>
      <c r="P90" s="463"/>
      <c r="Q90" s="463"/>
      <c r="R90" s="471"/>
    </row>
    <row r="91" spans="1:18" ht="31.5" customHeight="1" x14ac:dyDescent="0.25">
      <c r="A91" s="470">
        <v>900</v>
      </c>
      <c r="B91" s="462" t="s">
        <v>106</v>
      </c>
      <c r="C91" s="462" t="s">
        <v>109</v>
      </c>
      <c r="D91" s="462" t="s">
        <v>1444</v>
      </c>
      <c r="E91" s="462" t="s">
        <v>1445</v>
      </c>
      <c r="F91" s="462" t="s">
        <v>1446</v>
      </c>
      <c r="G91" s="462" t="s">
        <v>1447</v>
      </c>
      <c r="H91" s="471" t="s">
        <v>10</v>
      </c>
      <c r="I91" s="469">
        <f t="shared" si="6"/>
        <v>13</v>
      </c>
      <c r="J91" s="472">
        <f t="shared" si="4"/>
        <v>13</v>
      </c>
      <c r="K91" s="463">
        <f t="shared" si="5"/>
        <v>0</v>
      </c>
      <c r="L91" s="463"/>
      <c r="M91" s="463"/>
      <c r="N91" s="463"/>
      <c r="O91" s="463"/>
      <c r="P91" s="463"/>
      <c r="Q91" s="463"/>
      <c r="R91" s="471"/>
    </row>
    <row r="92" spans="1:18" ht="31.5" customHeight="1" x14ac:dyDescent="0.25">
      <c r="A92" s="470">
        <v>910</v>
      </c>
      <c r="B92" s="462" t="s">
        <v>106</v>
      </c>
      <c r="C92" s="462" t="s">
        <v>110</v>
      </c>
      <c r="D92" s="462" t="s">
        <v>1448</v>
      </c>
      <c r="E92" s="462" t="s">
        <v>1449</v>
      </c>
      <c r="F92" s="462" t="s">
        <v>1450</v>
      </c>
      <c r="G92" s="462" t="s">
        <v>1447</v>
      </c>
      <c r="H92" s="471" t="s">
        <v>10</v>
      </c>
      <c r="I92" s="469">
        <f t="shared" si="6"/>
        <v>13</v>
      </c>
      <c r="J92" s="472">
        <f t="shared" si="4"/>
        <v>13</v>
      </c>
      <c r="K92" s="463">
        <f t="shared" si="5"/>
        <v>0</v>
      </c>
      <c r="L92" s="463"/>
      <c r="M92" s="463"/>
      <c r="N92" s="463"/>
      <c r="O92" s="463"/>
      <c r="P92" s="463"/>
      <c r="Q92" s="463"/>
      <c r="R92" s="471"/>
    </row>
    <row r="93" spans="1:18" ht="31.5" customHeight="1" x14ac:dyDescent="0.25">
      <c r="A93" s="470">
        <v>920</v>
      </c>
      <c r="B93" s="462" t="s">
        <v>106</v>
      </c>
      <c r="C93" s="462" t="s">
        <v>111</v>
      </c>
      <c r="D93" s="462" t="s">
        <v>1451</v>
      </c>
      <c r="E93" s="462" t="s">
        <v>1452</v>
      </c>
      <c r="F93" s="462" t="s">
        <v>1453</v>
      </c>
      <c r="G93" s="462" t="s">
        <v>1454</v>
      </c>
      <c r="H93" s="471" t="s">
        <v>7</v>
      </c>
      <c r="I93" s="469">
        <f t="shared" si="6"/>
        <v>13</v>
      </c>
      <c r="J93" s="472">
        <f t="shared" si="4"/>
        <v>13</v>
      </c>
      <c r="K93" s="463">
        <f t="shared" si="5"/>
        <v>0</v>
      </c>
      <c r="L93" s="463"/>
      <c r="M93" s="463"/>
      <c r="N93" s="463"/>
      <c r="O93" s="463"/>
      <c r="P93" s="463"/>
      <c r="Q93" s="463"/>
      <c r="R93" s="471"/>
    </row>
    <row r="94" spans="1:18" ht="31.5" customHeight="1" x14ac:dyDescent="0.25">
      <c r="A94" s="470">
        <v>930</v>
      </c>
      <c r="B94" s="462" t="s">
        <v>106</v>
      </c>
      <c r="C94" s="462" t="s">
        <v>112</v>
      </c>
      <c r="D94" s="462" t="s">
        <v>1455</v>
      </c>
      <c r="E94" s="462" t="s">
        <v>1456</v>
      </c>
      <c r="F94" s="462" t="s">
        <v>1457</v>
      </c>
      <c r="G94" s="462" t="s">
        <v>1458</v>
      </c>
      <c r="H94" s="471" t="s">
        <v>7</v>
      </c>
      <c r="I94" s="469">
        <f t="shared" si="6"/>
        <v>13</v>
      </c>
      <c r="J94" s="472">
        <f t="shared" si="4"/>
        <v>13</v>
      </c>
      <c r="K94" s="463">
        <f t="shared" si="5"/>
        <v>0</v>
      </c>
      <c r="L94" s="463"/>
      <c r="M94" s="463"/>
      <c r="N94" s="463"/>
      <c r="O94" s="463"/>
      <c r="P94" s="463"/>
      <c r="Q94" s="463"/>
      <c r="R94" s="471"/>
    </row>
    <row r="95" spans="1:18" ht="31.5" customHeight="1" x14ac:dyDescent="0.25">
      <c r="A95" s="470">
        <v>940</v>
      </c>
      <c r="B95" s="462" t="s">
        <v>106</v>
      </c>
      <c r="C95" s="462" t="s">
        <v>113</v>
      </c>
      <c r="D95" s="462" t="s">
        <v>1459</v>
      </c>
      <c r="E95" s="462" t="s">
        <v>1460</v>
      </c>
      <c r="F95" s="462" t="s">
        <v>1461</v>
      </c>
      <c r="G95" s="462" t="s">
        <v>1462</v>
      </c>
      <c r="H95" s="471" t="s">
        <v>7</v>
      </c>
      <c r="I95" s="469">
        <f t="shared" si="6"/>
        <v>13</v>
      </c>
      <c r="J95" s="472">
        <f t="shared" si="4"/>
        <v>13</v>
      </c>
      <c r="K95" s="463">
        <f t="shared" si="5"/>
        <v>0</v>
      </c>
      <c r="L95" s="463"/>
      <c r="M95" s="463"/>
      <c r="N95" s="463"/>
      <c r="O95" s="463"/>
      <c r="P95" s="463"/>
      <c r="Q95" s="463"/>
      <c r="R95" s="471"/>
    </row>
    <row r="96" spans="1:18" ht="31.5" customHeight="1" x14ac:dyDescent="0.25">
      <c r="A96" s="470">
        <v>950</v>
      </c>
      <c r="B96" s="462" t="s">
        <v>106</v>
      </c>
      <c r="C96" s="462" t="s">
        <v>114</v>
      </c>
      <c r="D96" s="462" t="s">
        <v>178</v>
      </c>
      <c r="E96" s="462" t="s">
        <v>1463</v>
      </c>
      <c r="F96" s="462" t="s">
        <v>1464</v>
      </c>
      <c r="G96" s="462" t="s">
        <v>1465</v>
      </c>
      <c r="H96" s="471" t="s">
        <v>7</v>
      </c>
      <c r="I96" s="469">
        <f t="shared" si="6"/>
        <v>13</v>
      </c>
      <c r="J96" s="472">
        <f t="shared" si="4"/>
        <v>13</v>
      </c>
      <c r="K96" s="463">
        <f t="shared" si="5"/>
        <v>0</v>
      </c>
      <c r="L96" s="463"/>
      <c r="M96" s="463"/>
      <c r="N96" s="463"/>
      <c r="O96" s="463"/>
      <c r="P96" s="463"/>
      <c r="Q96" s="463"/>
      <c r="R96" s="471"/>
    </row>
    <row r="97" spans="1:18" ht="31.5" customHeight="1" x14ac:dyDescent="0.25">
      <c r="A97" s="470">
        <v>960</v>
      </c>
      <c r="B97" s="462" t="s">
        <v>106</v>
      </c>
      <c r="C97" s="462" t="s">
        <v>115</v>
      </c>
      <c r="D97" s="462" t="s">
        <v>1466</v>
      </c>
      <c r="E97" s="462" t="s">
        <v>1467</v>
      </c>
      <c r="F97" s="462" t="s">
        <v>1468</v>
      </c>
      <c r="G97" s="462" t="s">
        <v>1469</v>
      </c>
      <c r="H97" s="471" t="s">
        <v>7</v>
      </c>
      <c r="I97" s="469">
        <f t="shared" si="6"/>
        <v>13</v>
      </c>
      <c r="J97" s="472">
        <f t="shared" si="4"/>
        <v>13</v>
      </c>
      <c r="K97" s="463">
        <f t="shared" si="5"/>
        <v>0</v>
      </c>
      <c r="L97" s="463"/>
      <c r="M97" s="463"/>
      <c r="N97" s="463"/>
      <c r="O97" s="463"/>
      <c r="P97" s="463"/>
      <c r="Q97" s="463"/>
      <c r="R97" s="471"/>
    </row>
    <row r="98" spans="1:18" ht="31.5" customHeight="1" x14ac:dyDescent="0.25">
      <c r="A98" s="470">
        <v>970</v>
      </c>
      <c r="B98" s="462" t="s">
        <v>106</v>
      </c>
      <c r="C98" s="462" t="s">
        <v>116</v>
      </c>
      <c r="D98" s="462" t="s">
        <v>1470</v>
      </c>
      <c r="E98" s="462" t="s">
        <v>1471</v>
      </c>
      <c r="F98" s="462" t="s">
        <v>1472</v>
      </c>
      <c r="G98" s="462" t="s">
        <v>1473</v>
      </c>
      <c r="H98" s="471" t="s">
        <v>7</v>
      </c>
      <c r="I98" s="469">
        <f t="shared" si="6"/>
        <v>13</v>
      </c>
      <c r="J98" s="472">
        <f t="shared" si="4"/>
        <v>13</v>
      </c>
      <c r="K98" s="463">
        <f t="shared" si="5"/>
        <v>0</v>
      </c>
      <c r="L98" s="463"/>
      <c r="M98" s="463"/>
      <c r="N98" s="463"/>
      <c r="O98" s="463"/>
      <c r="P98" s="463"/>
      <c r="Q98" s="463"/>
      <c r="R98" s="471"/>
    </row>
    <row r="99" spans="1:18" ht="31.5" customHeight="1" x14ac:dyDescent="0.25">
      <c r="A99" s="470">
        <v>980</v>
      </c>
      <c r="B99" s="462" t="s">
        <v>106</v>
      </c>
      <c r="C99" s="462" t="s">
        <v>117</v>
      </c>
      <c r="D99" s="462" t="s">
        <v>1474</v>
      </c>
      <c r="E99" s="462" t="s">
        <v>1475</v>
      </c>
      <c r="F99" s="462" t="s">
        <v>1476</v>
      </c>
      <c r="G99" s="462" t="s">
        <v>1477</v>
      </c>
      <c r="H99" s="471" t="s">
        <v>7</v>
      </c>
      <c r="I99" s="469">
        <f t="shared" si="6"/>
        <v>13</v>
      </c>
      <c r="J99" s="472">
        <f t="shared" si="4"/>
        <v>13</v>
      </c>
      <c r="K99" s="463">
        <f t="shared" si="5"/>
        <v>0</v>
      </c>
      <c r="L99" s="463"/>
      <c r="M99" s="463"/>
      <c r="N99" s="463"/>
      <c r="O99" s="463"/>
      <c r="P99" s="463"/>
      <c r="Q99" s="463"/>
      <c r="R99" s="471"/>
    </row>
    <row r="100" spans="1:18" ht="31.5" customHeight="1" x14ac:dyDescent="0.25">
      <c r="A100" s="470">
        <v>990</v>
      </c>
      <c r="B100" s="462" t="s">
        <v>106</v>
      </c>
      <c r="C100" s="462" t="s">
        <v>118</v>
      </c>
      <c r="D100" s="462" t="s">
        <v>1478</v>
      </c>
      <c r="E100" s="462" t="s">
        <v>179</v>
      </c>
      <c r="F100" s="462" t="s">
        <v>1479</v>
      </c>
      <c r="G100" s="462" t="s">
        <v>1480</v>
      </c>
      <c r="H100" s="471" t="s">
        <v>7</v>
      </c>
      <c r="I100" s="469">
        <f t="shared" si="6"/>
        <v>13</v>
      </c>
      <c r="J100" s="472">
        <f t="shared" si="4"/>
        <v>13</v>
      </c>
      <c r="K100" s="463">
        <f t="shared" si="5"/>
        <v>0</v>
      </c>
      <c r="L100" s="463"/>
      <c r="M100" s="463"/>
      <c r="N100" s="463"/>
      <c r="O100" s="463"/>
      <c r="P100" s="463"/>
      <c r="Q100" s="463"/>
      <c r="R100" s="471"/>
    </row>
    <row r="101" spans="1:18" ht="31.5" customHeight="1" x14ac:dyDescent="0.25">
      <c r="A101" s="470">
        <v>1000</v>
      </c>
      <c r="B101" s="462" t="s">
        <v>119</v>
      </c>
      <c r="C101" s="462" t="s">
        <v>120</v>
      </c>
      <c r="D101" s="462" t="s">
        <v>1481</v>
      </c>
      <c r="E101" s="462" t="s">
        <v>1482</v>
      </c>
      <c r="F101" s="462" t="s">
        <v>1483</v>
      </c>
      <c r="G101" s="462" t="s">
        <v>1484</v>
      </c>
      <c r="H101" s="471" t="s">
        <v>10</v>
      </c>
      <c r="I101" s="469">
        <f t="shared" si="6"/>
        <v>14</v>
      </c>
      <c r="J101" s="472">
        <f t="shared" si="4"/>
        <v>14</v>
      </c>
      <c r="K101" s="463">
        <f t="shared" si="5"/>
        <v>0</v>
      </c>
      <c r="L101" s="463"/>
      <c r="M101" s="463"/>
      <c r="N101" s="463"/>
      <c r="O101" s="463"/>
      <c r="P101" s="463"/>
      <c r="Q101" s="463"/>
      <c r="R101" s="471"/>
    </row>
    <row r="102" spans="1:18" ht="31.5" customHeight="1" x14ac:dyDescent="0.25">
      <c r="A102" s="470">
        <v>1010</v>
      </c>
      <c r="B102" s="462" t="s">
        <v>119</v>
      </c>
      <c r="C102" s="462" t="s">
        <v>121</v>
      </c>
      <c r="D102" s="462" t="s">
        <v>1485</v>
      </c>
      <c r="E102" s="462" t="s">
        <v>1486</v>
      </c>
      <c r="F102" s="462" t="s">
        <v>1487</v>
      </c>
      <c r="G102" s="462" t="s">
        <v>1488</v>
      </c>
      <c r="H102" s="471" t="s">
        <v>10</v>
      </c>
      <c r="I102" s="469">
        <f t="shared" si="6"/>
        <v>14</v>
      </c>
      <c r="J102" s="472">
        <f t="shared" si="4"/>
        <v>14</v>
      </c>
      <c r="K102" s="463">
        <f t="shared" si="5"/>
        <v>0</v>
      </c>
      <c r="L102" s="463"/>
      <c r="M102" s="463"/>
      <c r="N102" s="463"/>
      <c r="O102" s="463"/>
      <c r="P102" s="463"/>
      <c r="Q102" s="463"/>
      <c r="R102" s="471"/>
    </row>
    <row r="103" spans="1:18" ht="31.5" customHeight="1" x14ac:dyDescent="0.25">
      <c r="A103" s="470">
        <v>1020</v>
      </c>
      <c r="B103" s="462" t="s">
        <v>119</v>
      </c>
      <c r="C103" s="462" t="s">
        <v>122</v>
      </c>
      <c r="D103" s="462" t="s">
        <v>1489</v>
      </c>
      <c r="E103" s="462" t="s">
        <v>1490</v>
      </c>
      <c r="F103" s="462" t="s">
        <v>1491</v>
      </c>
      <c r="G103" s="462" t="s">
        <v>1492</v>
      </c>
      <c r="H103" s="471" t="s">
        <v>7</v>
      </c>
      <c r="I103" s="469">
        <f t="shared" si="6"/>
        <v>14</v>
      </c>
      <c r="J103" s="472">
        <f t="shared" si="4"/>
        <v>14</v>
      </c>
      <c r="K103" s="463">
        <f t="shared" si="5"/>
        <v>0</v>
      </c>
      <c r="L103" s="463"/>
      <c r="M103" s="463"/>
      <c r="N103" s="463"/>
      <c r="O103" s="463"/>
      <c r="P103" s="463"/>
      <c r="Q103" s="463"/>
      <c r="R103" s="471"/>
    </row>
    <row r="104" spans="1:18" ht="31.5" customHeight="1" x14ac:dyDescent="0.25">
      <c r="A104" s="470">
        <v>1030</v>
      </c>
      <c r="B104" s="462" t="s">
        <v>123</v>
      </c>
      <c r="C104" s="462" t="s">
        <v>124</v>
      </c>
      <c r="D104" s="462" t="s">
        <v>1493</v>
      </c>
      <c r="E104" s="462" t="s">
        <v>1494</v>
      </c>
      <c r="F104" s="462" t="s">
        <v>1495</v>
      </c>
      <c r="G104" s="462" t="s">
        <v>1496</v>
      </c>
      <c r="H104" s="471" t="s">
        <v>125</v>
      </c>
      <c r="I104" s="469">
        <f t="shared" si="6"/>
        <v>15</v>
      </c>
      <c r="J104" s="472">
        <f>I104-(ROUNDDOWN(I104/15.0001,0)*15)</f>
        <v>15</v>
      </c>
      <c r="K104" s="463">
        <f t="shared" si="5"/>
        <v>0</v>
      </c>
      <c r="L104" s="463"/>
      <c r="M104" s="463"/>
      <c r="N104" s="463"/>
      <c r="O104" s="463"/>
      <c r="P104" s="463"/>
      <c r="Q104" s="463"/>
      <c r="R104" s="471"/>
    </row>
    <row r="105" spans="1:18" ht="31.5" customHeight="1" x14ac:dyDescent="0.25">
      <c r="A105" s="470">
        <v>1040</v>
      </c>
      <c r="B105" s="462" t="s">
        <v>123</v>
      </c>
      <c r="C105" s="462" t="s">
        <v>126</v>
      </c>
      <c r="D105" s="462" t="s">
        <v>1497</v>
      </c>
      <c r="E105" s="462" t="s">
        <v>1498</v>
      </c>
      <c r="F105" s="462" t="s">
        <v>1499</v>
      </c>
      <c r="G105" s="462" t="s">
        <v>1500</v>
      </c>
      <c r="H105" s="471" t="s">
        <v>7</v>
      </c>
      <c r="I105" s="469">
        <f t="shared" si="6"/>
        <v>15</v>
      </c>
      <c r="J105" s="472">
        <f t="shared" ref="J105:J168" si="7">I105-(ROUNDDOWN(I105/15.0001,0)*15)</f>
        <v>15</v>
      </c>
      <c r="K105" s="463">
        <f t="shared" si="5"/>
        <v>0</v>
      </c>
      <c r="L105" s="463"/>
      <c r="M105" s="463"/>
      <c r="N105" s="463"/>
      <c r="O105" s="463"/>
      <c r="P105" s="463"/>
      <c r="Q105" s="463"/>
      <c r="R105" s="471"/>
    </row>
    <row r="106" spans="1:18" ht="31.5" customHeight="1" x14ac:dyDescent="0.25">
      <c r="A106" s="470">
        <v>1050</v>
      </c>
      <c r="B106" s="462" t="s">
        <v>123</v>
      </c>
      <c r="C106" s="462" t="s">
        <v>127</v>
      </c>
      <c r="D106" s="462" t="s">
        <v>1501</v>
      </c>
      <c r="E106" s="462" t="s">
        <v>1502</v>
      </c>
      <c r="F106" s="462" t="s">
        <v>180</v>
      </c>
      <c r="G106" s="462" t="s">
        <v>181</v>
      </c>
      <c r="H106" s="471" t="s">
        <v>10</v>
      </c>
      <c r="I106" s="469">
        <f t="shared" si="6"/>
        <v>15</v>
      </c>
      <c r="J106" s="472">
        <f t="shared" si="7"/>
        <v>15</v>
      </c>
      <c r="K106" s="463">
        <f t="shared" si="5"/>
        <v>0</v>
      </c>
      <c r="L106" s="463"/>
      <c r="M106" s="463"/>
      <c r="N106" s="463"/>
      <c r="O106" s="463"/>
      <c r="P106" s="463"/>
      <c r="Q106" s="463"/>
      <c r="R106" s="471"/>
    </row>
    <row r="107" spans="1:18" ht="31.5" customHeight="1" x14ac:dyDescent="0.25">
      <c r="A107" s="470">
        <v>1060</v>
      </c>
      <c r="B107" s="462" t="s">
        <v>123</v>
      </c>
      <c r="C107" s="462" t="s">
        <v>128</v>
      </c>
      <c r="D107" s="462" t="s">
        <v>1503</v>
      </c>
      <c r="E107" s="462" t="s">
        <v>1504</v>
      </c>
      <c r="F107" s="462" t="s">
        <v>1505</v>
      </c>
      <c r="G107" s="462" t="s">
        <v>1506</v>
      </c>
      <c r="H107" s="471" t="s">
        <v>129</v>
      </c>
      <c r="I107" s="469">
        <f t="shared" si="6"/>
        <v>15</v>
      </c>
      <c r="J107" s="472">
        <f t="shared" si="7"/>
        <v>15</v>
      </c>
      <c r="K107" s="463">
        <f t="shared" si="5"/>
        <v>0</v>
      </c>
      <c r="L107" s="463"/>
      <c r="M107" s="463"/>
      <c r="N107" s="463"/>
      <c r="O107" s="463"/>
      <c r="P107" s="463"/>
      <c r="Q107" s="463"/>
      <c r="R107" s="471"/>
    </row>
    <row r="108" spans="1:18" ht="31.5" customHeight="1" x14ac:dyDescent="0.25">
      <c r="A108" s="470">
        <v>1070</v>
      </c>
      <c r="B108" s="462" t="s">
        <v>5</v>
      </c>
      <c r="C108" s="463" t="s">
        <v>130</v>
      </c>
      <c r="D108" s="462" t="s">
        <v>182</v>
      </c>
      <c r="E108" s="462" t="s">
        <v>1507</v>
      </c>
      <c r="F108" s="462" t="s">
        <v>1508</v>
      </c>
      <c r="G108" s="462" t="s">
        <v>1509</v>
      </c>
      <c r="H108" s="471" t="s">
        <v>129</v>
      </c>
      <c r="I108" s="469">
        <f t="shared" si="6"/>
        <v>16</v>
      </c>
      <c r="J108" s="472">
        <f t="shared" si="7"/>
        <v>1</v>
      </c>
      <c r="K108" s="463">
        <f t="shared" si="5"/>
        <v>1</v>
      </c>
      <c r="L108" s="463"/>
      <c r="M108" s="462"/>
      <c r="N108" s="463"/>
      <c r="O108" s="463"/>
      <c r="P108" s="463"/>
      <c r="Q108" s="463"/>
      <c r="R108" s="471"/>
    </row>
    <row r="109" spans="1:18" ht="31.5" customHeight="1" x14ac:dyDescent="0.25">
      <c r="A109" s="470">
        <v>1080</v>
      </c>
      <c r="B109" s="462" t="s">
        <v>5</v>
      </c>
      <c r="C109" s="463" t="s">
        <v>130</v>
      </c>
      <c r="D109" s="462" t="s">
        <v>183</v>
      </c>
      <c r="E109" s="462" t="s">
        <v>1510</v>
      </c>
      <c r="F109" s="462" t="s">
        <v>1511</v>
      </c>
      <c r="G109" s="462" t="s">
        <v>1512</v>
      </c>
      <c r="H109" s="471" t="s">
        <v>7</v>
      </c>
      <c r="I109" s="469">
        <f t="shared" si="6"/>
        <v>16</v>
      </c>
      <c r="J109" s="472">
        <f t="shared" si="7"/>
        <v>1</v>
      </c>
      <c r="K109" s="463">
        <f t="shared" si="5"/>
        <v>1</v>
      </c>
      <c r="L109" s="463"/>
      <c r="M109" s="462"/>
      <c r="N109" s="463"/>
      <c r="O109" s="463"/>
      <c r="P109" s="463"/>
      <c r="Q109" s="463"/>
      <c r="R109" s="471"/>
    </row>
    <row r="110" spans="1:18" ht="31.5" customHeight="1" x14ac:dyDescent="0.25">
      <c r="A110" s="470">
        <v>1090</v>
      </c>
      <c r="B110" s="462" t="s">
        <v>5</v>
      </c>
      <c r="C110" s="463" t="s">
        <v>130</v>
      </c>
      <c r="D110" s="462" t="s">
        <v>184</v>
      </c>
      <c r="E110" s="462" t="s">
        <v>1513</v>
      </c>
      <c r="F110" s="462" t="s">
        <v>1514</v>
      </c>
      <c r="G110" s="462" t="s">
        <v>1515</v>
      </c>
      <c r="H110" s="471" t="s">
        <v>129</v>
      </c>
      <c r="I110" s="469">
        <f t="shared" si="6"/>
        <v>16</v>
      </c>
      <c r="J110" s="472">
        <f t="shared" si="7"/>
        <v>1</v>
      </c>
      <c r="K110" s="463">
        <f t="shared" si="5"/>
        <v>1</v>
      </c>
      <c r="L110" s="463"/>
      <c r="M110" s="462"/>
      <c r="N110" s="463"/>
      <c r="O110" s="463"/>
      <c r="P110" s="463"/>
      <c r="Q110" s="463"/>
      <c r="R110" s="471"/>
    </row>
    <row r="111" spans="1:18" ht="31.5" customHeight="1" x14ac:dyDescent="0.25">
      <c r="A111" s="470">
        <v>1100</v>
      </c>
      <c r="B111" s="462" t="s">
        <v>17</v>
      </c>
      <c r="C111" s="463" t="s">
        <v>130</v>
      </c>
      <c r="D111" s="462" t="s">
        <v>185</v>
      </c>
      <c r="E111" s="462" t="s">
        <v>186</v>
      </c>
      <c r="F111" s="462" t="s">
        <v>1516</v>
      </c>
      <c r="G111" s="462" t="s">
        <v>1517</v>
      </c>
      <c r="H111" s="471" t="s">
        <v>10</v>
      </c>
      <c r="I111" s="469">
        <f t="shared" si="6"/>
        <v>17</v>
      </c>
      <c r="J111" s="472">
        <f t="shared" si="7"/>
        <v>2</v>
      </c>
      <c r="K111" s="463">
        <f t="shared" si="5"/>
        <v>1</v>
      </c>
      <c r="L111" s="463"/>
      <c r="M111" s="462"/>
      <c r="N111" s="463"/>
      <c r="O111" s="463"/>
      <c r="P111" s="463"/>
      <c r="Q111" s="463"/>
      <c r="R111" s="471"/>
    </row>
    <row r="112" spans="1:18" ht="31.5" customHeight="1" x14ac:dyDescent="0.25">
      <c r="A112" s="470">
        <v>1110</v>
      </c>
      <c r="B112" s="462" t="s">
        <v>17</v>
      </c>
      <c r="C112" s="462" t="s">
        <v>130</v>
      </c>
      <c r="D112" s="463" t="s">
        <v>1518</v>
      </c>
      <c r="E112" s="463" t="s">
        <v>1519</v>
      </c>
      <c r="F112" s="463" t="s">
        <v>1520</v>
      </c>
      <c r="G112" s="463" t="s">
        <v>1521</v>
      </c>
      <c r="H112" s="471" t="s">
        <v>129</v>
      </c>
      <c r="I112" s="469">
        <f t="shared" si="6"/>
        <v>17</v>
      </c>
      <c r="J112" s="472">
        <f t="shared" si="7"/>
        <v>2</v>
      </c>
      <c r="K112" s="463">
        <f t="shared" si="5"/>
        <v>1</v>
      </c>
      <c r="L112" s="463"/>
      <c r="M112" s="463"/>
      <c r="N112" s="462"/>
      <c r="O112" s="462"/>
      <c r="P112" s="462"/>
      <c r="Q112" s="462"/>
      <c r="R112" s="471"/>
    </row>
    <row r="113" spans="1:18" ht="31.5" customHeight="1" x14ac:dyDescent="0.25">
      <c r="A113" s="470">
        <v>1120</v>
      </c>
      <c r="B113" s="462" t="s">
        <v>21</v>
      </c>
      <c r="C113" s="462" t="s">
        <v>130</v>
      </c>
      <c r="D113" s="463" t="s">
        <v>187</v>
      </c>
      <c r="E113" s="463" t="s">
        <v>1522</v>
      </c>
      <c r="F113" s="463" t="s">
        <v>1523</v>
      </c>
      <c r="G113" s="463" t="s">
        <v>1524</v>
      </c>
      <c r="H113" s="471" t="s">
        <v>7</v>
      </c>
      <c r="I113" s="469">
        <f t="shared" si="6"/>
        <v>18</v>
      </c>
      <c r="J113" s="472">
        <f t="shared" si="7"/>
        <v>3</v>
      </c>
      <c r="K113" s="463">
        <f t="shared" si="5"/>
        <v>1</v>
      </c>
      <c r="L113" s="463"/>
      <c r="M113" s="463"/>
      <c r="N113" s="462"/>
      <c r="O113" s="462"/>
      <c r="P113" s="462"/>
      <c r="Q113" s="462"/>
      <c r="R113" s="471"/>
    </row>
    <row r="114" spans="1:18" ht="31.5" customHeight="1" x14ac:dyDescent="0.25">
      <c r="A114" s="470">
        <v>1130</v>
      </c>
      <c r="B114" s="462" t="s">
        <v>21</v>
      </c>
      <c r="C114" s="462" t="s">
        <v>130</v>
      </c>
      <c r="D114" s="463" t="s">
        <v>1525</v>
      </c>
      <c r="E114" s="463" t="s">
        <v>1526</v>
      </c>
      <c r="F114" s="463" t="s">
        <v>1527</v>
      </c>
      <c r="G114" s="463" t="s">
        <v>1528</v>
      </c>
      <c r="H114" s="471" t="s">
        <v>129</v>
      </c>
      <c r="I114" s="469">
        <f t="shared" si="6"/>
        <v>18</v>
      </c>
      <c r="J114" s="472">
        <f t="shared" si="7"/>
        <v>3</v>
      </c>
      <c r="K114" s="463">
        <f t="shared" si="5"/>
        <v>1</v>
      </c>
      <c r="L114" s="463"/>
      <c r="M114" s="463"/>
      <c r="N114" s="462"/>
      <c r="O114" s="462"/>
      <c r="P114" s="462"/>
      <c r="Q114" s="462"/>
      <c r="R114" s="471"/>
    </row>
    <row r="115" spans="1:18" ht="31.5" customHeight="1" x14ac:dyDescent="0.25">
      <c r="A115" s="470">
        <v>1140</v>
      </c>
      <c r="B115" s="462" t="s">
        <v>26</v>
      </c>
      <c r="C115" s="462" t="s">
        <v>130</v>
      </c>
      <c r="D115" s="462" t="s">
        <v>1529</v>
      </c>
      <c r="E115" s="463" t="s">
        <v>1530</v>
      </c>
      <c r="F115" s="463" t="s">
        <v>1531</v>
      </c>
      <c r="G115" s="463" t="s">
        <v>1532</v>
      </c>
      <c r="H115" s="471" t="s">
        <v>10</v>
      </c>
      <c r="I115" s="469">
        <f t="shared" si="6"/>
        <v>19</v>
      </c>
      <c r="J115" s="472">
        <f t="shared" si="7"/>
        <v>4</v>
      </c>
      <c r="K115" s="463">
        <f t="shared" si="5"/>
        <v>1</v>
      </c>
      <c r="L115" s="463"/>
      <c r="M115" s="463"/>
      <c r="N115" s="463"/>
      <c r="O115" s="462"/>
      <c r="P115" s="462"/>
      <c r="Q115" s="462"/>
      <c r="R115" s="471"/>
    </row>
    <row r="116" spans="1:18" ht="31.5" customHeight="1" x14ac:dyDescent="0.25">
      <c r="A116" s="470">
        <v>1150</v>
      </c>
      <c r="B116" s="462" t="s">
        <v>26</v>
      </c>
      <c r="C116" s="462" t="s">
        <v>130</v>
      </c>
      <c r="D116" s="463" t="s">
        <v>1533</v>
      </c>
      <c r="E116" s="463" t="s">
        <v>1534</v>
      </c>
      <c r="F116" s="463" t="s">
        <v>1535</v>
      </c>
      <c r="G116" s="463" t="s">
        <v>1536</v>
      </c>
      <c r="H116" s="471" t="s">
        <v>129</v>
      </c>
      <c r="I116" s="469">
        <f t="shared" si="6"/>
        <v>19</v>
      </c>
      <c r="J116" s="472">
        <f t="shared" si="7"/>
        <v>4</v>
      </c>
      <c r="K116" s="463">
        <f t="shared" si="5"/>
        <v>1</v>
      </c>
      <c r="L116" s="463"/>
      <c r="M116" s="463"/>
      <c r="N116" s="462"/>
      <c r="O116" s="462"/>
      <c r="P116" s="462"/>
      <c r="Q116" s="462"/>
      <c r="R116" s="471"/>
    </row>
    <row r="117" spans="1:18" ht="31.5" customHeight="1" x14ac:dyDescent="0.25">
      <c r="A117" s="470">
        <v>1160</v>
      </c>
      <c r="B117" s="462" t="s">
        <v>29</v>
      </c>
      <c r="C117" s="462" t="s">
        <v>130</v>
      </c>
      <c r="D117" s="462" t="s">
        <v>1537</v>
      </c>
      <c r="E117" s="462" t="s">
        <v>1538</v>
      </c>
      <c r="F117" s="462" t="s">
        <v>1539</v>
      </c>
      <c r="G117" s="462" t="s">
        <v>1540</v>
      </c>
      <c r="H117" s="463" t="s">
        <v>7</v>
      </c>
      <c r="I117" s="469">
        <f t="shared" si="6"/>
        <v>20</v>
      </c>
      <c r="J117" s="472">
        <f t="shared" si="7"/>
        <v>5</v>
      </c>
      <c r="K117" s="463">
        <f t="shared" si="5"/>
        <v>1</v>
      </c>
      <c r="L117" s="463"/>
      <c r="M117" s="463"/>
      <c r="N117" s="463"/>
      <c r="O117" s="463"/>
      <c r="P117" s="463"/>
      <c r="Q117" s="463"/>
      <c r="R117" s="463"/>
    </row>
    <row r="118" spans="1:18" ht="31.5" customHeight="1" x14ac:dyDescent="0.25">
      <c r="A118" s="470">
        <v>1170</v>
      </c>
      <c r="B118" s="462" t="s">
        <v>29</v>
      </c>
      <c r="C118" s="462" t="s">
        <v>130</v>
      </c>
      <c r="D118" s="462" t="s">
        <v>1541</v>
      </c>
      <c r="E118" s="462" t="s">
        <v>1542</v>
      </c>
      <c r="F118" s="462" t="s">
        <v>1543</v>
      </c>
      <c r="G118" s="462" t="s">
        <v>1544</v>
      </c>
      <c r="H118" s="471" t="s">
        <v>129</v>
      </c>
      <c r="I118" s="469">
        <f t="shared" si="6"/>
        <v>20</v>
      </c>
      <c r="J118" s="472">
        <f t="shared" si="7"/>
        <v>5</v>
      </c>
      <c r="K118" s="463">
        <f t="shared" si="5"/>
        <v>1</v>
      </c>
      <c r="L118" s="463"/>
      <c r="M118" s="463"/>
      <c r="N118" s="463"/>
      <c r="O118" s="463"/>
      <c r="P118" s="463"/>
      <c r="Q118" s="463"/>
      <c r="R118" s="471"/>
    </row>
    <row r="119" spans="1:18" ht="31.5" customHeight="1" x14ac:dyDescent="0.25">
      <c r="A119" s="470">
        <v>1180</v>
      </c>
      <c r="B119" s="462" t="s">
        <v>35</v>
      </c>
      <c r="C119" s="462" t="s">
        <v>131</v>
      </c>
      <c r="D119" s="462" t="s">
        <v>1545</v>
      </c>
      <c r="E119" s="462" t="s">
        <v>1546</v>
      </c>
      <c r="F119" s="462" t="s">
        <v>1547</v>
      </c>
      <c r="G119" s="462" t="s">
        <v>1548</v>
      </c>
      <c r="H119" s="471" t="s">
        <v>10</v>
      </c>
      <c r="I119" s="469">
        <f t="shared" si="6"/>
        <v>21</v>
      </c>
      <c r="J119" s="472">
        <f t="shared" si="7"/>
        <v>6</v>
      </c>
      <c r="K119" s="463">
        <f t="shared" si="5"/>
        <v>1</v>
      </c>
      <c r="L119" s="463"/>
      <c r="M119" s="463"/>
      <c r="N119" s="463"/>
      <c r="O119" s="463"/>
      <c r="P119" s="463"/>
      <c r="Q119" s="463"/>
      <c r="R119" s="471"/>
    </row>
    <row r="120" spans="1:18" ht="31.5" customHeight="1" x14ac:dyDescent="0.25">
      <c r="A120" s="470">
        <v>1190</v>
      </c>
      <c r="B120" s="462" t="s">
        <v>35</v>
      </c>
      <c r="C120" s="462" t="s">
        <v>131</v>
      </c>
      <c r="D120" s="462" t="s">
        <v>1549</v>
      </c>
      <c r="E120" s="462" t="s">
        <v>1550</v>
      </c>
      <c r="F120" s="462" t="s">
        <v>1551</v>
      </c>
      <c r="G120" s="462" t="s">
        <v>1552</v>
      </c>
      <c r="H120" s="471" t="s">
        <v>10</v>
      </c>
      <c r="I120" s="469">
        <f t="shared" si="6"/>
        <v>21</v>
      </c>
      <c r="J120" s="472">
        <f t="shared" si="7"/>
        <v>6</v>
      </c>
      <c r="K120" s="463">
        <f t="shared" si="5"/>
        <v>1</v>
      </c>
      <c r="L120" s="463"/>
      <c r="M120" s="463"/>
      <c r="N120" s="463"/>
      <c r="O120" s="463"/>
      <c r="P120" s="463"/>
      <c r="Q120" s="463"/>
      <c r="R120" s="471"/>
    </row>
    <row r="121" spans="1:18" ht="31.5" customHeight="1" x14ac:dyDescent="0.25">
      <c r="A121" s="470">
        <v>1200</v>
      </c>
      <c r="B121" s="462" t="s">
        <v>35</v>
      </c>
      <c r="C121" s="462" t="s">
        <v>131</v>
      </c>
      <c r="D121" s="462" t="s">
        <v>1553</v>
      </c>
      <c r="E121" s="462" t="s">
        <v>1554</v>
      </c>
      <c r="F121" s="462" t="s">
        <v>1555</v>
      </c>
      <c r="G121" s="462" t="s">
        <v>188</v>
      </c>
      <c r="H121" s="471" t="s">
        <v>10</v>
      </c>
      <c r="I121" s="469">
        <f t="shared" si="6"/>
        <v>21</v>
      </c>
      <c r="J121" s="472">
        <f t="shared" si="7"/>
        <v>6</v>
      </c>
      <c r="K121" s="463">
        <f t="shared" si="5"/>
        <v>1</v>
      </c>
      <c r="L121" s="463"/>
      <c r="M121" s="463"/>
      <c r="N121" s="463"/>
      <c r="O121" s="463"/>
      <c r="P121" s="463"/>
      <c r="Q121" s="463"/>
      <c r="R121" s="471"/>
    </row>
    <row r="122" spans="1:18" ht="31.5" customHeight="1" x14ac:dyDescent="0.25">
      <c r="A122" s="470">
        <v>1210</v>
      </c>
      <c r="B122" s="462" t="s">
        <v>35</v>
      </c>
      <c r="C122" s="462" t="s">
        <v>131</v>
      </c>
      <c r="D122" s="462" t="s">
        <v>1556</v>
      </c>
      <c r="E122" s="462" t="s">
        <v>1557</v>
      </c>
      <c r="F122" s="462" t="s">
        <v>1558</v>
      </c>
      <c r="G122" s="462" t="s">
        <v>1559</v>
      </c>
      <c r="H122" s="471" t="s">
        <v>129</v>
      </c>
      <c r="I122" s="469">
        <f t="shared" si="6"/>
        <v>21</v>
      </c>
      <c r="J122" s="472">
        <f t="shared" si="7"/>
        <v>6</v>
      </c>
      <c r="K122" s="463">
        <f t="shared" si="5"/>
        <v>1</v>
      </c>
      <c r="L122" s="463"/>
      <c r="M122" s="463"/>
      <c r="N122" s="463"/>
      <c r="O122" s="463"/>
      <c r="P122" s="463"/>
      <c r="Q122" s="463"/>
      <c r="R122" s="471"/>
    </row>
    <row r="123" spans="1:18" ht="31.5" customHeight="1" x14ac:dyDescent="0.25">
      <c r="A123" s="470">
        <v>1220</v>
      </c>
      <c r="B123" s="462" t="s">
        <v>46</v>
      </c>
      <c r="C123" s="462" t="s">
        <v>132</v>
      </c>
      <c r="D123" s="462" t="s">
        <v>1560</v>
      </c>
      <c r="E123" s="462" t="s">
        <v>1561</v>
      </c>
      <c r="F123" s="462" t="s">
        <v>1562</v>
      </c>
      <c r="G123" s="462" t="s">
        <v>1563</v>
      </c>
      <c r="H123" s="471" t="s">
        <v>7</v>
      </c>
      <c r="I123" s="469">
        <f t="shared" si="6"/>
        <v>22</v>
      </c>
      <c r="J123" s="472">
        <f t="shared" si="7"/>
        <v>7</v>
      </c>
      <c r="K123" s="463">
        <f t="shared" si="5"/>
        <v>1</v>
      </c>
      <c r="L123" s="463"/>
      <c r="M123" s="463"/>
      <c r="N123" s="463"/>
      <c r="O123" s="463"/>
      <c r="P123" s="463"/>
      <c r="Q123" s="463"/>
      <c r="R123" s="471"/>
    </row>
    <row r="124" spans="1:18" ht="31.5" customHeight="1" x14ac:dyDescent="0.25">
      <c r="A124" s="470">
        <v>1230</v>
      </c>
      <c r="B124" s="462" t="s">
        <v>46</v>
      </c>
      <c r="C124" s="462" t="s">
        <v>132</v>
      </c>
      <c r="D124" s="462" t="s">
        <v>1564</v>
      </c>
      <c r="E124" s="462" t="s">
        <v>1565</v>
      </c>
      <c r="F124" s="462" t="s">
        <v>1566</v>
      </c>
      <c r="G124" s="462" t="s">
        <v>1567</v>
      </c>
      <c r="H124" s="471" t="s">
        <v>7</v>
      </c>
      <c r="I124" s="469">
        <f t="shared" si="6"/>
        <v>22</v>
      </c>
      <c r="J124" s="472">
        <f t="shared" si="7"/>
        <v>7</v>
      </c>
      <c r="K124" s="463">
        <f t="shared" si="5"/>
        <v>1</v>
      </c>
      <c r="L124" s="463"/>
      <c r="M124" s="463"/>
      <c r="N124" s="463"/>
      <c r="O124" s="463"/>
      <c r="P124" s="463"/>
      <c r="Q124" s="463"/>
      <c r="R124" s="471"/>
    </row>
    <row r="125" spans="1:18" ht="31.5" customHeight="1" x14ac:dyDescent="0.25">
      <c r="A125" s="470">
        <v>1240</v>
      </c>
      <c r="B125" s="462" t="s">
        <v>46</v>
      </c>
      <c r="C125" s="462" t="s">
        <v>132</v>
      </c>
      <c r="D125" s="462" t="s">
        <v>1568</v>
      </c>
      <c r="E125" s="462" t="s">
        <v>1569</v>
      </c>
      <c r="F125" s="462" t="s">
        <v>1570</v>
      </c>
      <c r="G125" s="462" t="s">
        <v>1571</v>
      </c>
      <c r="H125" s="471" t="s">
        <v>7</v>
      </c>
      <c r="I125" s="469">
        <f t="shared" si="6"/>
        <v>22</v>
      </c>
      <c r="J125" s="472">
        <f t="shared" si="7"/>
        <v>7</v>
      </c>
      <c r="K125" s="463">
        <f t="shared" si="5"/>
        <v>1</v>
      </c>
      <c r="L125" s="463"/>
      <c r="M125" s="463"/>
      <c r="N125" s="463"/>
      <c r="O125" s="463"/>
      <c r="P125" s="463"/>
      <c r="Q125" s="463"/>
      <c r="R125" s="471"/>
    </row>
    <row r="126" spans="1:18" ht="31.5" customHeight="1" x14ac:dyDescent="0.25">
      <c r="A126" s="470">
        <v>1250</v>
      </c>
      <c r="B126" s="462" t="s">
        <v>46</v>
      </c>
      <c r="C126" s="462" t="s">
        <v>132</v>
      </c>
      <c r="D126" s="462" t="s">
        <v>1572</v>
      </c>
      <c r="E126" s="462" t="s">
        <v>1573</v>
      </c>
      <c r="F126" s="462" t="s">
        <v>1574</v>
      </c>
      <c r="G126" s="462" t="s">
        <v>1575</v>
      </c>
      <c r="H126" s="471" t="s">
        <v>129</v>
      </c>
      <c r="I126" s="469">
        <f t="shared" si="6"/>
        <v>22</v>
      </c>
      <c r="J126" s="472">
        <f t="shared" si="7"/>
        <v>7</v>
      </c>
      <c r="K126" s="463">
        <f t="shared" si="5"/>
        <v>1</v>
      </c>
      <c r="L126" s="463"/>
      <c r="M126" s="463"/>
      <c r="N126" s="463"/>
      <c r="O126" s="463"/>
      <c r="P126" s="463"/>
      <c r="Q126" s="463"/>
      <c r="R126" s="471"/>
    </row>
    <row r="127" spans="1:18" ht="31.5" customHeight="1" x14ac:dyDescent="0.25">
      <c r="A127" s="470">
        <v>1260</v>
      </c>
      <c r="B127" s="462" t="s">
        <v>46</v>
      </c>
      <c r="C127" s="462" t="s">
        <v>132</v>
      </c>
      <c r="D127" s="462" t="s">
        <v>189</v>
      </c>
      <c r="E127" s="462" t="s">
        <v>190</v>
      </c>
      <c r="F127" s="462" t="s">
        <v>1576</v>
      </c>
      <c r="G127" s="462" t="s">
        <v>1577</v>
      </c>
      <c r="H127" s="471" t="s">
        <v>10</v>
      </c>
      <c r="I127" s="469">
        <f t="shared" si="6"/>
        <v>22</v>
      </c>
      <c r="J127" s="472">
        <f t="shared" si="7"/>
        <v>7</v>
      </c>
      <c r="K127" s="463">
        <f t="shared" si="5"/>
        <v>1</v>
      </c>
      <c r="L127" s="463"/>
      <c r="M127" s="463"/>
      <c r="N127" s="463"/>
      <c r="O127" s="463"/>
      <c r="P127" s="463"/>
      <c r="Q127" s="463"/>
      <c r="R127" s="471"/>
    </row>
    <row r="128" spans="1:18" ht="31.5" customHeight="1" x14ac:dyDescent="0.25">
      <c r="A128" s="470">
        <v>1270</v>
      </c>
      <c r="B128" s="462" t="s">
        <v>46</v>
      </c>
      <c r="C128" s="462" t="s">
        <v>132</v>
      </c>
      <c r="D128" s="462" t="s">
        <v>1578</v>
      </c>
      <c r="E128" s="462" t="s">
        <v>1579</v>
      </c>
      <c r="F128" s="462" t="s">
        <v>1580</v>
      </c>
      <c r="G128" s="462" t="s">
        <v>191</v>
      </c>
      <c r="H128" s="471" t="s">
        <v>10</v>
      </c>
      <c r="I128" s="469">
        <f t="shared" si="6"/>
        <v>22</v>
      </c>
      <c r="J128" s="472">
        <f t="shared" si="7"/>
        <v>7</v>
      </c>
      <c r="K128" s="463">
        <f t="shared" si="5"/>
        <v>1</v>
      </c>
      <c r="L128" s="463"/>
      <c r="M128" s="463"/>
      <c r="N128" s="463"/>
      <c r="O128" s="463"/>
      <c r="P128" s="463"/>
      <c r="Q128" s="463"/>
      <c r="R128" s="471"/>
    </row>
    <row r="129" spans="1:18" ht="31.5" customHeight="1" x14ac:dyDescent="0.25">
      <c r="A129" s="470">
        <v>1280</v>
      </c>
      <c r="B129" s="462" t="s">
        <v>133</v>
      </c>
      <c r="C129" s="462" t="s">
        <v>132</v>
      </c>
      <c r="D129" s="462" t="s">
        <v>1581</v>
      </c>
      <c r="E129" s="462" t="s">
        <v>1582</v>
      </c>
      <c r="F129" s="462" t="s">
        <v>1583</v>
      </c>
      <c r="G129" s="462" t="s">
        <v>1584</v>
      </c>
      <c r="H129" s="471" t="s">
        <v>10</v>
      </c>
      <c r="I129" s="469">
        <f t="shared" si="6"/>
        <v>23</v>
      </c>
      <c r="J129" s="472">
        <f t="shared" si="7"/>
        <v>8</v>
      </c>
      <c r="K129" s="463">
        <f t="shared" si="5"/>
        <v>1</v>
      </c>
      <c r="L129" s="463"/>
      <c r="M129" s="463"/>
      <c r="N129" s="463"/>
      <c r="O129" s="463"/>
      <c r="P129" s="463"/>
      <c r="Q129" s="463"/>
      <c r="R129" s="471"/>
    </row>
    <row r="130" spans="1:18" ht="31.5" customHeight="1" x14ac:dyDescent="0.25">
      <c r="A130" s="470">
        <v>1290</v>
      </c>
      <c r="B130" s="462" t="s">
        <v>133</v>
      </c>
      <c r="C130" s="462" t="s">
        <v>132</v>
      </c>
      <c r="D130" s="462" t="s">
        <v>1585</v>
      </c>
      <c r="E130" s="462" t="s">
        <v>1586</v>
      </c>
      <c r="F130" s="462" t="s">
        <v>1587</v>
      </c>
      <c r="G130" s="462" t="s">
        <v>1588</v>
      </c>
      <c r="H130" s="471" t="s">
        <v>129</v>
      </c>
      <c r="I130" s="469">
        <f t="shared" si="6"/>
        <v>23</v>
      </c>
      <c r="J130" s="472">
        <f t="shared" si="7"/>
        <v>8</v>
      </c>
      <c r="K130" s="463">
        <f t="shared" si="5"/>
        <v>1</v>
      </c>
      <c r="L130" s="463"/>
      <c r="M130" s="463"/>
      <c r="N130" s="463"/>
      <c r="O130" s="463"/>
      <c r="P130" s="463"/>
      <c r="Q130" s="463"/>
      <c r="R130" s="471"/>
    </row>
    <row r="131" spans="1:18" ht="31.5" customHeight="1" x14ac:dyDescent="0.25">
      <c r="A131" s="470">
        <v>1300</v>
      </c>
      <c r="B131" s="462" t="s">
        <v>68</v>
      </c>
      <c r="C131" s="462" t="s">
        <v>134</v>
      </c>
      <c r="D131" s="462" t="s">
        <v>1589</v>
      </c>
      <c r="E131" s="462" t="s">
        <v>1590</v>
      </c>
      <c r="F131" s="462" t="s">
        <v>1591</v>
      </c>
      <c r="G131" s="462" t="s">
        <v>1592</v>
      </c>
      <c r="H131" s="471" t="s">
        <v>7</v>
      </c>
      <c r="I131" s="469">
        <f t="shared" si="6"/>
        <v>24</v>
      </c>
      <c r="J131" s="472">
        <f t="shared" si="7"/>
        <v>9</v>
      </c>
      <c r="K131" s="463">
        <f t="shared" ref="K131:K194" si="8">ROUNDDOWN(I131/15.001,0)</f>
        <v>1</v>
      </c>
      <c r="L131" s="463"/>
      <c r="M131" s="463"/>
      <c r="N131" s="463"/>
      <c r="O131" s="463"/>
      <c r="P131" s="463"/>
      <c r="Q131" s="463"/>
      <c r="R131" s="471"/>
    </row>
    <row r="132" spans="1:18" ht="31.5" customHeight="1" x14ac:dyDescent="0.25">
      <c r="A132" s="470">
        <v>1310</v>
      </c>
      <c r="B132" s="462" t="s">
        <v>68</v>
      </c>
      <c r="C132" s="462" t="s">
        <v>134</v>
      </c>
      <c r="D132" s="462" t="s">
        <v>1593</v>
      </c>
      <c r="E132" s="462" t="s">
        <v>1594</v>
      </c>
      <c r="F132" s="462" t="s">
        <v>1595</v>
      </c>
      <c r="G132" s="462" t="s">
        <v>1596</v>
      </c>
      <c r="H132" s="471" t="s">
        <v>7</v>
      </c>
      <c r="I132" s="469">
        <f t="shared" si="6"/>
        <v>24</v>
      </c>
      <c r="J132" s="472">
        <f t="shared" si="7"/>
        <v>9</v>
      </c>
      <c r="K132" s="463">
        <f t="shared" si="8"/>
        <v>1</v>
      </c>
      <c r="L132" s="463"/>
      <c r="M132" s="463"/>
      <c r="N132" s="463"/>
      <c r="O132" s="463"/>
      <c r="P132" s="463"/>
      <c r="Q132" s="463"/>
      <c r="R132" s="471"/>
    </row>
    <row r="133" spans="1:18" ht="31.5" customHeight="1" x14ac:dyDescent="0.25">
      <c r="A133" s="470">
        <v>1320</v>
      </c>
      <c r="B133" s="462" t="s">
        <v>68</v>
      </c>
      <c r="C133" s="462" t="s">
        <v>134</v>
      </c>
      <c r="D133" s="462" t="s">
        <v>1597</v>
      </c>
      <c r="E133" s="462" t="s">
        <v>1598</v>
      </c>
      <c r="F133" s="462" t="s">
        <v>1599</v>
      </c>
      <c r="G133" s="462" t="s">
        <v>192</v>
      </c>
      <c r="H133" s="471" t="s">
        <v>7</v>
      </c>
      <c r="I133" s="469">
        <f t="shared" si="6"/>
        <v>24</v>
      </c>
      <c r="J133" s="472">
        <f t="shared" si="7"/>
        <v>9</v>
      </c>
      <c r="K133" s="463">
        <f t="shared" si="8"/>
        <v>1</v>
      </c>
      <c r="L133" s="463"/>
      <c r="M133" s="463"/>
      <c r="N133" s="463"/>
      <c r="O133" s="463"/>
      <c r="P133" s="463"/>
      <c r="Q133" s="463"/>
      <c r="R133" s="471"/>
    </row>
    <row r="134" spans="1:18" ht="31.5" customHeight="1" x14ac:dyDescent="0.25">
      <c r="A134" s="470">
        <v>1330</v>
      </c>
      <c r="B134" s="462" t="s">
        <v>68</v>
      </c>
      <c r="C134" s="462" t="s">
        <v>134</v>
      </c>
      <c r="D134" s="462" t="s">
        <v>1600</v>
      </c>
      <c r="E134" s="463" t="s">
        <v>1601</v>
      </c>
      <c r="F134" s="462" t="s">
        <v>1602</v>
      </c>
      <c r="G134" s="462" t="s">
        <v>1603</v>
      </c>
      <c r="H134" s="471" t="s">
        <v>129</v>
      </c>
      <c r="I134" s="469">
        <f t="shared" si="6"/>
        <v>24</v>
      </c>
      <c r="J134" s="472">
        <f t="shared" si="7"/>
        <v>9</v>
      </c>
      <c r="K134" s="463">
        <f t="shared" si="8"/>
        <v>1</v>
      </c>
      <c r="L134" s="463"/>
      <c r="M134" s="463"/>
      <c r="N134" s="463"/>
      <c r="O134" s="462"/>
      <c r="P134" s="463"/>
      <c r="Q134" s="463"/>
      <c r="R134" s="471"/>
    </row>
    <row r="135" spans="1:18" ht="31.5" customHeight="1" x14ac:dyDescent="0.25">
      <c r="A135" s="470">
        <v>1340</v>
      </c>
      <c r="B135" s="462" t="s">
        <v>78</v>
      </c>
      <c r="C135" s="462" t="s">
        <v>134</v>
      </c>
      <c r="D135" s="462" t="s">
        <v>193</v>
      </c>
      <c r="E135" s="462" t="s">
        <v>1604</v>
      </c>
      <c r="F135" s="462" t="s">
        <v>194</v>
      </c>
      <c r="G135" s="462" t="s">
        <v>1605</v>
      </c>
      <c r="H135" s="471" t="s">
        <v>10</v>
      </c>
      <c r="I135" s="469">
        <f t="shared" si="6"/>
        <v>25</v>
      </c>
      <c r="J135" s="472">
        <f t="shared" si="7"/>
        <v>10</v>
      </c>
      <c r="K135" s="463">
        <f t="shared" si="8"/>
        <v>1</v>
      </c>
      <c r="L135" s="463"/>
      <c r="M135" s="463"/>
      <c r="N135" s="463"/>
      <c r="O135" s="463"/>
      <c r="P135" s="463"/>
      <c r="Q135" s="463"/>
      <c r="R135" s="471"/>
    </row>
    <row r="136" spans="1:18" ht="31.5" customHeight="1" x14ac:dyDescent="0.25">
      <c r="A136" s="470">
        <v>1350</v>
      </c>
      <c r="B136" s="462" t="s">
        <v>78</v>
      </c>
      <c r="C136" s="462" t="s">
        <v>134</v>
      </c>
      <c r="D136" s="462" t="s">
        <v>1606</v>
      </c>
      <c r="E136" s="463" t="s">
        <v>195</v>
      </c>
      <c r="F136" s="462" t="s">
        <v>1607</v>
      </c>
      <c r="G136" s="462" t="s">
        <v>1608</v>
      </c>
      <c r="H136" s="471" t="s">
        <v>10</v>
      </c>
      <c r="I136" s="469">
        <f t="shared" si="6"/>
        <v>25</v>
      </c>
      <c r="J136" s="472">
        <f t="shared" si="7"/>
        <v>10</v>
      </c>
      <c r="K136" s="463">
        <f t="shared" si="8"/>
        <v>1</v>
      </c>
      <c r="L136" s="463"/>
      <c r="M136" s="463"/>
      <c r="N136" s="463"/>
      <c r="O136" s="462"/>
      <c r="P136" s="463"/>
      <c r="Q136" s="463"/>
      <c r="R136" s="471"/>
    </row>
    <row r="137" spans="1:18" ht="31.5" customHeight="1" x14ac:dyDescent="0.25">
      <c r="A137" s="470">
        <v>1360</v>
      </c>
      <c r="B137" s="462" t="s">
        <v>78</v>
      </c>
      <c r="C137" s="462" t="s">
        <v>134</v>
      </c>
      <c r="D137" s="462" t="s">
        <v>196</v>
      </c>
      <c r="E137" s="462" t="s">
        <v>1609</v>
      </c>
      <c r="F137" s="462" t="s">
        <v>1610</v>
      </c>
      <c r="G137" s="462" t="s">
        <v>197</v>
      </c>
      <c r="H137" s="471" t="s">
        <v>10</v>
      </c>
      <c r="I137" s="469">
        <f t="shared" si="6"/>
        <v>25</v>
      </c>
      <c r="J137" s="472">
        <f t="shared" si="7"/>
        <v>10</v>
      </c>
      <c r="K137" s="463">
        <f t="shared" si="8"/>
        <v>1</v>
      </c>
      <c r="L137" s="463"/>
      <c r="M137" s="463"/>
      <c r="N137" s="463"/>
      <c r="O137" s="463"/>
      <c r="P137" s="463"/>
      <c r="Q137" s="463"/>
      <c r="R137" s="471"/>
    </row>
    <row r="138" spans="1:18" ht="31.5" customHeight="1" x14ac:dyDescent="0.25">
      <c r="A138" s="470">
        <v>1370</v>
      </c>
      <c r="B138" s="462" t="s">
        <v>78</v>
      </c>
      <c r="C138" s="462" t="s">
        <v>134</v>
      </c>
      <c r="D138" s="462" t="s">
        <v>1611</v>
      </c>
      <c r="E138" s="462" t="s">
        <v>1612</v>
      </c>
      <c r="F138" s="462" t="s">
        <v>1613</v>
      </c>
      <c r="G138" s="462" t="s">
        <v>1614</v>
      </c>
      <c r="H138" s="471" t="s">
        <v>129</v>
      </c>
      <c r="I138" s="469">
        <f t="shared" si="6"/>
        <v>25</v>
      </c>
      <c r="J138" s="472">
        <f t="shared" si="7"/>
        <v>10</v>
      </c>
      <c r="K138" s="463">
        <f t="shared" si="8"/>
        <v>1</v>
      </c>
      <c r="L138" s="463"/>
      <c r="M138" s="463"/>
      <c r="N138" s="463"/>
      <c r="O138" s="463"/>
      <c r="P138" s="463"/>
      <c r="Q138" s="463"/>
      <c r="R138" s="471"/>
    </row>
    <row r="139" spans="1:18" ht="31.5" customHeight="1" x14ac:dyDescent="0.25">
      <c r="A139" s="470">
        <v>1380</v>
      </c>
      <c r="B139" s="462" t="s">
        <v>88</v>
      </c>
      <c r="C139" s="462" t="s">
        <v>135</v>
      </c>
      <c r="D139" s="462" t="s">
        <v>198</v>
      </c>
      <c r="E139" s="462" t="s">
        <v>1615</v>
      </c>
      <c r="F139" s="462" t="s">
        <v>1616</v>
      </c>
      <c r="G139" s="462" t="s">
        <v>199</v>
      </c>
      <c r="H139" s="471" t="s">
        <v>7</v>
      </c>
      <c r="I139" s="469">
        <f t="shared" si="6"/>
        <v>26</v>
      </c>
      <c r="J139" s="472">
        <f t="shared" si="7"/>
        <v>11</v>
      </c>
      <c r="K139" s="463">
        <f t="shared" si="8"/>
        <v>1</v>
      </c>
      <c r="L139" s="463"/>
      <c r="M139" s="463"/>
      <c r="N139" s="463"/>
      <c r="O139" s="463"/>
      <c r="P139" s="463"/>
      <c r="Q139" s="463"/>
      <c r="R139" s="471"/>
    </row>
    <row r="140" spans="1:18" ht="31.5" customHeight="1" x14ac:dyDescent="0.25">
      <c r="A140" s="470">
        <v>1390</v>
      </c>
      <c r="B140" s="462" t="s">
        <v>88</v>
      </c>
      <c r="C140" s="462" t="s">
        <v>135</v>
      </c>
      <c r="D140" s="462" t="s">
        <v>1617</v>
      </c>
      <c r="E140" s="462" t="s">
        <v>1618</v>
      </c>
      <c r="F140" s="462" t="s">
        <v>1619</v>
      </c>
      <c r="G140" s="462" t="s">
        <v>1620</v>
      </c>
      <c r="H140" s="471" t="s">
        <v>7</v>
      </c>
      <c r="I140" s="469">
        <f t="shared" si="6"/>
        <v>26</v>
      </c>
      <c r="J140" s="472">
        <f t="shared" si="7"/>
        <v>11</v>
      </c>
      <c r="K140" s="463">
        <f t="shared" si="8"/>
        <v>1</v>
      </c>
      <c r="L140" s="463"/>
      <c r="M140" s="463"/>
      <c r="N140" s="463"/>
      <c r="O140" s="463"/>
      <c r="P140" s="463"/>
      <c r="Q140" s="463"/>
      <c r="R140" s="471"/>
    </row>
    <row r="141" spans="1:18" ht="31.5" customHeight="1" x14ac:dyDescent="0.25">
      <c r="A141" s="470">
        <v>1400</v>
      </c>
      <c r="B141" s="462" t="s">
        <v>88</v>
      </c>
      <c r="C141" s="462" t="s">
        <v>135</v>
      </c>
      <c r="D141" s="462" t="s">
        <v>200</v>
      </c>
      <c r="E141" s="462" t="s">
        <v>1621</v>
      </c>
      <c r="F141" s="462" t="s">
        <v>1622</v>
      </c>
      <c r="G141" s="462" t="s">
        <v>1623</v>
      </c>
      <c r="H141" s="471" t="s">
        <v>7</v>
      </c>
      <c r="I141" s="469">
        <f t="shared" si="6"/>
        <v>26</v>
      </c>
      <c r="J141" s="472">
        <f t="shared" si="7"/>
        <v>11</v>
      </c>
      <c r="K141" s="463">
        <f t="shared" si="8"/>
        <v>1</v>
      </c>
      <c r="L141" s="463"/>
      <c r="M141" s="463"/>
      <c r="N141" s="463"/>
      <c r="O141" s="463"/>
      <c r="P141" s="463"/>
      <c r="Q141" s="463"/>
      <c r="R141" s="471"/>
    </row>
    <row r="142" spans="1:18" ht="31.5" customHeight="1" x14ac:dyDescent="0.25">
      <c r="A142" s="470">
        <v>1410</v>
      </c>
      <c r="B142" s="462" t="s">
        <v>88</v>
      </c>
      <c r="C142" s="462" t="s">
        <v>135</v>
      </c>
      <c r="D142" s="462" t="s">
        <v>1624</v>
      </c>
      <c r="E142" s="462" t="s">
        <v>1625</v>
      </c>
      <c r="F142" s="462" t="s">
        <v>201</v>
      </c>
      <c r="G142" s="462" t="s">
        <v>1626</v>
      </c>
      <c r="H142" s="471" t="s">
        <v>129</v>
      </c>
      <c r="I142" s="469">
        <f t="shared" si="6"/>
        <v>26</v>
      </c>
      <c r="J142" s="472">
        <f t="shared" si="7"/>
        <v>11</v>
      </c>
      <c r="K142" s="463">
        <f t="shared" si="8"/>
        <v>1</v>
      </c>
      <c r="L142" s="463"/>
      <c r="M142" s="463"/>
      <c r="N142" s="463"/>
      <c r="O142" s="463"/>
      <c r="P142" s="463"/>
      <c r="Q142" s="463"/>
      <c r="R142" s="471"/>
    </row>
    <row r="143" spans="1:18" ht="31.5" customHeight="1" x14ac:dyDescent="0.25">
      <c r="A143" s="470">
        <v>1420</v>
      </c>
      <c r="B143" s="462" t="s">
        <v>95</v>
      </c>
      <c r="C143" s="462" t="s">
        <v>135</v>
      </c>
      <c r="D143" s="462" t="s">
        <v>202</v>
      </c>
      <c r="E143" s="462" t="s">
        <v>1627</v>
      </c>
      <c r="F143" s="462" t="s">
        <v>1628</v>
      </c>
      <c r="G143" s="462" t="s">
        <v>1629</v>
      </c>
      <c r="H143" s="471" t="s">
        <v>10</v>
      </c>
      <c r="I143" s="469">
        <f t="shared" si="6"/>
        <v>27</v>
      </c>
      <c r="J143" s="472">
        <f t="shared" si="7"/>
        <v>12</v>
      </c>
      <c r="K143" s="463">
        <f t="shared" si="8"/>
        <v>1</v>
      </c>
      <c r="L143" s="463"/>
      <c r="M143" s="463"/>
      <c r="N143" s="463"/>
      <c r="O143" s="463"/>
      <c r="P143" s="463"/>
      <c r="Q143" s="463"/>
      <c r="R143" s="471"/>
    </row>
    <row r="144" spans="1:18" ht="31.5" customHeight="1" x14ac:dyDescent="0.25">
      <c r="A144" s="470">
        <v>1430</v>
      </c>
      <c r="B144" s="462" t="s">
        <v>95</v>
      </c>
      <c r="C144" s="462" t="s">
        <v>135</v>
      </c>
      <c r="D144" s="462" t="s">
        <v>1630</v>
      </c>
      <c r="E144" s="462" t="s">
        <v>1631</v>
      </c>
      <c r="F144" s="462" t="s">
        <v>1632</v>
      </c>
      <c r="G144" s="462" t="s">
        <v>1633</v>
      </c>
      <c r="H144" s="471" t="s">
        <v>10</v>
      </c>
      <c r="I144" s="469">
        <f t="shared" si="6"/>
        <v>27</v>
      </c>
      <c r="J144" s="472">
        <f t="shared" si="7"/>
        <v>12</v>
      </c>
      <c r="K144" s="463">
        <f t="shared" si="8"/>
        <v>1</v>
      </c>
      <c r="L144" s="463"/>
      <c r="M144" s="463"/>
      <c r="N144" s="463"/>
      <c r="O144" s="463"/>
      <c r="P144" s="463"/>
      <c r="Q144" s="463"/>
      <c r="R144" s="471"/>
    </row>
    <row r="145" spans="1:18" ht="31.5" customHeight="1" x14ac:dyDescent="0.25">
      <c r="A145" s="470">
        <v>1440</v>
      </c>
      <c r="B145" s="462" t="s">
        <v>95</v>
      </c>
      <c r="C145" s="462" t="s">
        <v>135</v>
      </c>
      <c r="D145" s="462" t="s">
        <v>203</v>
      </c>
      <c r="E145" s="462" t="s">
        <v>1634</v>
      </c>
      <c r="F145" s="462" t="s">
        <v>1635</v>
      </c>
      <c r="G145" s="462" t="s">
        <v>1636</v>
      </c>
      <c r="H145" s="471" t="s">
        <v>10</v>
      </c>
      <c r="I145" s="469">
        <f t="shared" ref="I145:I208" si="9">IF(B145=B143,I143,I143+1)</f>
        <v>27</v>
      </c>
      <c r="J145" s="472">
        <f t="shared" si="7"/>
        <v>12</v>
      </c>
      <c r="K145" s="463">
        <f t="shared" si="8"/>
        <v>1</v>
      </c>
      <c r="L145" s="463"/>
      <c r="M145" s="463"/>
      <c r="N145" s="463"/>
      <c r="O145" s="463"/>
      <c r="P145" s="463"/>
      <c r="Q145" s="463"/>
      <c r="R145" s="471"/>
    </row>
    <row r="146" spans="1:18" ht="31.5" customHeight="1" x14ac:dyDescent="0.25">
      <c r="A146" s="470">
        <v>1450</v>
      </c>
      <c r="B146" s="462" t="s">
        <v>95</v>
      </c>
      <c r="C146" s="462" t="s">
        <v>135</v>
      </c>
      <c r="D146" s="462" t="s">
        <v>1637</v>
      </c>
      <c r="E146" s="462" t="s">
        <v>1638</v>
      </c>
      <c r="F146" s="462" t="s">
        <v>1639</v>
      </c>
      <c r="G146" s="462" t="s">
        <v>1640</v>
      </c>
      <c r="H146" s="471" t="s">
        <v>129</v>
      </c>
      <c r="I146" s="469">
        <f t="shared" si="9"/>
        <v>27</v>
      </c>
      <c r="J146" s="472">
        <f t="shared" si="7"/>
        <v>12</v>
      </c>
      <c r="K146" s="463">
        <f t="shared" si="8"/>
        <v>1</v>
      </c>
      <c r="L146" s="463"/>
      <c r="M146" s="463"/>
      <c r="N146" s="463"/>
      <c r="O146" s="463"/>
      <c r="P146" s="463"/>
      <c r="Q146" s="463"/>
      <c r="R146" s="471"/>
    </row>
    <row r="147" spans="1:18" ht="31.5" customHeight="1" x14ac:dyDescent="0.25">
      <c r="A147" s="470">
        <v>1460</v>
      </c>
      <c r="B147" s="462" t="s">
        <v>106</v>
      </c>
      <c r="C147" s="462" t="s">
        <v>136</v>
      </c>
      <c r="D147" s="462" t="s">
        <v>1641</v>
      </c>
      <c r="E147" s="462" t="s">
        <v>204</v>
      </c>
      <c r="F147" s="462" t="s">
        <v>1642</v>
      </c>
      <c r="G147" s="462" t="s">
        <v>205</v>
      </c>
      <c r="H147" s="471" t="s">
        <v>7</v>
      </c>
      <c r="I147" s="469">
        <f t="shared" si="9"/>
        <v>28</v>
      </c>
      <c r="J147" s="472">
        <f t="shared" si="7"/>
        <v>13</v>
      </c>
      <c r="K147" s="463">
        <f t="shared" si="8"/>
        <v>1</v>
      </c>
      <c r="L147" s="463"/>
      <c r="M147" s="463"/>
      <c r="N147" s="463"/>
      <c r="O147" s="463"/>
      <c r="P147" s="463"/>
      <c r="Q147" s="463"/>
      <c r="R147" s="471"/>
    </row>
    <row r="148" spans="1:18" ht="31.5" customHeight="1" x14ac:dyDescent="0.25">
      <c r="A148" s="470">
        <v>1470</v>
      </c>
      <c r="B148" s="462" t="s">
        <v>106</v>
      </c>
      <c r="C148" s="462" t="s">
        <v>136</v>
      </c>
      <c r="D148" s="462" t="s">
        <v>1643</v>
      </c>
      <c r="E148" s="462" t="s">
        <v>1644</v>
      </c>
      <c r="F148" s="462" t="s">
        <v>1645</v>
      </c>
      <c r="G148" s="462" t="s">
        <v>1646</v>
      </c>
      <c r="H148" s="471" t="s">
        <v>7</v>
      </c>
      <c r="I148" s="469">
        <f t="shared" si="9"/>
        <v>28</v>
      </c>
      <c r="J148" s="472">
        <f t="shared" si="7"/>
        <v>13</v>
      </c>
      <c r="K148" s="463">
        <f t="shared" si="8"/>
        <v>1</v>
      </c>
      <c r="L148" s="463"/>
      <c r="M148" s="463"/>
      <c r="N148" s="463"/>
      <c r="O148" s="463"/>
      <c r="P148" s="463"/>
      <c r="Q148" s="463"/>
      <c r="R148" s="471"/>
    </row>
    <row r="149" spans="1:18" ht="31.5" customHeight="1" x14ac:dyDescent="0.25">
      <c r="A149" s="470">
        <v>1480</v>
      </c>
      <c r="B149" s="462" t="s">
        <v>106</v>
      </c>
      <c r="C149" s="462" t="s">
        <v>136</v>
      </c>
      <c r="D149" s="462" t="s">
        <v>206</v>
      </c>
      <c r="E149" s="462" t="s">
        <v>1647</v>
      </c>
      <c r="F149" s="462" t="s">
        <v>207</v>
      </c>
      <c r="G149" s="462" t="s">
        <v>1648</v>
      </c>
      <c r="H149" s="463" t="s">
        <v>7</v>
      </c>
      <c r="I149" s="469">
        <f t="shared" si="9"/>
        <v>28</v>
      </c>
      <c r="J149" s="472">
        <f t="shared" si="7"/>
        <v>13</v>
      </c>
      <c r="K149" s="463">
        <f t="shared" si="8"/>
        <v>1</v>
      </c>
      <c r="L149" s="463"/>
      <c r="M149" s="463"/>
      <c r="N149" s="463"/>
      <c r="O149" s="463"/>
      <c r="P149" s="463"/>
      <c r="Q149" s="463"/>
      <c r="R149" s="463"/>
    </row>
    <row r="150" spans="1:18" ht="31.5" customHeight="1" x14ac:dyDescent="0.25">
      <c r="A150" s="470">
        <v>1490</v>
      </c>
      <c r="B150" s="462" t="s">
        <v>106</v>
      </c>
      <c r="C150" s="462" t="s">
        <v>136</v>
      </c>
      <c r="D150" s="463" t="s">
        <v>1649</v>
      </c>
      <c r="E150" s="463" t="s">
        <v>208</v>
      </c>
      <c r="F150" s="462" t="s">
        <v>1650</v>
      </c>
      <c r="G150" s="462" t="s">
        <v>209</v>
      </c>
      <c r="H150" s="463" t="s">
        <v>129</v>
      </c>
      <c r="I150" s="469">
        <f t="shared" si="9"/>
        <v>28</v>
      </c>
      <c r="J150" s="472">
        <f t="shared" si="7"/>
        <v>13</v>
      </c>
      <c r="K150" s="463">
        <f t="shared" si="8"/>
        <v>1</v>
      </c>
      <c r="L150" s="463"/>
      <c r="M150" s="463"/>
      <c r="N150" s="462"/>
      <c r="O150" s="462"/>
      <c r="P150" s="463"/>
      <c r="Q150" s="463"/>
      <c r="R150" s="463"/>
    </row>
    <row r="151" spans="1:18" ht="31.5" customHeight="1" x14ac:dyDescent="0.25">
      <c r="A151" s="470">
        <v>1500</v>
      </c>
      <c r="B151" s="462" t="s">
        <v>119</v>
      </c>
      <c r="C151" s="462" t="s">
        <v>136</v>
      </c>
      <c r="D151" s="462" t="s">
        <v>210</v>
      </c>
      <c r="E151" s="462" t="s">
        <v>1651</v>
      </c>
      <c r="F151" s="462" t="s">
        <v>1652</v>
      </c>
      <c r="G151" s="462" t="s">
        <v>1653</v>
      </c>
      <c r="H151" s="463" t="s">
        <v>10</v>
      </c>
      <c r="I151" s="469">
        <f t="shared" si="9"/>
        <v>29</v>
      </c>
      <c r="J151" s="472">
        <f t="shared" si="7"/>
        <v>14</v>
      </c>
      <c r="K151" s="463">
        <f t="shared" si="8"/>
        <v>1</v>
      </c>
      <c r="L151" s="463"/>
      <c r="M151" s="463"/>
      <c r="N151" s="463"/>
      <c r="O151" s="463"/>
      <c r="P151" s="463"/>
      <c r="Q151" s="463"/>
      <c r="R151" s="463"/>
    </row>
    <row r="152" spans="1:18" ht="31.5" customHeight="1" x14ac:dyDescent="0.25">
      <c r="A152" s="470">
        <v>1510</v>
      </c>
      <c r="B152" s="462" t="s">
        <v>119</v>
      </c>
      <c r="C152" s="462" t="s">
        <v>136</v>
      </c>
      <c r="D152" s="462" t="s">
        <v>1654</v>
      </c>
      <c r="E152" s="462" t="s">
        <v>1655</v>
      </c>
      <c r="F152" s="462" t="s">
        <v>1656</v>
      </c>
      <c r="G152" s="462" t="s">
        <v>1657</v>
      </c>
      <c r="H152" s="463" t="s">
        <v>10</v>
      </c>
      <c r="I152" s="469">
        <f t="shared" si="9"/>
        <v>29</v>
      </c>
      <c r="J152" s="472">
        <f t="shared" si="7"/>
        <v>14</v>
      </c>
      <c r="K152" s="463">
        <f t="shared" si="8"/>
        <v>1</v>
      </c>
      <c r="L152" s="463"/>
      <c r="M152" s="463"/>
      <c r="N152" s="463"/>
      <c r="O152" s="463"/>
      <c r="P152" s="463"/>
      <c r="Q152" s="463"/>
      <c r="R152" s="463"/>
    </row>
    <row r="153" spans="1:18" ht="31.5" customHeight="1" x14ac:dyDescent="0.25">
      <c r="A153" s="470">
        <v>1520</v>
      </c>
      <c r="B153" s="462" t="s">
        <v>119</v>
      </c>
      <c r="C153" s="462" t="s">
        <v>136</v>
      </c>
      <c r="D153" s="462" t="s">
        <v>1658</v>
      </c>
      <c r="E153" s="462" t="s">
        <v>211</v>
      </c>
      <c r="F153" s="462" t="s">
        <v>1659</v>
      </c>
      <c r="G153" s="462" t="s">
        <v>1660</v>
      </c>
      <c r="H153" s="463" t="s">
        <v>10</v>
      </c>
      <c r="I153" s="469">
        <f t="shared" si="9"/>
        <v>29</v>
      </c>
      <c r="J153" s="472">
        <f t="shared" si="7"/>
        <v>14</v>
      </c>
      <c r="K153" s="463">
        <f t="shared" si="8"/>
        <v>1</v>
      </c>
      <c r="L153" s="463"/>
      <c r="M153" s="463"/>
      <c r="N153" s="463"/>
      <c r="O153" s="463"/>
      <c r="P153" s="463"/>
      <c r="Q153" s="463"/>
      <c r="R153" s="463"/>
    </row>
    <row r="154" spans="1:18" ht="31.5" customHeight="1" x14ac:dyDescent="0.25">
      <c r="A154" s="470">
        <v>1530</v>
      </c>
      <c r="B154" s="462" t="s">
        <v>119</v>
      </c>
      <c r="C154" s="462" t="s">
        <v>136</v>
      </c>
      <c r="D154" s="462" t="s">
        <v>1661</v>
      </c>
      <c r="E154" s="462" t="s">
        <v>1662</v>
      </c>
      <c r="F154" s="462" t="s">
        <v>1663</v>
      </c>
      <c r="G154" s="462" t="s">
        <v>1664</v>
      </c>
      <c r="H154" s="463" t="s">
        <v>129</v>
      </c>
      <c r="I154" s="469">
        <f t="shared" si="9"/>
        <v>29</v>
      </c>
      <c r="J154" s="472">
        <f t="shared" si="7"/>
        <v>14</v>
      </c>
      <c r="K154" s="463">
        <f t="shared" si="8"/>
        <v>1</v>
      </c>
      <c r="L154" s="463"/>
      <c r="M154" s="463"/>
      <c r="N154" s="463"/>
      <c r="O154" s="463"/>
      <c r="P154" s="463"/>
      <c r="Q154" s="463"/>
      <c r="R154" s="463"/>
    </row>
    <row r="155" spans="1:18" ht="31.5" customHeight="1" x14ac:dyDescent="0.25">
      <c r="A155" s="470">
        <v>1540</v>
      </c>
      <c r="B155" s="462" t="s">
        <v>123</v>
      </c>
      <c r="C155" s="462" t="s">
        <v>137</v>
      </c>
      <c r="D155" s="462" t="s">
        <v>1665</v>
      </c>
      <c r="E155" s="462" t="s">
        <v>1666</v>
      </c>
      <c r="F155" s="462" t="s">
        <v>1667</v>
      </c>
      <c r="G155" s="462" t="s">
        <v>1668</v>
      </c>
      <c r="H155" s="463" t="s">
        <v>7</v>
      </c>
      <c r="I155" s="469">
        <f t="shared" si="9"/>
        <v>30</v>
      </c>
      <c r="J155" s="472">
        <f t="shared" si="7"/>
        <v>15</v>
      </c>
      <c r="K155" s="463">
        <f t="shared" si="8"/>
        <v>1</v>
      </c>
      <c r="L155" s="463"/>
      <c r="M155" s="463"/>
      <c r="N155" s="463"/>
      <c r="O155" s="463"/>
      <c r="P155" s="463"/>
      <c r="Q155" s="463"/>
      <c r="R155" s="463"/>
    </row>
    <row r="156" spans="1:18" ht="31.5" customHeight="1" x14ac:dyDescent="0.25">
      <c r="A156" s="470">
        <v>1550</v>
      </c>
      <c r="B156" s="462" t="s">
        <v>123</v>
      </c>
      <c r="C156" s="462" t="s">
        <v>137</v>
      </c>
      <c r="D156" s="462" t="s">
        <v>1669</v>
      </c>
      <c r="E156" s="462" t="s">
        <v>1670</v>
      </c>
      <c r="F156" s="462" t="s">
        <v>1671</v>
      </c>
      <c r="G156" s="462" t="s">
        <v>1672</v>
      </c>
      <c r="H156" s="463" t="s">
        <v>129</v>
      </c>
      <c r="I156" s="469">
        <f t="shared" si="9"/>
        <v>30</v>
      </c>
      <c r="J156" s="472">
        <f t="shared" si="7"/>
        <v>15</v>
      </c>
      <c r="K156" s="463">
        <f t="shared" si="8"/>
        <v>1</v>
      </c>
      <c r="L156" s="463"/>
      <c r="M156" s="463"/>
      <c r="N156" s="463"/>
      <c r="O156" s="463"/>
      <c r="P156" s="463"/>
      <c r="Q156" s="463"/>
      <c r="R156" s="463"/>
    </row>
    <row r="157" spans="1:18" ht="31.5" customHeight="1" x14ac:dyDescent="0.25">
      <c r="A157" s="470">
        <v>1560</v>
      </c>
      <c r="B157" s="462" t="s">
        <v>5</v>
      </c>
      <c r="C157" s="462" t="s">
        <v>137</v>
      </c>
      <c r="D157" s="462" t="s">
        <v>1673</v>
      </c>
      <c r="E157" s="462" t="s">
        <v>1674</v>
      </c>
      <c r="F157" s="462" t="s">
        <v>1675</v>
      </c>
      <c r="G157" s="462" t="s">
        <v>1676</v>
      </c>
      <c r="H157" s="463" t="s">
        <v>10</v>
      </c>
      <c r="I157" s="469">
        <f t="shared" si="9"/>
        <v>31</v>
      </c>
      <c r="J157" s="472">
        <f t="shared" si="7"/>
        <v>1</v>
      </c>
      <c r="K157" s="463">
        <f t="shared" si="8"/>
        <v>2</v>
      </c>
      <c r="L157" s="463"/>
      <c r="M157" s="463"/>
      <c r="N157" s="463"/>
      <c r="O157" s="463"/>
      <c r="P157" s="463"/>
      <c r="Q157" s="463"/>
      <c r="R157" s="463"/>
    </row>
    <row r="158" spans="1:18" ht="31.5" customHeight="1" x14ac:dyDescent="0.25">
      <c r="A158" s="470">
        <v>1570</v>
      </c>
      <c r="B158" s="462" t="s">
        <v>5</v>
      </c>
      <c r="C158" s="462" t="s">
        <v>137</v>
      </c>
      <c r="D158" s="462" t="s">
        <v>1677</v>
      </c>
      <c r="E158" s="462" t="s">
        <v>212</v>
      </c>
      <c r="F158" s="462" t="s">
        <v>1678</v>
      </c>
      <c r="G158" s="462" t="s">
        <v>1679</v>
      </c>
      <c r="H158" s="463" t="s">
        <v>129</v>
      </c>
      <c r="I158" s="469">
        <f t="shared" si="9"/>
        <v>31</v>
      </c>
      <c r="J158" s="472">
        <f t="shared" si="7"/>
        <v>1</v>
      </c>
      <c r="K158" s="463">
        <f t="shared" si="8"/>
        <v>2</v>
      </c>
      <c r="L158" s="463"/>
      <c r="M158" s="463"/>
      <c r="N158" s="463"/>
      <c r="O158" s="463"/>
      <c r="P158" s="463"/>
      <c r="Q158" s="463"/>
      <c r="R158" s="463"/>
    </row>
    <row r="159" spans="1:18" ht="31.5" customHeight="1" x14ac:dyDescent="0.25">
      <c r="A159" s="470">
        <v>1580</v>
      </c>
      <c r="B159" s="462" t="s">
        <v>17</v>
      </c>
      <c r="C159" s="462" t="s">
        <v>138</v>
      </c>
      <c r="D159" s="462" t="s">
        <v>213</v>
      </c>
      <c r="E159" s="462" t="s">
        <v>214</v>
      </c>
      <c r="F159" s="462" t="s">
        <v>215</v>
      </c>
      <c r="G159" s="462" t="s">
        <v>1680</v>
      </c>
      <c r="H159" s="463" t="s">
        <v>7</v>
      </c>
      <c r="I159" s="469">
        <f t="shared" si="9"/>
        <v>32</v>
      </c>
      <c r="J159" s="472">
        <f t="shared" si="7"/>
        <v>2</v>
      </c>
      <c r="K159" s="463">
        <f t="shared" si="8"/>
        <v>2</v>
      </c>
      <c r="L159" s="463"/>
      <c r="M159" s="463"/>
      <c r="N159" s="463"/>
      <c r="O159" s="463"/>
      <c r="P159" s="463"/>
      <c r="Q159" s="463"/>
      <c r="R159" s="463"/>
    </row>
    <row r="160" spans="1:18" ht="31.5" customHeight="1" x14ac:dyDescent="0.25">
      <c r="A160" s="470">
        <v>1590</v>
      </c>
      <c r="B160" s="462" t="s">
        <v>17</v>
      </c>
      <c r="C160" s="462" t="s">
        <v>138</v>
      </c>
      <c r="D160" s="463" t="s">
        <v>216</v>
      </c>
      <c r="E160" s="462" t="s">
        <v>1681</v>
      </c>
      <c r="F160" s="462" t="s">
        <v>217</v>
      </c>
      <c r="G160" s="462" t="s">
        <v>218</v>
      </c>
      <c r="H160" s="463" t="s">
        <v>129</v>
      </c>
      <c r="I160" s="469">
        <f t="shared" si="9"/>
        <v>32</v>
      </c>
      <c r="J160" s="472">
        <f t="shared" si="7"/>
        <v>2</v>
      </c>
      <c r="K160" s="463">
        <f t="shared" si="8"/>
        <v>2</v>
      </c>
      <c r="L160" s="463"/>
      <c r="M160" s="463"/>
      <c r="N160" s="462"/>
      <c r="O160" s="463"/>
      <c r="P160" s="463"/>
      <c r="Q160" s="463"/>
      <c r="R160" s="463"/>
    </row>
    <row r="161" spans="1:18" ht="31.5" customHeight="1" x14ac:dyDescent="0.25">
      <c r="A161" s="470">
        <v>1600</v>
      </c>
      <c r="B161" s="462" t="s">
        <v>21</v>
      </c>
      <c r="C161" s="462" t="s">
        <v>138</v>
      </c>
      <c r="D161" s="462" t="s">
        <v>219</v>
      </c>
      <c r="E161" s="462" t="s">
        <v>1682</v>
      </c>
      <c r="F161" s="462" t="s">
        <v>1683</v>
      </c>
      <c r="G161" s="462" t="s">
        <v>220</v>
      </c>
      <c r="H161" s="463" t="s">
        <v>10</v>
      </c>
      <c r="I161" s="469">
        <f t="shared" si="9"/>
        <v>33</v>
      </c>
      <c r="J161" s="472">
        <f t="shared" si="7"/>
        <v>3</v>
      </c>
      <c r="K161" s="463">
        <f t="shared" si="8"/>
        <v>2</v>
      </c>
      <c r="L161" s="463"/>
      <c r="M161" s="463"/>
      <c r="N161" s="463"/>
      <c r="O161" s="463"/>
      <c r="P161" s="463"/>
      <c r="Q161" s="463"/>
      <c r="R161" s="463"/>
    </row>
    <row r="162" spans="1:18" ht="31.5" customHeight="1" x14ac:dyDescent="0.25">
      <c r="A162" s="470">
        <v>1610</v>
      </c>
      <c r="B162" s="462" t="s">
        <v>21</v>
      </c>
      <c r="C162" s="462" t="s">
        <v>138</v>
      </c>
      <c r="D162" s="462" t="s">
        <v>1684</v>
      </c>
      <c r="E162" s="462" t="s">
        <v>1685</v>
      </c>
      <c r="F162" s="462" t="s">
        <v>1686</v>
      </c>
      <c r="G162" s="463" t="s">
        <v>1687</v>
      </c>
      <c r="H162" s="463" t="s">
        <v>129</v>
      </c>
      <c r="I162" s="469">
        <f t="shared" si="9"/>
        <v>33</v>
      </c>
      <c r="J162" s="472">
        <f t="shared" si="7"/>
        <v>3</v>
      </c>
      <c r="K162" s="463">
        <f t="shared" si="8"/>
        <v>2</v>
      </c>
      <c r="L162" s="463"/>
      <c r="M162" s="463"/>
      <c r="N162" s="463"/>
      <c r="O162" s="463"/>
      <c r="P162" s="463"/>
      <c r="Q162" s="462"/>
      <c r="R162" s="463"/>
    </row>
    <row r="163" spans="1:18" ht="45.75" customHeight="1" x14ac:dyDescent="0.25">
      <c r="A163" s="470">
        <v>1620</v>
      </c>
      <c r="B163" s="462" t="s">
        <v>26</v>
      </c>
      <c r="C163" s="462" t="s">
        <v>138</v>
      </c>
      <c r="D163" s="462" t="s">
        <v>1688</v>
      </c>
      <c r="E163" s="462" t="s">
        <v>1689</v>
      </c>
      <c r="F163" s="462" t="s">
        <v>1690</v>
      </c>
      <c r="G163" s="462" t="s">
        <v>1691</v>
      </c>
      <c r="H163" s="463" t="s">
        <v>7</v>
      </c>
      <c r="I163" s="469">
        <f t="shared" si="9"/>
        <v>34</v>
      </c>
      <c r="J163" s="472">
        <f t="shared" si="7"/>
        <v>4</v>
      </c>
      <c r="K163" s="463">
        <f t="shared" si="8"/>
        <v>2</v>
      </c>
      <c r="L163" s="463"/>
      <c r="M163" s="463"/>
      <c r="N163" s="463"/>
      <c r="O163" s="463"/>
      <c r="P163" s="463"/>
      <c r="Q163" s="463"/>
      <c r="R163" s="463"/>
    </row>
    <row r="164" spans="1:18" ht="48.75" customHeight="1" x14ac:dyDescent="0.25">
      <c r="A164" s="470">
        <v>1630</v>
      </c>
      <c r="B164" s="462" t="s">
        <v>26</v>
      </c>
      <c r="C164" s="462" t="s">
        <v>138</v>
      </c>
      <c r="D164" s="462" t="s">
        <v>1692</v>
      </c>
      <c r="E164" s="463" t="s">
        <v>1693</v>
      </c>
      <c r="F164" s="462" t="s">
        <v>221</v>
      </c>
      <c r="G164" s="462" t="s">
        <v>1694</v>
      </c>
      <c r="H164" s="463" t="s">
        <v>129</v>
      </c>
      <c r="I164" s="469">
        <f t="shared" si="9"/>
        <v>34</v>
      </c>
      <c r="J164" s="472">
        <f t="shared" si="7"/>
        <v>4</v>
      </c>
      <c r="K164" s="463">
        <f t="shared" si="8"/>
        <v>2</v>
      </c>
      <c r="L164" s="463"/>
      <c r="M164" s="463"/>
      <c r="N164" s="463"/>
      <c r="O164" s="462"/>
      <c r="P164" s="463"/>
      <c r="Q164" s="463"/>
      <c r="R164" s="463"/>
    </row>
    <row r="165" spans="1:18" ht="31.5" customHeight="1" x14ac:dyDescent="0.25">
      <c r="A165" s="470">
        <v>1640</v>
      </c>
      <c r="B165" s="462" t="s">
        <v>29</v>
      </c>
      <c r="C165" s="462" t="s">
        <v>138</v>
      </c>
      <c r="D165" s="462" t="s">
        <v>222</v>
      </c>
      <c r="E165" s="462" t="s">
        <v>1695</v>
      </c>
      <c r="F165" s="462" t="s">
        <v>1696</v>
      </c>
      <c r="G165" s="462" t="s">
        <v>1697</v>
      </c>
      <c r="H165" s="463" t="s">
        <v>10</v>
      </c>
      <c r="I165" s="469">
        <f t="shared" si="9"/>
        <v>35</v>
      </c>
      <c r="J165" s="472">
        <f t="shared" si="7"/>
        <v>5</v>
      </c>
      <c r="K165" s="463">
        <f t="shared" si="8"/>
        <v>2</v>
      </c>
      <c r="L165" s="463"/>
      <c r="M165" s="463"/>
      <c r="N165" s="463"/>
      <c r="O165" s="463"/>
      <c r="P165" s="463"/>
      <c r="Q165" s="463"/>
      <c r="R165" s="463"/>
    </row>
    <row r="166" spans="1:18" ht="31.5" customHeight="1" x14ac:dyDescent="0.25">
      <c r="A166" s="470">
        <v>1650</v>
      </c>
      <c r="B166" s="462" t="s">
        <v>29</v>
      </c>
      <c r="C166" s="462" t="s">
        <v>138</v>
      </c>
      <c r="D166" s="462" t="s">
        <v>1698</v>
      </c>
      <c r="E166" s="462" t="s">
        <v>1699</v>
      </c>
      <c r="F166" s="462" t="s">
        <v>1700</v>
      </c>
      <c r="G166" s="462" t="s">
        <v>1701</v>
      </c>
      <c r="H166" s="463" t="s">
        <v>129</v>
      </c>
      <c r="I166" s="469">
        <f t="shared" si="9"/>
        <v>35</v>
      </c>
      <c r="J166" s="472">
        <f t="shared" si="7"/>
        <v>5</v>
      </c>
      <c r="K166" s="463">
        <f t="shared" si="8"/>
        <v>2</v>
      </c>
      <c r="L166" s="463"/>
      <c r="M166" s="463"/>
      <c r="N166" s="463"/>
      <c r="O166" s="463"/>
      <c r="P166" s="463"/>
      <c r="Q166" s="463"/>
      <c r="R166" s="463"/>
    </row>
    <row r="167" spans="1:18" ht="31.5" customHeight="1" x14ac:dyDescent="0.25">
      <c r="A167" s="470">
        <v>1660</v>
      </c>
      <c r="B167" s="462" t="s">
        <v>35</v>
      </c>
      <c r="C167" s="462" t="s">
        <v>138</v>
      </c>
      <c r="D167" s="462" t="s">
        <v>223</v>
      </c>
      <c r="E167" s="463" t="s">
        <v>1702</v>
      </c>
      <c r="F167" s="462" t="s">
        <v>224</v>
      </c>
      <c r="G167" s="462" t="s">
        <v>225</v>
      </c>
      <c r="H167" s="463" t="s">
        <v>7</v>
      </c>
      <c r="I167" s="469">
        <f t="shared" si="9"/>
        <v>36</v>
      </c>
      <c r="J167" s="472">
        <f t="shared" si="7"/>
        <v>6</v>
      </c>
      <c r="K167" s="463">
        <f t="shared" si="8"/>
        <v>2</v>
      </c>
      <c r="L167" s="463"/>
      <c r="M167" s="463"/>
      <c r="N167" s="463"/>
      <c r="O167" s="462"/>
      <c r="P167" s="463"/>
      <c r="Q167" s="463"/>
      <c r="R167" s="463"/>
    </row>
    <row r="168" spans="1:18" ht="31.5" customHeight="1" x14ac:dyDescent="0.25">
      <c r="A168" s="470">
        <v>1670</v>
      </c>
      <c r="B168" s="462" t="s">
        <v>35</v>
      </c>
      <c r="C168" s="462" t="s">
        <v>138</v>
      </c>
      <c r="D168" s="463" t="s">
        <v>1703</v>
      </c>
      <c r="E168" s="463" t="s">
        <v>1704</v>
      </c>
      <c r="F168" s="463" t="s">
        <v>1705</v>
      </c>
      <c r="G168" s="463" t="s">
        <v>226</v>
      </c>
      <c r="H168" s="463" t="s">
        <v>129</v>
      </c>
      <c r="I168" s="469">
        <f t="shared" si="9"/>
        <v>36</v>
      </c>
      <c r="J168" s="472">
        <f t="shared" si="7"/>
        <v>6</v>
      </c>
      <c r="K168" s="463">
        <f t="shared" si="8"/>
        <v>2</v>
      </c>
      <c r="L168" s="463"/>
      <c r="M168" s="463"/>
      <c r="N168" s="462"/>
      <c r="O168" s="462"/>
      <c r="P168" s="462"/>
      <c r="Q168" s="462"/>
      <c r="R168" s="463"/>
    </row>
    <row r="169" spans="1:18" ht="31.5" customHeight="1" x14ac:dyDescent="0.25">
      <c r="A169" s="470">
        <v>1680</v>
      </c>
      <c r="B169" s="462" t="s">
        <v>46</v>
      </c>
      <c r="C169" s="462" t="s">
        <v>138</v>
      </c>
      <c r="D169" s="463" t="s">
        <v>227</v>
      </c>
      <c r="E169" s="463" t="s">
        <v>228</v>
      </c>
      <c r="F169" s="463" t="s">
        <v>1706</v>
      </c>
      <c r="G169" s="463" t="s">
        <v>1707</v>
      </c>
      <c r="H169" s="463" t="s">
        <v>10</v>
      </c>
      <c r="I169" s="469">
        <f t="shared" si="9"/>
        <v>37</v>
      </c>
      <c r="J169" s="472">
        <f t="shared" ref="J169:J217" si="10">I169-(ROUNDDOWN(I169/15.0001,0)*15)</f>
        <v>7</v>
      </c>
      <c r="K169" s="463">
        <f t="shared" si="8"/>
        <v>2</v>
      </c>
      <c r="L169" s="463"/>
      <c r="M169" s="463"/>
      <c r="N169" s="462"/>
      <c r="O169" s="462"/>
      <c r="P169" s="462"/>
      <c r="Q169" s="462"/>
      <c r="R169" s="463"/>
    </row>
    <row r="170" spans="1:18" ht="31.5" customHeight="1" x14ac:dyDescent="0.25">
      <c r="A170" s="470">
        <v>1690</v>
      </c>
      <c r="B170" s="462" t="s">
        <v>46</v>
      </c>
      <c r="C170" s="462" t="s">
        <v>138</v>
      </c>
      <c r="D170" s="463" t="s">
        <v>1708</v>
      </c>
      <c r="E170" s="462" t="s">
        <v>1709</v>
      </c>
      <c r="F170" s="463" t="s">
        <v>1710</v>
      </c>
      <c r="G170" s="462" t="s">
        <v>1711</v>
      </c>
      <c r="H170" s="463" t="s">
        <v>129</v>
      </c>
      <c r="I170" s="469">
        <f t="shared" si="9"/>
        <v>37</v>
      </c>
      <c r="J170" s="472">
        <f t="shared" si="10"/>
        <v>7</v>
      </c>
      <c r="K170" s="463">
        <f t="shared" si="8"/>
        <v>2</v>
      </c>
      <c r="L170" s="463"/>
      <c r="M170" s="463"/>
      <c r="N170" s="462"/>
      <c r="O170" s="463"/>
      <c r="P170" s="462"/>
      <c r="Q170" s="463"/>
      <c r="R170" s="463"/>
    </row>
    <row r="171" spans="1:18" ht="31.5" customHeight="1" x14ac:dyDescent="0.25">
      <c r="A171" s="470">
        <v>1700</v>
      </c>
      <c r="B171" s="462" t="s">
        <v>133</v>
      </c>
      <c r="C171" s="462" t="s">
        <v>139</v>
      </c>
      <c r="D171" s="463" t="s">
        <v>230</v>
      </c>
      <c r="E171" s="462" t="s">
        <v>231</v>
      </c>
      <c r="F171" s="462" t="s">
        <v>232</v>
      </c>
      <c r="G171" s="462" t="s">
        <v>1712</v>
      </c>
      <c r="H171" s="463" t="s">
        <v>7</v>
      </c>
      <c r="I171" s="469">
        <f t="shared" si="9"/>
        <v>38</v>
      </c>
      <c r="J171" s="472">
        <f t="shared" si="10"/>
        <v>8</v>
      </c>
      <c r="K171" s="463">
        <f t="shared" si="8"/>
        <v>2</v>
      </c>
      <c r="L171" s="463"/>
      <c r="M171" s="463"/>
      <c r="N171" s="462"/>
      <c r="O171" s="463"/>
      <c r="P171" s="463"/>
      <c r="Q171" s="463"/>
      <c r="R171" s="463"/>
    </row>
    <row r="172" spans="1:18" ht="31.5" customHeight="1" x14ac:dyDescent="0.25">
      <c r="A172" s="470">
        <v>1710</v>
      </c>
      <c r="B172" s="462" t="s">
        <v>133</v>
      </c>
      <c r="C172" s="462" t="s">
        <v>139</v>
      </c>
      <c r="D172" s="462" t="s">
        <v>1713</v>
      </c>
      <c r="E172" s="462" t="s">
        <v>1714</v>
      </c>
      <c r="F172" s="462" t="s">
        <v>1715</v>
      </c>
      <c r="G172" s="462" t="s">
        <v>1716</v>
      </c>
      <c r="H172" s="463" t="s">
        <v>129</v>
      </c>
      <c r="I172" s="469">
        <f t="shared" si="9"/>
        <v>38</v>
      </c>
      <c r="J172" s="472">
        <f t="shared" si="10"/>
        <v>8</v>
      </c>
      <c r="K172" s="463">
        <f t="shared" si="8"/>
        <v>2</v>
      </c>
      <c r="L172" s="463"/>
      <c r="M172" s="463"/>
      <c r="N172" s="463"/>
      <c r="O172" s="463"/>
      <c r="P172" s="463"/>
      <c r="Q172" s="463"/>
      <c r="R172" s="463"/>
    </row>
    <row r="173" spans="1:18" ht="31.5" customHeight="1" x14ac:dyDescent="0.25">
      <c r="A173" s="470">
        <v>1720</v>
      </c>
      <c r="B173" s="462" t="s">
        <v>68</v>
      </c>
      <c r="C173" s="462" t="s">
        <v>139</v>
      </c>
      <c r="D173" s="463" t="s">
        <v>233</v>
      </c>
      <c r="E173" s="462" t="s">
        <v>234</v>
      </c>
      <c r="F173" s="462" t="s">
        <v>1717</v>
      </c>
      <c r="G173" s="462" t="s">
        <v>1718</v>
      </c>
      <c r="H173" s="463" t="s">
        <v>10</v>
      </c>
      <c r="I173" s="469">
        <f t="shared" si="9"/>
        <v>39</v>
      </c>
      <c r="J173" s="472">
        <f t="shared" si="10"/>
        <v>9</v>
      </c>
      <c r="K173" s="463">
        <f t="shared" si="8"/>
        <v>2</v>
      </c>
      <c r="L173" s="463"/>
      <c r="M173" s="463"/>
      <c r="N173" s="462"/>
      <c r="O173" s="463"/>
      <c r="P173" s="463"/>
      <c r="Q173" s="463"/>
      <c r="R173" s="463"/>
    </row>
    <row r="174" spans="1:18" ht="31.5" customHeight="1" x14ac:dyDescent="0.25">
      <c r="A174" s="470">
        <v>1730</v>
      </c>
      <c r="B174" s="462" t="s">
        <v>68</v>
      </c>
      <c r="C174" s="462" t="s">
        <v>139</v>
      </c>
      <c r="D174" s="462" t="s">
        <v>235</v>
      </c>
      <c r="E174" s="462" t="s">
        <v>1719</v>
      </c>
      <c r="F174" s="462" t="s">
        <v>1720</v>
      </c>
      <c r="G174" s="462" t="s">
        <v>1721</v>
      </c>
      <c r="H174" s="463" t="s">
        <v>129</v>
      </c>
      <c r="I174" s="469">
        <f t="shared" si="9"/>
        <v>39</v>
      </c>
      <c r="J174" s="472">
        <f t="shared" si="10"/>
        <v>9</v>
      </c>
      <c r="K174" s="463">
        <f t="shared" si="8"/>
        <v>2</v>
      </c>
      <c r="L174" s="463"/>
      <c r="M174" s="463"/>
      <c r="N174" s="463"/>
      <c r="O174" s="463"/>
      <c r="P174" s="463"/>
      <c r="Q174" s="463"/>
      <c r="R174" s="463"/>
    </row>
    <row r="175" spans="1:18" ht="31.5" customHeight="1" x14ac:dyDescent="0.25">
      <c r="A175" s="470">
        <v>1740</v>
      </c>
      <c r="B175" s="462" t="s">
        <v>78</v>
      </c>
      <c r="C175" s="462" t="s">
        <v>139</v>
      </c>
      <c r="D175" s="462" t="s">
        <v>236</v>
      </c>
      <c r="E175" s="462" t="s">
        <v>1722</v>
      </c>
      <c r="F175" s="462" t="s">
        <v>1723</v>
      </c>
      <c r="G175" s="462" t="s">
        <v>1724</v>
      </c>
      <c r="H175" s="463" t="s">
        <v>7</v>
      </c>
      <c r="I175" s="469">
        <f t="shared" si="9"/>
        <v>40</v>
      </c>
      <c r="J175" s="472">
        <f t="shared" si="10"/>
        <v>10</v>
      </c>
      <c r="K175" s="463">
        <f t="shared" si="8"/>
        <v>2</v>
      </c>
      <c r="L175" s="463"/>
      <c r="M175" s="463"/>
      <c r="N175" s="463"/>
      <c r="O175" s="463"/>
      <c r="P175" s="463"/>
      <c r="Q175" s="463"/>
      <c r="R175" s="463"/>
    </row>
    <row r="176" spans="1:18" ht="31.5" customHeight="1" x14ac:dyDescent="0.25">
      <c r="A176" s="470">
        <v>1750</v>
      </c>
      <c r="B176" s="462" t="s">
        <v>78</v>
      </c>
      <c r="C176" s="462" t="s">
        <v>139</v>
      </c>
      <c r="D176" s="463" t="s">
        <v>1725</v>
      </c>
      <c r="E176" s="462" t="s">
        <v>1726</v>
      </c>
      <c r="F176" s="462" t="s">
        <v>1727</v>
      </c>
      <c r="G176" s="462" t="s">
        <v>1728</v>
      </c>
      <c r="H176" s="463" t="s">
        <v>129</v>
      </c>
      <c r="I176" s="469">
        <f t="shared" si="9"/>
        <v>40</v>
      </c>
      <c r="J176" s="472">
        <f t="shared" si="10"/>
        <v>10</v>
      </c>
      <c r="K176" s="463">
        <f t="shared" si="8"/>
        <v>2</v>
      </c>
      <c r="L176" s="463"/>
      <c r="M176" s="463"/>
      <c r="N176" s="462"/>
      <c r="O176" s="463"/>
      <c r="P176" s="463"/>
      <c r="Q176" s="463"/>
      <c r="R176" s="463"/>
    </row>
    <row r="177" spans="1:18" ht="31.5" customHeight="1" x14ac:dyDescent="0.25">
      <c r="A177" s="470">
        <v>1760</v>
      </c>
      <c r="B177" s="462" t="s">
        <v>88</v>
      </c>
      <c r="C177" s="462" t="s">
        <v>139</v>
      </c>
      <c r="D177" s="463" t="s">
        <v>1729</v>
      </c>
      <c r="E177" s="462" t="s">
        <v>1730</v>
      </c>
      <c r="F177" s="462" t="s">
        <v>1731</v>
      </c>
      <c r="G177" s="462" t="s">
        <v>1732</v>
      </c>
      <c r="H177" s="463" t="s">
        <v>10</v>
      </c>
      <c r="I177" s="469">
        <f t="shared" si="9"/>
        <v>41</v>
      </c>
      <c r="J177" s="472">
        <f t="shared" si="10"/>
        <v>11</v>
      </c>
      <c r="K177" s="463">
        <f t="shared" si="8"/>
        <v>2</v>
      </c>
      <c r="L177" s="463"/>
      <c r="M177" s="463"/>
      <c r="N177" s="462"/>
      <c r="O177" s="463"/>
      <c r="P177" s="463"/>
      <c r="Q177" s="463"/>
      <c r="R177" s="463"/>
    </row>
    <row r="178" spans="1:18" ht="31.5" customHeight="1" x14ac:dyDescent="0.25">
      <c r="A178" s="470">
        <v>1770</v>
      </c>
      <c r="B178" s="462" t="s">
        <v>88</v>
      </c>
      <c r="C178" s="462" t="s">
        <v>139</v>
      </c>
      <c r="D178" s="462" t="s">
        <v>237</v>
      </c>
      <c r="E178" s="462" t="s">
        <v>1733</v>
      </c>
      <c r="F178" s="462" t="s">
        <v>1734</v>
      </c>
      <c r="G178" s="462" t="s">
        <v>238</v>
      </c>
      <c r="H178" s="463" t="s">
        <v>129</v>
      </c>
      <c r="I178" s="469">
        <f t="shared" si="9"/>
        <v>41</v>
      </c>
      <c r="J178" s="472">
        <f t="shared" si="10"/>
        <v>11</v>
      </c>
      <c r="K178" s="463">
        <f t="shared" si="8"/>
        <v>2</v>
      </c>
      <c r="L178" s="463"/>
      <c r="M178" s="463"/>
      <c r="N178" s="463"/>
      <c r="O178" s="463"/>
      <c r="P178" s="463"/>
      <c r="Q178" s="463"/>
      <c r="R178" s="463"/>
    </row>
    <row r="179" spans="1:18" ht="31.5" customHeight="1" x14ac:dyDescent="0.25">
      <c r="A179" s="470">
        <v>1780</v>
      </c>
      <c r="B179" s="462" t="s">
        <v>95</v>
      </c>
      <c r="C179" s="462" t="s">
        <v>139</v>
      </c>
      <c r="D179" s="462" t="s">
        <v>1735</v>
      </c>
      <c r="E179" s="462" t="s">
        <v>1736</v>
      </c>
      <c r="F179" s="462" t="s">
        <v>239</v>
      </c>
      <c r="G179" s="462" t="s">
        <v>1737</v>
      </c>
      <c r="H179" s="463" t="s">
        <v>7</v>
      </c>
      <c r="I179" s="469">
        <f t="shared" si="9"/>
        <v>42</v>
      </c>
      <c r="J179" s="472">
        <f t="shared" si="10"/>
        <v>12</v>
      </c>
      <c r="K179" s="463">
        <f t="shared" si="8"/>
        <v>2</v>
      </c>
      <c r="L179" s="463"/>
      <c r="M179" s="463"/>
      <c r="N179" s="463"/>
      <c r="O179" s="463"/>
      <c r="P179" s="463"/>
      <c r="Q179" s="463"/>
      <c r="R179" s="463"/>
    </row>
    <row r="180" spans="1:18" ht="31.5" customHeight="1" x14ac:dyDescent="0.25">
      <c r="A180" s="470">
        <v>1790</v>
      </c>
      <c r="B180" s="462" t="s">
        <v>95</v>
      </c>
      <c r="C180" s="462" t="s">
        <v>139</v>
      </c>
      <c r="D180" s="463" t="s">
        <v>1738</v>
      </c>
      <c r="E180" s="462" t="s">
        <v>240</v>
      </c>
      <c r="F180" s="462" t="s">
        <v>1739</v>
      </c>
      <c r="G180" s="462" t="s">
        <v>241</v>
      </c>
      <c r="H180" s="463" t="s">
        <v>129</v>
      </c>
      <c r="I180" s="469">
        <f t="shared" si="9"/>
        <v>42</v>
      </c>
      <c r="J180" s="472">
        <f t="shared" si="10"/>
        <v>12</v>
      </c>
      <c r="K180" s="463">
        <f t="shared" si="8"/>
        <v>2</v>
      </c>
      <c r="L180" s="463"/>
      <c r="M180" s="463"/>
      <c r="N180" s="462"/>
      <c r="O180" s="463"/>
      <c r="P180" s="463"/>
      <c r="Q180" s="463"/>
      <c r="R180" s="463"/>
    </row>
    <row r="181" spans="1:18" ht="31.5" customHeight="1" x14ac:dyDescent="0.25">
      <c r="A181" s="470">
        <v>1800</v>
      </c>
      <c r="B181" s="462" t="s">
        <v>106</v>
      </c>
      <c r="C181" s="462" t="s">
        <v>139</v>
      </c>
      <c r="D181" s="463" t="s">
        <v>1740</v>
      </c>
      <c r="E181" s="462" t="s">
        <v>242</v>
      </c>
      <c r="F181" s="462" t="s">
        <v>243</v>
      </c>
      <c r="G181" s="462" t="s">
        <v>1741</v>
      </c>
      <c r="H181" s="463" t="s">
        <v>10</v>
      </c>
      <c r="I181" s="469">
        <f t="shared" si="9"/>
        <v>43</v>
      </c>
      <c r="J181" s="472">
        <f t="shared" si="10"/>
        <v>13</v>
      </c>
      <c r="K181" s="463">
        <f t="shared" si="8"/>
        <v>2</v>
      </c>
      <c r="L181" s="463"/>
      <c r="M181" s="463"/>
      <c r="N181" s="462"/>
      <c r="O181" s="463"/>
      <c r="P181" s="463"/>
      <c r="Q181" s="463"/>
      <c r="R181" s="463"/>
    </row>
    <row r="182" spans="1:18" ht="31.5" customHeight="1" x14ac:dyDescent="0.25">
      <c r="A182" s="470">
        <v>1810</v>
      </c>
      <c r="B182" s="462" t="s">
        <v>106</v>
      </c>
      <c r="C182" s="462" t="s">
        <v>139</v>
      </c>
      <c r="D182" s="463" t="s">
        <v>1742</v>
      </c>
      <c r="E182" s="462" t="s">
        <v>1743</v>
      </c>
      <c r="F182" s="462" t="s">
        <v>1744</v>
      </c>
      <c r="G182" s="462" t="s">
        <v>1745</v>
      </c>
      <c r="H182" s="463" t="s">
        <v>129</v>
      </c>
      <c r="I182" s="469">
        <f t="shared" si="9"/>
        <v>43</v>
      </c>
      <c r="J182" s="472">
        <f t="shared" si="10"/>
        <v>13</v>
      </c>
      <c r="K182" s="463">
        <f t="shared" si="8"/>
        <v>2</v>
      </c>
      <c r="L182" s="463"/>
      <c r="M182" s="463"/>
      <c r="N182" s="462"/>
      <c r="O182" s="463"/>
      <c r="P182" s="463"/>
      <c r="Q182" s="463"/>
      <c r="R182" s="463"/>
    </row>
    <row r="183" spans="1:18" ht="31.5" customHeight="1" x14ac:dyDescent="0.25">
      <c r="A183" s="470">
        <v>1820</v>
      </c>
      <c r="B183" s="462" t="s">
        <v>119</v>
      </c>
      <c r="C183" s="462" t="s">
        <v>140</v>
      </c>
      <c r="D183" s="462" t="s">
        <v>1746</v>
      </c>
      <c r="E183" s="462" t="s">
        <v>1747</v>
      </c>
      <c r="F183" s="462" t="s">
        <v>1748</v>
      </c>
      <c r="G183" s="462" t="s">
        <v>1749</v>
      </c>
      <c r="H183" s="463" t="s">
        <v>7</v>
      </c>
      <c r="I183" s="469">
        <f t="shared" si="9"/>
        <v>44</v>
      </c>
      <c r="J183" s="472">
        <f t="shared" si="10"/>
        <v>14</v>
      </c>
      <c r="K183" s="463">
        <f t="shared" si="8"/>
        <v>2</v>
      </c>
      <c r="L183" s="463"/>
      <c r="M183" s="463"/>
      <c r="N183" s="463"/>
      <c r="O183" s="463"/>
      <c r="P183" s="463"/>
      <c r="Q183" s="463"/>
      <c r="R183" s="463"/>
    </row>
    <row r="184" spans="1:18" ht="31.5" customHeight="1" x14ac:dyDescent="0.25">
      <c r="A184" s="470">
        <v>1830</v>
      </c>
      <c r="B184" s="462" t="s">
        <v>119</v>
      </c>
      <c r="C184" s="462" t="s">
        <v>140</v>
      </c>
      <c r="D184" s="462" t="s">
        <v>244</v>
      </c>
      <c r="E184" s="462" t="s">
        <v>1750</v>
      </c>
      <c r="F184" s="462" t="s">
        <v>245</v>
      </c>
      <c r="G184" s="462" t="s">
        <v>1751</v>
      </c>
      <c r="H184" s="471" t="s">
        <v>129</v>
      </c>
      <c r="I184" s="469">
        <f t="shared" si="9"/>
        <v>44</v>
      </c>
      <c r="J184" s="472">
        <f t="shared" si="10"/>
        <v>14</v>
      </c>
      <c r="K184" s="463">
        <f t="shared" si="8"/>
        <v>2</v>
      </c>
      <c r="L184" s="463"/>
      <c r="M184" s="463"/>
      <c r="N184" s="463"/>
      <c r="O184" s="463"/>
      <c r="P184" s="463"/>
      <c r="Q184" s="463"/>
      <c r="R184" s="471"/>
    </row>
    <row r="185" spans="1:18" ht="31.5" customHeight="1" x14ac:dyDescent="0.25">
      <c r="A185" s="470">
        <v>1840</v>
      </c>
      <c r="B185" s="462" t="s">
        <v>123</v>
      </c>
      <c r="C185" s="462" t="s">
        <v>140</v>
      </c>
      <c r="D185" s="462" t="s">
        <v>246</v>
      </c>
      <c r="E185" s="462" t="s">
        <v>247</v>
      </c>
      <c r="F185" s="462" t="s">
        <v>1752</v>
      </c>
      <c r="G185" s="462" t="s">
        <v>248</v>
      </c>
      <c r="H185" s="471" t="s">
        <v>10</v>
      </c>
      <c r="I185" s="469">
        <f t="shared" si="9"/>
        <v>45</v>
      </c>
      <c r="J185" s="472">
        <f t="shared" si="10"/>
        <v>15</v>
      </c>
      <c r="K185" s="463">
        <f t="shared" si="8"/>
        <v>2</v>
      </c>
      <c r="L185" s="463"/>
      <c r="M185" s="463"/>
      <c r="N185" s="463"/>
      <c r="O185" s="463"/>
      <c r="P185" s="463"/>
      <c r="Q185" s="463"/>
      <c r="R185" s="471"/>
    </row>
    <row r="186" spans="1:18" ht="31.5" customHeight="1" x14ac:dyDescent="0.25">
      <c r="A186" s="470">
        <v>1850</v>
      </c>
      <c r="B186" s="462" t="s">
        <v>123</v>
      </c>
      <c r="C186" s="462" t="s">
        <v>140</v>
      </c>
      <c r="D186" s="462" t="s">
        <v>1753</v>
      </c>
      <c r="E186" s="462" t="s">
        <v>1754</v>
      </c>
      <c r="F186" s="462" t="s">
        <v>1755</v>
      </c>
      <c r="G186" s="462" t="s">
        <v>1756</v>
      </c>
      <c r="H186" s="471" t="s">
        <v>129</v>
      </c>
      <c r="I186" s="469">
        <f t="shared" si="9"/>
        <v>45</v>
      </c>
      <c r="J186" s="472">
        <f t="shared" si="10"/>
        <v>15</v>
      </c>
      <c r="K186" s="463">
        <f t="shared" si="8"/>
        <v>2</v>
      </c>
      <c r="L186" s="463"/>
      <c r="M186" s="463"/>
      <c r="N186" s="463"/>
      <c r="O186" s="463"/>
      <c r="P186" s="463"/>
      <c r="Q186" s="463"/>
      <c r="R186" s="471"/>
    </row>
    <row r="187" spans="1:18" ht="31.5" customHeight="1" x14ac:dyDescent="0.25">
      <c r="A187" s="470">
        <v>1860</v>
      </c>
      <c r="B187" s="462" t="s">
        <v>5</v>
      </c>
      <c r="C187" s="462" t="s">
        <v>140</v>
      </c>
      <c r="D187" s="462" t="s">
        <v>249</v>
      </c>
      <c r="E187" s="462" t="s">
        <v>250</v>
      </c>
      <c r="F187" s="462" t="s">
        <v>251</v>
      </c>
      <c r="G187" s="462" t="s">
        <v>1757</v>
      </c>
      <c r="H187" s="471" t="s">
        <v>7</v>
      </c>
      <c r="I187" s="469">
        <f t="shared" si="9"/>
        <v>46</v>
      </c>
      <c r="J187" s="472">
        <f t="shared" si="10"/>
        <v>1</v>
      </c>
      <c r="K187" s="463">
        <f t="shared" si="8"/>
        <v>3</v>
      </c>
      <c r="L187" s="463"/>
      <c r="M187" s="463"/>
      <c r="N187" s="463"/>
      <c r="O187" s="463"/>
      <c r="P187" s="463"/>
      <c r="Q187" s="463"/>
      <c r="R187" s="471"/>
    </row>
    <row r="188" spans="1:18" ht="31.5" customHeight="1" x14ac:dyDescent="0.25">
      <c r="A188" s="470">
        <v>1870</v>
      </c>
      <c r="B188" s="462" t="s">
        <v>5</v>
      </c>
      <c r="C188" s="462" t="s">
        <v>140</v>
      </c>
      <c r="D188" s="462" t="s">
        <v>1758</v>
      </c>
      <c r="E188" s="462" t="s">
        <v>252</v>
      </c>
      <c r="F188" s="462" t="s">
        <v>253</v>
      </c>
      <c r="G188" s="462" t="s">
        <v>254</v>
      </c>
      <c r="H188" s="471" t="s">
        <v>129</v>
      </c>
      <c r="I188" s="469">
        <f t="shared" si="9"/>
        <v>46</v>
      </c>
      <c r="J188" s="472">
        <f t="shared" si="10"/>
        <v>1</v>
      </c>
      <c r="K188" s="463">
        <f t="shared" si="8"/>
        <v>3</v>
      </c>
      <c r="L188" s="463"/>
      <c r="M188" s="463"/>
      <c r="N188" s="463"/>
      <c r="O188" s="463"/>
      <c r="P188" s="463"/>
      <c r="Q188" s="463"/>
      <c r="R188" s="471"/>
    </row>
    <row r="189" spans="1:18" ht="31.5" customHeight="1" x14ac:dyDescent="0.25">
      <c r="A189" s="470">
        <v>1880</v>
      </c>
      <c r="B189" s="462" t="s">
        <v>17</v>
      </c>
      <c r="C189" s="462" t="s">
        <v>140</v>
      </c>
      <c r="D189" s="462" t="s">
        <v>1759</v>
      </c>
      <c r="E189" s="462" t="s">
        <v>1760</v>
      </c>
      <c r="F189" s="462" t="s">
        <v>1761</v>
      </c>
      <c r="G189" s="462" t="s">
        <v>1762</v>
      </c>
      <c r="H189" s="471" t="s">
        <v>10</v>
      </c>
      <c r="I189" s="469">
        <f t="shared" si="9"/>
        <v>47</v>
      </c>
      <c r="J189" s="472">
        <f t="shared" si="10"/>
        <v>2</v>
      </c>
      <c r="K189" s="463">
        <f t="shared" si="8"/>
        <v>3</v>
      </c>
      <c r="L189" s="463"/>
      <c r="M189" s="463"/>
      <c r="N189" s="463"/>
      <c r="O189" s="463"/>
      <c r="P189" s="463"/>
      <c r="Q189" s="463"/>
      <c r="R189" s="471"/>
    </row>
    <row r="190" spans="1:18" ht="31.5" customHeight="1" x14ac:dyDescent="0.25">
      <c r="A190" s="470">
        <v>1890</v>
      </c>
      <c r="B190" s="462" t="s">
        <v>17</v>
      </c>
      <c r="C190" s="462" t="s">
        <v>140</v>
      </c>
      <c r="D190" s="462" t="s">
        <v>1763</v>
      </c>
      <c r="E190" s="462" t="s">
        <v>1764</v>
      </c>
      <c r="F190" s="462" t="s">
        <v>1765</v>
      </c>
      <c r="G190" s="462" t="s">
        <v>1766</v>
      </c>
      <c r="H190" s="471" t="s">
        <v>129</v>
      </c>
      <c r="I190" s="469">
        <f t="shared" si="9"/>
        <v>47</v>
      </c>
      <c r="J190" s="472">
        <f t="shared" si="10"/>
        <v>2</v>
      </c>
      <c r="K190" s="463">
        <f t="shared" si="8"/>
        <v>3</v>
      </c>
      <c r="L190" s="463"/>
      <c r="M190" s="463"/>
      <c r="N190" s="463"/>
      <c r="O190" s="463"/>
      <c r="P190" s="463"/>
      <c r="Q190" s="463"/>
      <c r="R190" s="471"/>
    </row>
    <row r="191" spans="1:18" ht="31.5" customHeight="1" x14ac:dyDescent="0.25">
      <c r="A191" s="470">
        <v>1900</v>
      </c>
      <c r="B191" s="462" t="s">
        <v>21</v>
      </c>
      <c r="C191" s="462" t="s">
        <v>140</v>
      </c>
      <c r="D191" s="462" t="s">
        <v>1767</v>
      </c>
      <c r="E191" s="462" t="s">
        <v>1768</v>
      </c>
      <c r="F191" s="462" t="s">
        <v>1769</v>
      </c>
      <c r="G191" s="462" t="s">
        <v>255</v>
      </c>
      <c r="H191" s="471" t="s">
        <v>10</v>
      </c>
      <c r="I191" s="469">
        <f t="shared" si="9"/>
        <v>48</v>
      </c>
      <c r="J191" s="472">
        <f t="shared" si="10"/>
        <v>3</v>
      </c>
      <c r="K191" s="463">
        <f t="shared" si="8"/>
        <v>3</v>
      </c>
      <c r="L191" s="463"/>
      <c r="M191" s="463"/>
      <c r="N191" s="463"/>
      <c r="O191" s="463"/>
      <c r="P191" s="463"/>
      <c r="Q191" s="463"/>
      <c r="R191" s="471"/>
    </row>
    <row r="192" spans="1:18" ht="31.5" customHeight="1" x14ac:dyDescent="0.25">
      <c r="A192" s="470">
        <v>1910</v>
      </c>
      <c r="B192" s="462" t="s">
        <v>21</v>
      </c>
      <c r="C192" s="462" t="s">
        <v>140</v>
      </c>
      <c r="D192" s="462" t="s">
        <v>256</v>
      </c>
      <c r="E192" s="462" t="s">
        <v>1770</v>
      </c>
      <c r="F192" s="462" t="s">
        <v>1771</v>
      </c>
      <c r="G192" s="462" t="s">
        <v>1772</v>
      </c>
      <c r="H192" s="471" t="s">
        <v>129</v>
      </c>
      <c r="I192" s="469">
        <f t="shared" si="9"/>
        <v>48</v>
      </c>
      <c r="J192" s="472">
        <f t="shared" si="10"/>
        <v>3</v>
      </c>
      <c r="K192" s="463">
        <f t="shared" si="8"/>
        <v>3</v>
      </c>
      <c r="L192" s="463"/>
      <c r="M192" s="463"/>
      <c r="N192" s="463"/>
      <c r="O192" s="463"/>
      <c r="P192" s="463"/>
      <c r="Q192" s="463"/>
      <c r="R192" s="471"/>
    </row>
    <row r="193" spans="1:18" ht="31.5" customHeight="1" x14ac:dyDescent="0.25">
      <c r="A193" s="470">
        <v>1920</v>
      </c>
      <c r="B193" s="462" t="s">
        <v>26</v>
      </c>
      <c r="C193" s="462" t="s">
        <v>140</v>
      </c>
      <c r="D193" s="462" t="s">
        <v>257</v>
      </c>
      <c r="E193" s="462" t="s">
        <v>1773</v>
      </c>
      <c r="F193" s="462" t="s">
        <v>1774</v>
      </c>
      <c r="G193" s="462" t="s">
        <v>1775</v>
      </c>
      <c r="H193" s="471" t="s">
        <v>10</v>
      </c>
      <c r="I193" s="469">
        <f t="shared" si="9"/>
        <v>49</v>
      </c>
      <c r="J193" s="472">
        <f t="shared" si="10"/>
        <v>4</v>
      </c>
      <c r="K193" s="463">
        <f t="shared" si="8"/>
        <v>3</v>
      </c>
      <c r="L193" s="463"/>
      <c r="M193" s="463"/>
      <c r="N193" s="463"/>
      <c r="O193" s="463"/>
      <c r="P193" s="463"/>
      <c r="Q193" s="463"/>
      <c r="R193" s="471"/>
    </row>
    <row r="194" spans="1:18" ht="31.5" customHeight="1" x14ac:dyDescent="0.25">
      <c r="A194" s="470">
        <v>1930</v>
      </c>
      <c r="B194" s="462" t="s">
        <v>26</v>
      </c>
      <c r="C194" s="462" t="s">
        <v>140</v>
      </c>
      <c r="D194" s="462" t="s">
        <v>1776</v>
      </c>
      <c r="E194" s="462" t="s">
        <v>258</v>
      </c>
      <c r="F194" s="462" t="s">
        <v>1777</v>
      </c>
      <c r="G194" s="462" t="s">
        <v>259</v>
      </c>
      <c r="H194" s="471" t="s">
        <v>129</v>
      </c>
      <c r="I194" s="469">
        <f t="shared" si="9"/>
        <v>49</v>
      </c>
      <c r="J194" s="472">
        <f t="shared" si="10"/>
        <v>4</v>
      </c>
      <c r="K194" s="463">
        <f t="shared" si="8"/>
        <v>3</v>
      </c>
      <c r="L194" s="463"/>
      <c r="M194" s="463"/>
      <c r="N194" s="463"/>
      <c r="O194" s="463"/>
      <c r="P194" s="463"/>
      <c r="Q194" s="463"/>
      <c r="R194" s="471"/>
    </row>
    <row r="195" spans="1:18" ht="31.5" customHeight="1" x14ac:dyDescent="0.25">
      <c r="A195" s="470">
        <v>1940</v>
      </c>
      <c r="B195" s="462" t="s">
        <v>29</v>
      </c>
      <c r="C195" s="462" t="s">
        <v>141</v>
      </c>
      <c r="D195" s="462" t="s">
        <v>1778</v>
      </c>
      <c r="E195" s="462" t="s">
        <v>1779</v>
      </c>
      <c r="F195" s="462" t="s">
        <v>1780</v>
      </c>
      <c r="G195" s="462" t="s">
        <v>1781</v>
      </c>
      <c r="H195" s="471" t="s">
        <v>7</v>
      </c>
      <c r="I195" s="469">
        <f t="shared" si="9"/>
        <v>50</v>
      </c>
      <c r="J195" s="472">
        <f t="shared" si="10"/>
        <v>5</v>
      </c>
      <c r="K195" s="463">
        <f t="shared" ref="K195:K217" si="11">ROUNDDOWN(I195/15.001,0)</f>
        <v>3</v>
      </c>
      <c r="L195" s="463"/>
      <c r="M195" s="463"/>
      <c r="N195" s="463"/>
      <c r="O195" s="463"/>
      <c r="P195" s="463"/>
      <c r="Q195" s="463"/>
      <c r="R195" s="471"/>
    </row>
    <row r="196" spans="1:18" ht="31.5" customHeight="1" x14ac:dyDescent="0.25">
      <c r="A196" s="470">
        <v>1950</v>
      </c>
      <c r="B196" s="462" t="s">
        <v>29</v>
      </c>
      <c r="C196" s="474" t="s">
        <v>141</v>
      </c>
      <c r="D196" s="474" t="s">
        <v>1782</v>
      </c>
      <c r="E196" s="474" t="s">
        <v>1783</v>
      </c>
      <c r="F196" s="474" t="s">
        <v>1784</v>
      </c>
      <c r="G196" s="474" t="s">
        <v>260</v>
      </c>
      <c r="H196" s="471" t="s">
        <v>129</v>
      </c>
      <c r="I196" s="469">
        <f t="shared" si="9"/>
        <v>50</v>
      </c>
      <c r="J196" s="472">
        <f t="shared" si="10"/>
        <v>5</v>
      </c>
      <c r="K196" s="463">
        <f t="shared" si="11"/>
        <v>3</v>
      </c>
      <c r="L196" s="463"/>
      <c r="M196" s="463"/>
      <c r="N196" s="463"/>
      <c r="O196" s="463"/>
      <c r="P196" s="463"/>
      <c r="Q196" s="463"/>
      <c r="R196" s="471"/>
    </row>
    <row r="197" spans="1:18" ht="31.5" customHeight="1" x14ac:dyDescent="0.25">
      <c r="A197" s="470">
        <v>1960</v>
      </c>
      <c r="B197" s="462" t="s">
        <v>35</v>
      </c>
      <c r="C197" s="474" t="s">
        <v>142</v>
      </c>
      <c r="D197" s="474" t="s">
        <v>261</v>
      </c>
      <c r="E197" s="474" t="s">
        <v>1785</v>
      </c>
      <c r="F197" s="474" t="s">
        <v>1786</v>
      </c>
      <c r="G197" s="474" t="s">
        <v>1787</v>
      </c>
      <c r="H197" s="471" t="s">
        <v>10</v>
      </c>
      <c r="I197" s="469">
        <f t="shared" si="9"/>
        <v>51</v>
      </c>
      <c r="J197" s="472">
        <f t="shared" si="10"/>
        <v>6</v>
      </c>
      <c r="K197" s="463">
        <f t="shared" si="11"/>
        <v>3</v>
      </c>
      <c r="L197" s="463"/>
      <c r="M197" s="463"/>
      <c r="N197" s="463"/>
      <c r="O197" s="463"/>
      <c r="P197" s="463"/>
      <c r="Q197" s="463"/>
      <c r="R197" s="471"/>
    </row>
    <row r="198" spans="1:18" ht="31.5" customHeight="1" x14ac:dyDescent="0.25">
      <c r="A198" s="470">
        <v>1970</v>
      </c>
      <c r="B198" s="462" t="s">
        <v>35</v>
      </c>
      <c r="C198" s="474" t="s">
        <v>142</v>
      </c>
      <c r="D198" s="474" t="s">
        <v>1788</v>
      </c>
      <c r="E198" s="474" t="s">
        <v>262</v>
      </c>
      <c r="F198" s="474" t="s">
        <v>1789</v>
      </c>
      <c r="G198" s="474" t="s">
        <v>1790</v>
      </c>
      <c r="H198" s="463" t="s">
        <v>129</v>
      </c>
      <c r="I198" s="469">
        <f t="shared" si="9"/>
        <v>51</v>
      </c>
      <c r="J198" s="472">
        <f t="shared" si="10"/>
        <v>6</v>
      </c>
      <c r="K198" s="463">
        <f t="shared" si="11"/>
        <v>3</v>
      </c>
      <c r="L198" s="463"/>
      <c r="M198" s="463"/>
      <c r="N198" s="463"/>
      <c r="O198" s="463"/>
      <c r="P198" s="463"/>
      <c r="Q198" s="463"/>
      <c r="R198" s="463"/>
    </row>
    <row r="199" spans="1:18" ht="31.5" customHeight="1" x14ac:dyDescent="0.25">
      <c r="A199" s="470">
        <v>1980</v>
      </c>
      <c r="B199" s="462" t="s">
        <v>46</v>
      </c>
      <c r="C199" s="474" t="s">
        <v>142</v>
      </c>
      <c r="D199" s="474" t="s">
        <v>1791</v>
      </c>
      <c r="E199" s="474" t="s">
        <v>263</v>
      </c>
      <c r="F199" s="474" t="s">
        <v>1792</v>
      </c>
      <c r="G199" s="474" t="s">
        <v>1793</v>
      </c>
      <c r="H199" s="471" t="s">
        <v>7</v>
      </c>
      <c r="I199" s="469">
        <f t="shared" si="9"/>
        <v>52</v>
      </c>
      <c r="J199" s="472">
        <f t="shared" si="10"/>
        <v>7</v>
      </c>
      <c r="K199" s="463">
        <f t="shared" si="11"/>
        <v>3</v>
      </c>
      <c r="L199" s="463"/>
      <c r="M199" s="463"/>
      <c r="N199" s="463"/>
      <c r="O199" s="463"/>
      <c r="P199" s="463"/>
      <c r="Q199" s="463"/>
      <c r="R199" s="471"/>
    </row>
    <row r="200" spans="1:18" ht="31.5" customHeight="1" x14ac:dyDescent="0.25">
      <c r="A200" s="470">
        <v>1990</v>
      </c>
      <c r="B200" s="462" t="s">
        <v>46</v>
      </c>
      <c r="C200" s="462" t="s">
        <v>142</v>
      </c>
      <c r="D200" s="463" t="s">
        <v>1794</v>
      </c>
      <c r="E200" s="463" t="s">
        <v>1795</v>
      </c>
      <c r="F200" s="463" t="s">
        <v>1796</v>
      </c>
      <c r="G200" s="463" t="s">
        <v>1797</v>
      </c>
      <c r="H200" s="471" t="s">
        <v>129</v>
      </c>
      <c r="I200" s="469">
        <f t="shared" si="9"/>
        <v>52</v>
      </c>
      <c r="J200" s="472">
        <f t="shared" si="10"/>
        <v>7</v>
      </c>
      <c r="K200" s="463">
        <f t="shared" si="11"/>
        <v>3</v>
      </c>
      <c r="L200" s="463"/>
      <c r="M200" s="463"/>
      <c r="N200" s="463"/>
      <c r="O200" s="463"/>
      <c r="P200" s="463"/>
      <c r="Q200" s="463"/>
      <c r="R200" s="471"/>
    </row>
    <row r="201" spans="1:18" ht="31.5" customHeight="1" x14ac:dyDescent="0.25">
      <c r="A201" s="470">
        <v>2000</v>
      </c>
      <c r="B201" s="462" t="s">
        <v>133</v>
      </c>
      <c r="C201" s="462" t="s">
        <v>142</v>
      </c>
      <c r="D201" s="463" t="s">
        <v>1798</v>
      </c>
      <c r="E201" s="463" t="s">
        <v>1799</v>
      </c>
      <c r="F201" s="463" t="s">
        <v>265</v>
      </c>
      <c r="G201" s="463" t="s">
        <v>1800</v>
      </c>
      <c r="H201" s="471" t="s">
        <v>10</v>
      </c>
      <c r="I201" s="469">
        <f t="shared" si="9"/>
        <v>53</v>
      </c>
      <c r="J201" s="472">
        <f t="shared" si="10"/>
        <v>8</v>
      </c>
      <c r="K201" s="463">
        <f t="shared" si="11"/>
        <v>3</v>
      </c>
      <c r="L201" s="463"/>
      <c r="M201" s="463"/>
      <c r="N201" s="463"/>
      <c r="O201" s="463"/>
      <c r="P201" s="463"/>
      <c r="Q201" s="463"/>
      <c r="R201" s="471"/>
    </row>
    <row r="202" spans="1:18" ht="31.5" customHeight="1" x14ac:dyDescent="0.25">
      <c r="A202" s="470">
        <v>2010</v>
      </c>
      <c r="B202" s="462" t="s">
        <v>133</v>
      </c>
      <c r="C202" s="462" t="s">
        <v>142</v>
      </c>
      <c r="D202" s="463" t="s">
        <v>266</v>
      </c>
      <c r="E202" s="463" t="s">
        <v>1801</v>
      </c>
      <c r="F202" s="463" t="s">
        <v>267</v>
      </c>
      <c r="G202" s="463" t="s">
        <v>1802</v>
      </c>
      <c r="H202" s="471" t="s">
        <v>129</v>
      </c>
      <c r="I202" s="469">
        <f t="shared" si="9"/>
        <v>53</v>
      </c>
      <c r="J202" s="472">
        <f t="shared" si="10"/>
        <v>8</v>
      </c>
      <c r="K202" s="463">
        <f t="shared" si="11"/>
        <v>3</v>
      </c>
      <c r="L202" s="463"/>
      <c r="M202" s="463"/>
      <c r="N202" s="463"/>
      <c r="O202" s="463"/>
      <c r="P202" s="463"/>
      <c r="Q202" s="463"/>
      <c r="R202" s="471"/>
    </row>
    <row r="203" spans="1:18" ht="31.5" customHeight="1" x14ac:dyDescent="0.25">
      <c r="A203" s="470">
        <v>2020</v>
      </c>
      <c r="B203" s="462" t="s">
        <v>68</v>
      </c>
      <c r="C203" s="462" t="s">
        <v>142</v>
      </c>
      <c r="D203" s="475" t="s">
        <v>268</v>
      </c>
      <c r="E203" s="474" t="s">
        <v>1803</v>
      </c>
      <c r="F203" s="474" t="s">
        <v>1804</v>
      </c>
      <c r="G203" s="474" t="s">
        <v>1805</v>
      </c>
      <c r="H203" s="471" t="s">
        <v>7</v>
      </c>
      <c r="I203" s="469">
        <f t="shared" si="9"/>
        <v>54</v>
      </c>
      <c r="J203" s="472">
        <f t="shared" si="10"/>
        <v>9</v>
      </c>
      <c r="K203" s="463">
        <f t="shared" si="11"/>
        <v>3</v>
      </c>
      <c r="L203" s="463"/>
      <c r="M203" s="463"/>
      <c r="N203" s="475"/>
      <c r="O203" s="474"/>
      <c r="P203" s="474"/>
      <c r="Q203" s="474"/>
      <c r="R203" s="471"/>
    </row>
    <row r="204" spans="1:18" ht="31.5" customHeight="1" x14ac:dyDescent="0.25">
      <c r="A204" s="470">
        <v>2030</v>
      </c>
      <c r="B204" s="476" t="s">
        <v>68</v>
      </c>
      <c r="C204" s="476" t="s">
        <v>142</v>
      </c>
      <c r="D204" s="474" t="s">
        <v>1806</v>
      </c>
      <c r="E204" s="474" t="s">
        <v>1807</v>
      </c>
      <c r="F204" s="474" t="s">
        <v>1808</v>
      </c>
      <c r="G204" s="474" t="s">
        <v>269</v>
      </c>
      <c r="H204" s="471" t="s">
        <v>129</v>
      </c>
      <c r="I204" s="469">
        <f t="shared" si="9"/>
        <v>54</v>
      </c>
      <c r="J204" s="472">
        <f t="shared" si="10"/>
        <v>9</v>
      </c>
      <c r="K204" s="463">
        <f t="shared" si="11"/>
        <v>3</v>
      </c>
      <c r="L204" s="477"/>
      <c r="M204" s="477"/>
      <c r="N204" s="478"/>
      <c r="O204" s="478"/>
      <c r="P204" s="478"/>
      <c r="Q204" s="478"/>
      <c r="R204" s="471"/>
    </row>
    <row r="205" spans="1:18" ht="31.5" customHeight="1" x14ac:dyDescent="0.25">
      <c r="A205" s="470">
        <v>2040</v>
      </c>
      <c r="B205" s="476" t="s">
        <v>78</v>
      </c>
      <c r="C205" s="476" t="s">
        <v>142</v>
      </c>
      <c r="D205" s="475" t="s">
        <v>270</v>
      </c>
      <c r="E205" s="474" t="s">
        <v>1809</v>
      </c>
      <c r="F205" s="474" t="s">
        <v>1810</v>
      </c>
      <c r="G205" s="474" t="s">
        <v>1811</v>
      </c>
      <c r="H205" s="471" t="s">
        <v>10</v>
      </c>
      <c r="I205" s="469">
        <f t="shared" si="9"/>
        <v>55</v>
      </c>
      <c r="J205" s="472">
        <f t="shared" si="10"/>
        <v>10</v>
      </c>
      <c r="K205" s="463">
        <f t="shared" si="11"/>
        <v>3</v>
      </c>
      <c r="L205" s="477"/>
      <c r="M205" s="477"/>
      <c r="N205" s="475"/>
      <c r="O205" s="474"/>
      <c r="P205" s="474"/>
      <c r="Q205" s="474"/>
      <c r="R205" s="471"/>
    </row>
    <row r="206" spans="1:18" ht="31.5" customHeight="1" x14ac:dyDescent="0.25">
      <c r="A206" s="470">
        <v>2050</v>
      </c>
      <c r="B206" s="476" t="s">
        <v>78</v>
      </c>
      <c r="C206" s="476" t="s">
        <v>142</v>
      </c>
      <c r="D206" s="475" t="s">
        <v>1812</v>
      </c>
      <c r="E206" s="474" t="s">
        <v>1813</v>
      </c>
      <c r="F206" s="474" t="s">
        <v>1814</v>
      </c>
      <c r="G206" s="474" t="s">
        <v>1815</v>
      </c>
      <c r="H206" s="471" t="s">
        <v>129</v>
      </c>
      <c r="I206" s="469">
        <f t="shared" si="9"/>
        <v>55</v>
      </c>
      <c r="J206" s="472">
        <f t="shared" si="10"/>
        <v>10</v>
      </c>
      <c r="K206" s="463">
        <f t="shared" si="11"/>
        <v>3</v>
      </c>
      <c r="L206" s="477"/>
      <c r="M206" s="477"/>
      <c r="N206" s="475"/>
      <c r="O206" s="474"/>
      <c r="P206" s="474"/>
      <c r="Q206" s="474"/>
      <c r="R206" s="471"/>
    </row>
    <row r="207" spans="1:18" ht="31.5" customHeight="1" x14ac:dyDescent="0.25">
      <c r="A207" s="470">
        <v>2060</v>
      </c>
      <c r="B207" s="476" t="s">
        <v>88</v>
      </c>
      <c r="C207" s="462" t="s">
        <v>142</v>
      </c>
      <c r="D207" s="475" t="s">
        <v>271</v>
      </c>
      <c r="E207" s="474" t="s">
        <v>1816</v>
      </c>
      <c r="F207" s="474" t="s">
        <v>272</v>
      </c>
      <c r="G207" s="474" t="s">
        <v>1817</v>
      </c>
      <c r="H207" s="471" t="s">
        <v>7</v>
      </c>
      <c r="I207" s="469">
        <f t="shared" si="9"/>
        <v>56</v>
      </c>
      <c r="J207" s="472">
        <f t="shared" si="10"/>
        <v>11</v>
      </c>
      <c r="K207" s="463">
        <f t="shared" si="11"/>
        <v>3</v>
      </c>
      <c r="L207" s="477"/>
      <c r="M207" s="463"/>
      <c r="N207" s="475"/>
      <c r="O207" s="474"/>
      <c r="P207" s="474"/>
      <c r="Q207" s="474"/>
      <c r="R207" s="471"/>
    </row>
    <row r="208" spans="1:18" ht="31.5" customHeight="1" x14ac:dyDescent="0.25">
      <c r="A208" s="470">
        <v>2070</v>
      </c>
      <c r="B208" s="476" t="s">
        <v>88</v>
      </c>
      <c r="C208" s="462" t="s">
        <v>142</v>
      </c>
      <c r="D208" s="463" t="s">
        <v>1818</v>
      </c>
      <c r="E208" s="463" t="s">
        <v>1819</v>
      </c>
      <c r="F208" s="463" t="s">
        <v>273</v>
      </c>
      <c r="G208" s="463" t="s">
        <v>1820</v>
      </c>
      <c r="H208" s="471" t="s">
        <v>10</v>
      </c>
      <c r="I208" s="469">
        <f t="shared" si="9"/>
        <v>56</v>
      </c>
      <c r="J208" s="472">
        <f t="shared" si="10"/>
        <v>11</v>
      </c>
      <c r="K208" s="463">
        <f t="shared" si="11"/>
        <v>3</v>
      </c>
      <c r="L208" s="477"/>
      <c r="M208" s="463"/>
      <c r="N208" s="463"/>
      <c r="O208" s="463"/>
      <c r="P208" s="463"/>
      <c r="Q208" s="463"/>
      <c r="R208" s="471"/>
    </row>
    <row r="209" spans="1:18" ht="31.5" customHeight="1" x14ac:dyDescent="0.25">
      <c r="A209" s="470">
        <v>2080</v>
      </c>
      <c r="B209" s="476" t="s">
        <v>95</v>
      </c>
      <c r="C209" s="462" t="s">
        <v>142</v>
      </c>
      <c r="D209" s="463" t="s">
        <v>1821</v>
      </c>
      <c r="E209" s="463" t="s">
        <v>1822</v>
      </c>
      <c r="F209" s="463" t="s">
        <v>274</v>
      </c>
      <c r="G209" s="463" t="s">
        <v>1823</v>
      </c>
      <c r="H209" s="471" t="s">
        <v>129</v>
      </c>
      <c r="I209" s="469">
        <f t="shared" ref="I209:I216" si="12">IF(B209=B207,I207,I207+1)</f>
        <v>57</v>
      </c>
      <c r="J209" s="472">
        <f t="shared" si="10"/>
        <v>12</v>
      </c>
      <c r="K209" s="463">
        <f t="shared" si="11"/>
        <v>3</v>
      </c>
      <c r="L209" s="477"/>
      <c r="M209" s="463"/>
      <c r="N209" s="463"/>
      <c r="O209" s="463"/>
      <c r="P209" s="463"/>
      <c r="Q209" s="463"/>
      <c r="R209" s="471"/>
    </row>
    <row r="210" spans="1:18" ht="31.5" customHeight="1" x14ac:dyDescent="0.25">
      <c r="A210" s="470">
        <v>2090</v>
      </c>
      <c r="B210" s="476" t="s">
        <v>95</v>
      </c>
      <c r="C210" s="462" t="s">
        <v>142</v>
      </c>
      <c r="D210" s="463" t="s">
        <v>275</v>
      </c>
      <c r="E210" s="463" t="s">
        <v>276</v>
      </c>
      <c r="F210" s="463" t="s">
        <v>277</v>
      </c>
      <c r="G210" s="463" t="s">
        <v>1824</v>
      </c>
      <c r="H210" s="471" t="s">
        <v>7</v>
      </c>
      <c r="I210" s="469">
        <f t="shared" si="12"/>
        <v>57</v>
      </c>
      <c r="J210" s="472">
        <f t="shared" si="10"/>
        <v>12</v>
      </c>
      <c r="K210" s="463">
        <f t="shared" si="11"/>
        <v>3</v>
      </c>
      <c r="L210" s="477"/>
      <c r="M210" s="463"/>
      <c r="N210" s="463"/>
      <c r="O210" s="463"/>
      <c r="P210" s="463"/>
      <c r="Q210" s="463"/>
      <c r="R210" s="471"/>
    </row>
    <row r="211" spans="1:18" ht="31.5" customHeight="1" x14ac:dyDescent="0.25">
      <c r="A211" s="470">
        <v>2100</v>
      </c>
      <c r="B211" s="476" t="s">
        <v>106</v>
      </c>
      <c r="C211" s="462" t="s">
        <v>142</v>
      </c>
      <c r="D211" s="463" t="s">
        <v>1825</v>
      </c>
      <c r="E211" s="463" t="s">
        <v>1826</v>
      </c>
      <c r="F211" s="463" t="s">
        <v>278</v>
      </c>
      <c r="G211" s="463" t="s">
        <v>279</v>
      </c>
      <c r="H211" s="471" t="s">
        <v>129</v>
      </c>
      <c r="I211" s="469">
        <f t="shared" si="12"/>
        <v>58</v>
      </c>
      <c r="J211" s="472">
        <f t="shared" si="10"/>
        <v>13</v>
      </c>
      <c r="K211" s="463">
        <f t="shared" si="11"/>
        <v>3</v>
      </c>
      <c r="L211" s="477"/>
      <c r="M211" s="463"/>
      <c r="N211" s="463"/>
      <c r="O211" s="463"/>
      <c r="P211" s="463"/>
      <c r="Q211" s="463"/>
      <c r="R211" s="471"/>
    </row>
    <row r="212" spans="1:18" ht="31.5" customHeight="1" x14ac:dyDescent="0.25">
      <c r="A212" s="470">
        <v>2110</v>
      </c>
      <c r="B212" s="476" t="s">
        <v>106</v>
      </c>
      <c r="C212" s="462" t="s">
        <v>142</v>
      </c>
      <c r="D212" s="463" t="s">
        <v>280</v>
      </c>
      <c r="E212" s="463" t="s">
        <v>1827</v>
      </c>
      <c r="F212" s="463" t="s">
        <v>1828</v>
      </c>
      <c r="G212" s="463" t="s">
        <v>281</v>
      </c>
      <c r="H212" s="471" t="s">
        <v>10</v>
      </c>
      <c r="I212" s="469">
        <f t="shared" si="12"/>
        <v>58</v>
      </c>
      <c r="J212" s="472">
        <f t="shared" si="10"/>
        <v>13</v>
      </c>
      <c r="K212" s="463">
        <f t="shared" si="11"/>
        <v>3</v>
      </c>
      <c r="L212" s="477"/>
      <c r="M212" s="463"/>
      <c r="N212" s="463"/>
      <c r="O212" s="463"/>
      <c r="P212" s="463"/>
      <c r="Q212" s="463"/>
      <c r="R212" s="471"/>
    </row>
    <row r="213" spans="1:18" ht="31.5" customHeight="1" x14ac:dyDescent="0.25">
      <c r="A213" s="470">
        <v>2120</v>
      </c>
      <c r="B213" s="476" t="s">
        <v>119</v>
      </c>
      <c r="C213" s="476" t="s">
        <v>142</v>
      </c>
      <c r="D213" s="463" t="s">
        <v>282</v>
      </c>
      <c r="E213" s="463" t="s">
        <v>1829</v>
      </c>
      <c r="F213" s="463" t="s">
        <v>1830</v>
      </c>
      <c r="G213" s="463" t="s">
        <v>283</v>
      </c>
      <c r="H213" s="471" t="s">
        <v>129</v>
      </c>
      <c r="I213" s="469">
        <f t="shared" si="12"/>
        <v>59</v>
      </c>
      <c r="J213" s="472">
        <f t="shared" si="10"/>
        <v>14</v>
      </c>
      <c r="K213" s="463">
        <f t="shared" si="11"/>
        <v>3</v>
      </c>
      <c r="L213" s="477"/>
      <c r="M213" s="477"/>
      <c r="N213" s="463"/>
      <c r="O213" s="462"/>
      <c r="P213" s="463"/>
      <c r="Q213" s="463"/>
      <c r="R213" s="471"/>
    </row>
    <row r="214" spans="1:18" ht="31.5" customHeight="1" x14ac:dyDescent="0.25">
      <c r="A214" s="470">
        <v>2130</v>
      </c>
      <c r="B214" s="476" t="s">
        <v>119</v>
      </c>
      <c r="C214" s="476" t="s">
        <v>142</v>
      </c>
      <c r="D214" s="463" t="s">
        <v>284</v>
      </c>
      <c r="E214" s="463" t="s">
        <v>1831</v>
      </c>
      <c r="F214" s="463" t="s">
        <v>285</v>
      </c>
      <c r="G214" s="463" t="s">
        <v>286</v>
      </c>
      <c r="H214" s="471" t="s">
        <v>7</v>
      </c>
      <c r="I214" s="469">
        <f t="shared" si="12"/>
        <v>59</v>
      </c>
      <c r="J214" s="472">
        <f t="shared" si="10"/>
        <v>14</v>
      </c>
      <c r="K214" s="463">
        <f t="shared" si="11"/>
        <v>3</v>
      </c>
      <c r="L214" s="477"/>
      <c r="M214" s="477"/>
      <c r="N214" s="463"/>
      <c r="O214" s="463"/>
      <c r="P214" s="463"/>
      <c r="Q214" s="463"/>
      <c r="R214" s="471"/>
    </row>
    <row r="215" spans="1:18" ht="31.5" customHeight="1" x14ac:dyDescent="0.25">
      <c r="A215" s="470">
        <v>2140</v>
      </c>
      <c r="B215" s="476" t="s">
        <v>123</v>
      </c>
      <c r="C215" s="476" t="s">
        <v>142</v>
      </c>
      <c r="D215" s="474" t="s">
        <v>1832</v>
      </c>
      <c r="E215" s="474" t="s">
        <v>1833</v>
      </c>
      <c r="F215" s="474" t="s">
        <v>287</v>
      </c>
      <c r="G215" s="474" t="s">
        <v>1834</v>
      </c>
      <c r="H215" s="471" t="s">
        <v>129</v>
      </c>
      <c r="I215" s="469">
        <f t="shared" si="12"/>
        <v>60</v>
      </c>
      <c r="J215" s="472">
        <f t="shared" si="10"/>
        <v>15</v>
      </c>
      <c r="K215" s="463">
        <f t="shared" si="11"/>
        <v>3</v>
      </c>
      <c r="L215" s="477"/>
      <c r="M215" s="477"/>
      <c r="N215" s="478"/>
      <c r="O215" s="478"/>
      <c r="P215" s="478"/>
      <c r="Q215" s="478"/>
      <c r="R215" s="471"/>
    </row>
    <row r="216" spans="1:18" ht="31.5" customHeight="1" x14ac:dyDescent="0.25">
      <c r="A216" s="470">
        <v>2150</v>
      </c>
      <c r="B216" s="476" t="s">
        <v>123</v>
      </c>
      <c r="C216" s="476" t="s">
        <v>141</v>
      </c>
      <c r="D216" s="463" t="s">
        <v>1835</v>
      </c>
      <c r="E216" s="463" t="s">
        <v>1836</v>
      </c>
      <c r="F216" s="463" t="s">
        <v>1837</v>
      </c>
      <c r="G216" s="463" t="s">
        <v>1838</v>
      </c>
      <c r="H216" s="471" t="s">
        <v>10</v>
      </c>
      <c r="I216" s="469">
        <f t="shared" si="12"/>
        <v>60</v>
      </c>
      <c r="J216" s="472">
        <f t="shared" si="10"/>
        <v>15</v>
      </c>
      <c r="K216" s="463">
        <f t="shared" si="11"/>
        <v>3</v>
      </c>
      <c r="L216" s="477"/>
      <c r="M216" s="477"/>
      <c r="N216" s="463"/>
      <c r="O216" s="463"/>
      <c r="P216" s="463"/>
      <c r="Q216" s="463"/>
      <c r="R216" s="471"/>
    </row>
    <row r="217" spans="1:18" ht="31.5" customHeight="1" x14ac:dyDescent="0.25">
      <c r="A217" s="469">
        <v>0</v>
      </c>
      <c r="J217" s="472">
        <f t="shared" si="10"/>
        <v>0</v>
      </c>
      <c r="K217" s="463">
        <f t="shared" si="11"/>
        <v>0</v>
      </c>
    </row>
  </sheetData>
  <pageMargins left="0.7" right="0.7" top="0.75" bottom="0.75" header="0.3" footer="0.3"/>
  <pageSetup paperSize="9" orientation="portrait" horizontalDpi="4294967293" verticalDpi="4294967293"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D422"/>
  <sheetViews>
    <sheetView workbookViewId="0">
      <selection activeCell="C291" sqref="C291"/>
    </sheetView>
  </sheetViews>
  <sheetFormatPr baseColWidth="10" defaultRowHeight="15" x14ac:dyDescent="0.25"/>
  <sheetData>
    <row r="2" spans="2:4" x14ac:dyDescent="0.25">
      <c r="C2" s="54" t="s">
        <v>344</v>
      </c>
      <c r="D2" s="54" t="s">
        <v>344</v>
      </c>
    </row>
    <row r="3" spans="2:4" x14ac:dyDescent="0.25">
      <c r="C3" s="54" t="s">
        <v>319</v>
      </c>
      <c r="D3" s="54" t="s">
        <v>345</v>
      </c>
    </row>
    <row r="4" spans="2:4" x14ac:dyDescent="0.25">
      <c r="C4" s="54">
        <v>1030</v>
      </c>
      <c r="D4" s="54">
        <v>-8</v>
      </c>
    </row>
    <row r="5" spans="2:4" x14ac:dyDescent="0.25">
      <c r="C5" s="54">
        <v>450</v>
      </c>
      <c r="D5" s="54">
        <v>-6</v>
      </c>
    </row>
    <row r="6" spans="2:4" x14ac:dyDescent="0.25">
      <c r="C6" s="54">
        <v>460</v>
      </c>
      <c r="D6" s="54">
        <v>-6</v>
      </c>
    </row>
    <row r="7" spans="2:4" x14ac:dyDescent="0.25">
      <c r="C7" s="54">
        <v>1060</v>
      </c>
      <c r="D7" s="54">
        <v>-6</v>
      </c>
    </row>
    <row r="8" spans="2:4" x14ac:dyDescent="0.25">
      <c r="C8" s="54">
        <v>700</v>
      </c>
      <c r="D8" s="54">
        <v>-5</v>
      </c>
    </row>
    <row r="9" spans="2:4" x14ac:dyDescent="0.25">
      <c r="C9" s="54">
        <v>740</v>
      </c>
      <c r="D9" s="54">
        <v>-5</v>
      </c>
    </row>
    <row r="10" spans="2:4" x14ac:dyDescent="0.25">
      <c r="C10" s="54">
        <v>810</v>
      </c>
      <c r="D10" s="54">
        <v>-5</v>
      </c>
    </row>
    <row r="11" spans="2:4" x14ac:dyDescent="0.25">
      <c r="C11" s="54">
        <v>710</v>
      </c>
      <c r="D11" s="54">
        <v>-4</v>
      </c>
    </row>
    <row r="12" spans="2:4" x14ac:dyDescent="0.25">
      <c r="C12" s="54">
        <v>720</v>
      </c>
      <c r="D12" s="54">
        <v>-4</v>
      </c>
    </row>
    <row r="13" spans="2:4" x14ac:dyDescent="0.25">
      <c r="C13" s="54">
        <v>930</v>
      </c>
      <c r="D13" s="54">
        <v>-4</v>
      </c>
    </row>
    <row r="14" spans="2:4" x14ac:dyDescent="0.25">
      <c r="C14" s="54" t="s">
        <v>346</v>
      </c>
      <c r="D14" s="54" t="s">
        <v>146</v>
      </c>
    </row>
    <row r="15" spans="2:4" x14ac:dyDescent="0.25">
      <c r="B15">
        <v>1</v>
      </c>
      <c r="C15" s="54">
        <v>120</v>
      </c>
      <c r="D15" s="54">
        <v>20</v>
      </c>
    </row>
    <row r="16" spans="2:4" x14ac:dyDescent="0.25">
      <c r="B16">
        <v>2</v>
      </c>
      <c r="C16" s="54">
        <v>1000</v>
      </c>
      <c r="D16" s="54">
        <v>19</v>
      </c>
    </row>
    <row r="17" spans="2:4" x14ac:dyDescent="0.25">
      <c r="B17" s="26">
        <v>3</v>
      </c>
      <c r="C17" s="54">
        <v>240</v>
      </c>
      <c r="D17" s="54">
        <v>18</v>
      </c>
    </row>
    <row r="18" spans="2:4" x14ac:dyDescent="0.25">
      <c r="B18" s="26">
        <v>4</v>
      </c>
      <c r="C18" s="54">
        <v>230</v>
      </c>
      <c r="D18" s="54">
        <v>18</v>
      </c>
    </row>
    <row r="19" spans="2:4" x14ac:dyDescent="0.25">
      <c r="B19" s="26">
        <v>5</v>
      </c>
      <c r="C19" s="54">
        <v>220</v>
      </c>
      <c r="D19" s="54">
        <v>18</v>
      </c>
    </row>
    <row r="20" spans="2:4" x14ac:dyDescent="0.25">
      <c r="B20" s="26">
        <v>6</v>
      </c>
      <c r="C20" s="54">
        <v>900</v>
      </c>
      <c r="D20" s="54">
        <v>11</v>
      </c>
    </row>
    <row r="21" spans="2:4" x14ac:dyDescent="0.25">
      <c r="B21" s="26">
        <v>7</v>
      </c>
      <c r="C21" s="54">
        <v>1050</v>
      </c>
      <c r="D21" s="54">
        <v>10</v>
      </c>
    </row>
    <row r="22" spans="2:4" x14ac:dyDescent="0.25">
      <c r="B22" s="26">
        <v>8</v>
      </c>
      <c r="C22" s="54">
        <v>1040</v>
      </c>
      <c r="D22" s="54">
        <v>10</v>
      </c>
    </row>
    <row r="23" spans="2:4" x14ac:dyDescent="0.25">
      <c r="B23" s="26">
        <v>9</v>
      </c>
      <c r="C23" s="54">
        <v>700</v>
      </c>
      <c r="D23" s="54">
        <v>10</v>
      </c>
    </row>
    <row r="24" spans="2:4" x14ac:dyDescent="0.25">
      <c r="B24" s="26">
        <v>10</v>
      </c>
      <c r="C24" s="54">
        <v>940</v>
      </c>
      <c r="D24" s="54">
        <v>9</v>
      </c>
    </row>
    <row r="25" spans="2:4" x14ac:dyDescent="0.25">
      <c r="C25" s="54" t="s">
        <v>346</v>
      </c>
      <c r="D25" s="54" t="s">
        <v>347</v>
      </c>
    </row>
    <row r="26" spans="2:4" x14ac:dyDescent="0.25">
      <c r="B26" s="26">
        <v>1</v>
      </c>
      <c r="C26" s="54">
        <v>120</v>
      </c>
      <c r="D26" s="54">
        <v>20</v>
      </c>
    </row>
    <row r="27" spans="2:4" x14ac:dyDescent="0.25">
      <c r="B27" s="26">
        <v>2</v>
      </c>
      <c r="C27" s="54">
        <v>220</v>
      </c>
      <c r="D27" s="54">
        <v>18</v>
      </c>
    </row>
    <row r="28" spans="2:4" x14ac:dyDescent="0.25">
      <c r="B28" s="26">
        <v>3</v>
      </c>
      <c r="C28" s="54">
        <v>230</v>
      </c>
      <c r="D28" s="54">
        <v>18</v>
      </c>
    </row>
    <row r="29" spans="2:4" x14ac:dyDescent="0.25">
      <c r="B29" s="26">
        <v>4</v>
      </c>
      <c r="C29" s="54">
        <v>240</v>
      </c>
      <c r="D29" s="54">
        <v>18</v>
      </c>
    </row>
    <row r="30" spans="2:4" x14ac:dyDescent="0.25">
      <c r="B30" s="26">
        <v>5</v>
      </c>
      <c r="C30" s="54">
        <v>430</v>
      </c>
      <c r="D30" s="54">
        <v>6</v>
      </c>
    </row>
    <row r="31" spans="2:4" x14ac:dyDescent="0.25">
      <c r="B31" s="26">
        <v>6</v>
      </c>
      <c r="C31" s="54">
        <v>440</v>
      </c>
      <c r="D31" s="54">
        <v>6</v>
      </c>
    </row>
    <row r="32" spans="2:4" x14ac:dyDescent="0.25">
      <c r="B32" s="26">
        <v>7</v>
      </c>
      <c r="C32" s="54">
        <v>540</v>
      </c>
      <c r="D32" s="54">
        <v>6</v>
      </c>
    </row>
    <row r="33" spans="2:4" x14ac:dyDescent="0.25">
      <c r="B33" s="26">
        <v>8</v>
      </c>
      <c r="C33" s="54">
        <v>550</v>
      </c>
      <c r="D33" s="54">
        <v>6</v>
      </c>
    </row>
    <row r="34" spans="2:4" x14ac:dyDescent="0.25">
      <c r="B34" s="26">
        <v>9</v>
      </c>
      <c r="C34" s="54">
        <v>580</v>
      </c>
      <c r="D34" s="54">
        <v>7</v>
      </c>
    </row>
    <row r="35" spans="2:4" x14ac:dyDescent="0.25">
      <c r="B35" s="26">
        <v>10</v>
      </c>
      <c r="C35" s="54">
        <v>590</v>
      </c>
      <c r="D35" s="54">
        <v>7</v>
      </c>
    </row>
    <row r="36" spans="2:4" x14ac:dyDescent="0.25">
      <c r="C36" s="54" t="s">
        <v>346</v>
      </c>
      <c r="D36" s="54" t="s">
        <v>348</v>
      </c>
    </row>
    <row r="37" spans="2:4" x14ac:dyDescent="0.25">
      <c r="C37" s="54">
        <v>870</v>
      </c>
      <c r="D37" s="54">
        <v>-15</v>
      </c>
    </row>
    <row r="38" spans="2:4" x14ac:dyDescent="0.25">
      <c r="C38" s="54">
        <v>510</v>
      </c>
      <c r="D38" s="54">
        <v>-14</v>
      </c>
    </row>
    <row r="39" spans="2:4" x14ac:dyDescent="0.25">
      <c r="C39" s="54">
        <v>740</v>
      </c>
      <c r="D39" s="54">
        <v>-14</v>
      </c>
    </row>
    <row r="40" spans="2:4" x14ac:dyDescent="0.25">
      <c r="C40" s="54">
        <v>630</v>
      </c>
      <c r="D40" s="54">
        <v>-11</v>
      </c>
    </row>
    <row r="41" spans="2:4" x14ac:dyDescent="0.25">
      <c r="C41" s="54">
        <v>1010</v>
      </c>
      <c r="D41" s="54">
        <v>-11</v>
      </c>
    </row>
    <row r="42" spans="2:4" x14ac:dyDescent="0.25">
      <c r="C42" s="54">
        <v>980</v>
      </c>
      <c r="D42" s="54">
        <v>-10</v>
      </c>
    </row>
    <row r="43" spans="2:4" x14ac:dyDescent="0.25">
      <c r="C43" s="54">
        <v>1030</v>
      </c>
      <c r="D43" s="54">
        <v>-8</v>
      </c>
    </row>
    <row r="44" spans="2:4" x14ac:dyDescent="0.25">
      <c r="C44" s="54">
        <v>720</v>
      </c>
      <c r="D44" s="54">
        <v>-6</v>
      </c>
    </row>
    <row r="45" spans="2:4" x14ac:dyDescent="0.25">
      <c r="C45" s="54">
        <v>800</v>
      </c>
      <c r="D45" s="54">
        <v>-6</v>
      </c>
    </row>
    <row r="46" spans="2:4" x14ac:dyDescent="0.25">
      <c r="C46" s="54">
        <v>990</v>
      </c>
      <c r="D46" s="54">
        <v>-5</v>
      </c>
    </row>
    <row r="47" spans="2:4" x14ac:dyDescent="0.25">
      <c r="C47" s="54" t="s">
        <v>346</v>
      </c>
      <c r="D47" s="54" t="s">
        <v>349</v>
      </c>
    </row>
    <row r="48" spans="2:4" x14ac:dyDescent="0.25">
      <c r="C48" s="54">
        <v>160</v>
      </c>
      <c r="D48" s="54">
        <v>20</v>
      </c>
    </row>
    <row r="49" spans="3:4" x14ac:dyDescent="0.25">
      <c r="C49" s="54">
        <v>90</v>
      </c>
      <c r="D49" s="54">
        <v>16</v>
      </c>
    </row>
    <row r="50" spans="3:4" x14ac:dyDescent="0.25">
      <c r="C50" s="54">
        <v>940</v>
      </c>
      <c r="D50" s="54">
        <v>14</v>
      </c>
    </row>
    <row r="51" spans="3:4" x14ac:dyDescent="0.25">
      <c r="C51" s="54">
        <v>120</v>
      </c>
      <c r="D51" s="54">
        <v>12</v>
      </c>
    </row>
    <row r="52" spans="3:4" x14ac:dyDescent="0.25">
      <c r="C52" s="54">
        <v>550</v>
      </c>
      <c r="D52" s="54">
        <v>11</v>
      </c>
    </row>
    <row r="53" spans="3:4" x14ac:dyDescent="0.25">
      <c r="C53" s="54">
        <v>410</v>
      </c>
      <c r="D53" s="54">
        <v>11</v>
      </c>
    </row>
    <row r="54" spans="3:4" x14ac:dyDescent="0.25">
      <c r="C54" s="54">
        <v>1000</v>
      </c>
      <c r="D54" s="54">
        <v>10</v>
      </c>
    </row>
    <row r="55" spans="3:4" x14ac:dyDescent="0.25">
      <c r="C55" s="54">
        <v>400</v>
      </c>
      <c r="D55" s="54">
        <v>10</v>
      </c>
    </row>
    <row r="56" spans="3:4" x14ac:dyDescent="0.25">
      <c r="C56" s="54">
        <v>920</v>
      </c>
      <c r="D56" s="54">
        <v>8</v>
      </c>
    </row>
    <row r="57" spans="3:4" x14ac:dyDescent="0.25">
      <c r="C57" s="54">
        <v>600</v>
      </c>
      <c r="D57" s="54">
        <v>8</v>
      </c>
    </row>
    <row r="58" spans="3:4" x14ac:dyDescent="0.25">
      <c r="C58" s="54" t="s">
        <v>350</v>
      </c>
      <c r="D58" s="54" t="s">
        <v>345</v>
      </c>
    </row>
    <row r="59" spans="3:4" x14ac:dyDescent="0.25">
      <c r="C59" s="54">
        <v>1030</v>
      </c>
      <c r="D59" s="54">
        <v>-8</v>
      </c>
    </row>
    <row r="60" spans="3:4" x14ac:dyDescent="0.25">
      <c r="C60" s="54">
        <v>450</v>
      </c>
      <c r="D60" s="54">
        <v>-6</v>
      </c>
    </row>
    <row r="61" spans="3:4" x14ac:dyDescent="0.25">
      <c r="C61" s="54">
        <v>460</v>
      </c>
      <c r="D61" s="54">
        <v>-6</v>
      </c>
    </row>
    <row r="62" spans="3:4" x14ac:dyDescent="0.25">
      <c r="C62" s="54">
        <v>1060</v>
      </c>
      <c r="D62" s="54">
        <v>-6</v>
      </c>
    </row>
    <row r="63" spans="3:4" x14ac:dyDescent="0.25">
      <c r="C63" s="54">
        <v>700</v>
      </c>
      <c r="D63" s="54">
        <v>-5</v>
      </c>
    </row>
    <row r="64" spans="3:4" x14ac:dyDescent="0.25">
      <c r="C64" s="54">
        <v>740</v>
      </c>
      <c r="D64" s="54">
        <v>-5</v>
      </c>
    </row>
    <row r="65" spans="3:4" x14ac:dyDescent="0.25">
      <c r="C65" s="54">
        <v>950</v>
      </c>
      <c r="D65" s="54">
        <v>-3</v>
      </c>
    </row>
    <row r="66" spans="3:4" x14ac:dyDescent="0.25">
      <c r="C66" s="54">
        <v>580</v>
      </c>
      <c r="D66" s="54">
        <v>-2</v>
      </c>
    </row>
    <row r="67" spans="3:4" x14ac:dyDescent="0.25">
      <c r="C67" s="54">
        <v>590</v>
      </c>
      <c r="D67" s="54">
        <v>-2</v>
      </c>
    </row>
    <row r="68" spans="3:4" x14ac:dyDescent="0.25">
      <c r="C68" s="54">
        <v>830</v>
      </c>
      <c r="D68" s="54">
        <v>-2</v>
      </c>
    </row>
    <row r="69" spans="3:4" x14ac:dyDescent="0.25">
      <c r="C69" s="54" t="s">
        <v>351</v>
      </c>
      <c r="D69" s="54" t="s">
        <v>345</v>
      </c>
    </row>
    <row r="70" spans="3:4" x14ac:dyDescent="0.25">
      <c r="C70" s="54">
        <v>630</v>
      </c>
      <c r="D70" s="54">
        <v>-17</v>
      </c>
    </row>
    <row r="71" spans="3:4" x14ac:dyDescent="0.25">
      <c r="C71" s="54">
        <v>640</v>
      </c>
      <c r="D71" s="54">
        <v>-16</v>
      </c>
    </row>
    <row r="72" spans="3:4" x14ac:dyDescent="0.25">
      <c r="C72" s="54">
        <v>360</v>
      </c>
      <c r="D72" s="54">
        <v>-15</v>
      </c>
    </row>
    <row r="73" spans="3:4" x14ac:dyDescent="0.25">
      <c r="C73" s="54">
        <v>780</v>
      </c>
      <c r="D73" s="54">
        <v>-14</v>
      </c>
    </row>
    <row r="74" spans="3:4" x14ac:dyDescent="0.25">
      <c r="C74" s="54">
        <v>730</v>
      </c>
      <c r="D74" s="54">
        <v>-12</v>
      </c>
    </row>
    <row r="75" spans="3:4" x14ac:dyDescent="0.25">
      <c r="C75" s="54">
        <v>1020</v>
      </c>
      <c r="D75" s="54">
        <v>-8</v>
      </c>
    </row>
    <row r="76" spans="3:4" x14ac:dyDescent="0.25">
      <c r="C76" s="54">
        <v>750</v>
      </c>
      <c r="D76" s="54">
        <v>-7</v>
      </c>
    </row>
    <row r="77" spans="3:4" x14ac:dyDescent="0.25">
      <c r="C77" s="54">
        <v>850</v>
      </c>
      <c r="D77" s="54">
        <v>-6</v>
      </c>
    </row>
    <row r="78" spans="3:4" x14ac:dyDescent="0.25">
      <c r="C78" s="54">
        <v>890</v>
      </c>
      <c r="D78" s="54">
        <v>-6</v>
      </c>
    </row>
    <row r="79" spans="3:4" x14ac:dyDescent="0.25">
      <c r="C79" s="54">
        <v>980</v>
      </c>
      <c r="D79" s="54">
        <v>-6</v>
      </c>
    </row>
    <row r="80" spans="3:4" x14ac:dyDescent="0.25">
      <c r="C80" s="54" t="s">
        <v>351</v>
      </c>
      <c r="D80" s="54" t="s">
        <v>146</v>
      </c>
    </row>
    <row r="81" spans="3:4" x14ac:dyDescent="0.25">
      <c r="C81" s="54">
        <v>900</v>
      </c>
      <c r="D81" s="54">
        <v>11</v>
      </c>
    </row>
    <row r="82" spans="3:4" x14ac:dyDescent="0.25">
      <c r="C82" s="54">
        <v>700</v>
      </c>
      <c r="D82" s="54">
        <v>10</v>
      </c>
    </row>
    <row r="83" spans="3:4" x14ac:dyDescent="0.25">
      <c r="C83" s="54">
        <v>590</v>
      </c>
      <c r="D83" s="54">
        <v>7</v>
      </c>
    </row>
    <row r="84" spans="3:4" x14ac:dyDescent="0.25">
      <c r="C84" s="54">
        <v>580</v>
      </c>
      <c r="D84" s="54">
        <v>7</v>
      </c>
    </row>
    <row r="85" spans="3:4" x14ac:dyDescent="0.25">
      <c r="C85" s="54">
        <v>450</v>
      </c>
      <c r="D85" s="54">
        <v>6</v>
      </c>
    </row>
    <row r="86" spans="3:4" x14ac:dyDescent="0.25">
      <c r="C86" s="54">
        <v>440</v>
      </c>
      <c r="D86" s="54">
        <v>6</v>
      </c>
    </row>
    <row r="87" spans="3:4" x14ac:dyDescent="0.25">
      <c r="C87" s="54">
        <v>430</v>
      </c>
      <c r="D87" s="54">
        <v>6</v>
      </c>
    </row>
    <row r="88" spans="3:4" x14ac:dyDescent="0.25">
      <c r="C88" s="54">
        <v>950</v>
      </c>
      <c r="D88" s="54">
        <v>3</v>
      </c>
    </row>
    <row r="89" spans="3:4" x14ac:dyDescent="0.25">
      <c r="C89" s="54">
        <v>830</v>
      </c>
      <c r="D89" s="54">
        <v>3</v>
      </c>
    </row>
    <row r="90" spans="3:4" x14ac:dyDescent="0.25">
      <c r="C90" s="54">
        <v>40</v>
      </c>
      <c r="D90" s="54">
        <v>2</v>
      </c>
    </row>
    <row r="91" spans="3:4" x14ac:dyDescent="0.25">
      <c r="C91" s="54" t="s">
        <v>351</v>
      </c>
      <c r="D91" s="54" t="s">
        <v>146</v>
      </c>
    </row>
    <row r="92" spans="3:4" x14ac:dyDescent="0.25">
      <c r="C92" s="54">
        <v>120</v>
      </c>
      <c r="D92" s="54">
        <v>20</v>
      </c>
    </row>
    <row r="93" spans="3:4" x14ac:dyDescent="0.25">
      <c r="C93" s="54">
        <v>630</v>
      </c>
      <c r="D93" s="54">
        <v>12</v>
      </c>
    </row>
    <row r="94" spans="3:4" x14ac:dyDescent="0.25">
      <c r="C94" s="54">
        <v>360</v>
      </c>
      <c r="D94" s="54">
        <v>11</v>
      </c>
    </row>
    <row r="95" spans="3:4" x14ac:dyDescent="0.25">
      <c r="C95" s="54">
        <v>750</v>
      </c>
      <c r="D95" s="54">
        <v>8</v>
      </c>
    </row>
    <row r="96" spans="3:4" x14ac:dyDescent="0.25">
      <c r="C96" s="54">
        <v>540</v>
      </c>
      <c r="D96" s="54">
        <v>6</v>
      </c>
    </row>
    <row r="97" spans="3:4" x14ac:dyDescent="0.25">
      <c r="C97" s="54">
        <v>910</v>
      </c>
      <c r="D97" s="54">
        <v>5</v>
      </c>
    </row>
    <row r="98" spans="3:4" x14ac:dyDescent="0.25">
      <c r="C98" s="54">
        <v>780</v>
      </c>
      <c r="D98" s="54">
        <v>4</v>
      </c>
    </row>
    <row r="99" spans="3:4" x14ac:dyDescent="0.25">
      <c r="C99" s="54">
        <v>980</v>
      </c>
      <c r="D99" s="54">
        <v>3</v>
      </c>
    </row>
    <row r="100" spans="3:4" x14ac:dyDescent="0.25">
      <c r="C100" s="54">
        <v>730</v>
      </c>
      <c r="D100" s="54">
        <v>3</v>
      </c>
    </row>
    <row r="101" spans="3:4" x14ac:dyDescent="0.25">
      <c r="C101" s="54">
        <v>1020</v>
      </c>
      <c r="D101" s="54">
        <v>2</v>
      </c>
    </row>
    <row r="102" spans="3:4" x14ac:dyDescent="0.25">
      <c r="C102" s="54" t="s">
        <v>351</v>
      </c>
      <c r="D102" s="54" t="s">
        <v>352</v>
      </c>
    </row>
    <row r="103" spans="3:4" x14ac:dyDescent="0.25">
      <c r="C103" s="54">
        <v>100</v>
      </c>
      <c r="D103" s="54">
        <v>1</v>
      </c>
    </row>
    <row r="104" spans="3:4" x14ac:dyDescent="0.25">
      <c r="C104" s="54">
        <v>0</v>
      </c>
      <c r="D104" s="54">
        <v>0</v>
      </c>
    </row>
    <row r="105" spans="3:4" x14ac:dyDescent="0.25">
      <c r="C105" s="54">
        <v>0</v>
      </c>
      <c r="D105" s="54">
        <v>0</v>
      </c>
    </row>
    <row r="106" spans="3:4" x14ac:dyDescent="0.25">
      <c r="C106" s="54">
        <v>0</v>
      </c>
      <c r="D106" s="54">
        <v>0</v>
      </c>
    </row>
    <row r="107" spans="3:4" x14ac:dyDescent="0.25">
      <c r="C107" s="54">
        <v>0</v>
      </c>
      <c r="D107" s="54">
        <v>0</v>
      </c>
    </row>
    <row r="108" spans="3:4" x14ac:dyDescent="0.25">
      <c r="C108" s="54">
        <v>0</v>
      </c>
      <c r="D108" s="54">
        <v>0</v>
      </c>
    </row>
    <row r="109" spans="3:4" x14ac:dyDescent="0.25">
      <c r="C109" s="54">
        <v>0</v>
      </c>
      <c r="D109" s="54">
        <v>0</v>
      </c>
    </row>
    <row r="110" spans="3:4" x14ac:dyDescent="0.25">
      <c r="C110" s="54">
        <v>0</v>
      </c>
      <c r="D110" s="54">
        <v>0</v>
      </c>
    </row>
    <row r="111" spans="3:4" x14ac:dyDescent="0.25">
      <c r="C111" s="54">
        <v>0</v>
      </c>
      <c r="D111" s="54">
        <v>0</v>
      </c>
    </row>
    <row r="112" spans="3:4" x14ac:dyDescent="0.25">
      <c r="C112" s="54">
        <v>0</v>
      </c>
      <c r="D112" s="54">
        <v>0</v>
      </c>
    </row>
    <row r="113" spans="3:4" x14ac:dyDescent="0.25">
      <c r="C113" s="54" t="s">
        <v>353</v>
      </c>
      <c r="D113" s="54" t="s">
        <v>352</v>
      </c>
    </row>
    <row r="114" spans="3:4" x14ac:dyDescent="0.25">
      <c r="C114" s="54">
        <v>160</v>
      </c>
      <c r="D114" s="54">
        <v>20</v>
      </c>
    </row>
    <row r="115" spans="3:4" x14ac:dyDescent="0.25">
      <c r="C115" s="54">
        <v>120</v>
      </c>
      <c r="D115" s="54">
        <v>12</v>
      </c>
    </row>
    <row r="116" spans="3:4" x14ac:dyDescent="0.25">
      <c r="C116" s="54">
        <v>550</v>
      </c>
      <c r="D116" s="54">
        <v>11</v>
      </c>
    </row>
    <row r="117" spans="3:4" x14ac:dyDescent="0.25">
      <c r="C117" s="54">
        <v>410</v>
      </c>
      <c r="D117" s="54">
        <v>11</v>
      </c>
    </row>
    <row r="118" spans="3:4" x14ac:dyDescent="0.25">
      <c r="C118" s="54">
        <v>400</v>
      </c>
      <c r="D118" s="54">
        <v>10</v>
      </c>
    </row>
    <row r="119" spans="3:4" x14ac:dyDescent="0.25">
      <c r="C119" s="54">
        <v>920</v>
      </c>
      <c r="D119" s="54">
        <v>8</v>
      </c>
    </row>
    <row r="120" spans="3:4" x14ac:dyDescent="0.25">
      <c r="C120" s="54">
        <v>370</v>
      </c>
      <c r="D120" s="54">
        <v>8</v>
      </c>
    </row>
    <row r="121" spans="3:4" x14ac:dyDescent="0.25">
      <c r="C121" s="54">
        <v>1050</v>
      </c>
      <c r="D121" s="54">
        <v>6</v>
      </c>
    </row>
    <row r="122" spans="3:4" x14ac:dyDescent="0.25">
      <c r="C122" s="54">
        <v>790</v>
      </c>
      <c r="D122" s="54">
        <v>5</v>
      </c>
    </row>
    <row r="123" spans="3:4" x14ac:dyDescent="0.25">
      <c r="C123" s="54">
        <v>710</v>
      </c>
      <c r="D123" s="54">
        <v>5</v>
      </c>
    </row>
    <row r="124" spans="3:4" x14ac:dyDescent="0.25">
      <c r="C124" s="54" t="s">
        <v>351</v>
      </c>
      <c r="D124" s="54" t="s">
        <v>354</v>
      </c>
    </row>
    <row r="125" spans="3:4" x14ac:dyDescent="0.25">
      <c r="C125" s="54">
        <v>870</v>
      </c>
      <c r="D125" s="54">
        <v>-15</v>
      </c>
    </row>
    <row r="126" spans="3:4" x14ac:dyDescent="0.25">
      <c r="C126" s="54">
        <v>630</v>
      </c>
      <c r="D126" s="54">
        <v>-11</v>
      </c>
    </row>
    <row r="127" spans="3:4" x14ac:dyDescent="0.25">
      <c r="C127" s="54">
        <v>1010</v>
      </c>
      <c r="D127" s="54">
        <v>-11</v>
      </c>
    </row>
    <row r="128" spans="3:4" x14ac:dyDescent="0.25">
      <c r="C128" s="54">
        <v>1030</v>
      </c>
      <c r="D128" s="54">
        <v>-8</v>
      </c>
    </row>
    <row r="129" spans="3:4" x14ac:dyDescent="0.25">
      <c r="C129" s="54">
        <v>720</v>
      </c>
      <c r="D129" s="54">
        <v>-6</v>
      </c>
    </row>
    <row r="130" spans="3:4" x14ac:dyDescent="0.25">
      <c r="C130" s="54">
        <v>800</v>
      </c>
      <c r="D130" s="54">
        <v>-6</v>
      </c>
    </row>
    <row r="131" spans="3:4" x14ac:dyDescent="0.25">
      <c r="C131" s="54">
        <v>540</v>
      </c>
      <c r="D131" s="54">
        <v>-4</v>
      </c>
    </row>
    <row r="132" spans="3:4" x14ac:dyDescent="0.25">
      <c r="C132" s="54">
        <v>0</v>
      </c>
      <c r="D132" s="54">
        <v>0</v>
      </c>
    </row>
    <row r="133" spans="3:4" x14ac:dyDescent="0.25">
      <c r="C133" s="54">
        <v>0</v>
      </c>
      <c r="D133" s="54">
        <v>0</v>
      </c>
    </row>
    <row r="134" spans="3:4" x14ac:dyDescent="0.25">
      <c r="C134" s="54">
        <v>0</v>
      </c>
      <c r="D134" s="54">
        <v>0</v>
      </c>
    </row>
    <row r="135" spans="3:4" x14ac:dyDescent="0.25">
      <c r="C135" s="54" t="s">
        <v>353</v>
      </c>
      <c r="D135" s="54" t="s">
        <v>354</v>
      </c>
    </row>
    <row r="136" spans="3:4" x14ac:dyDescent="0.25">
      <c r="C136" s="54">
        <v>740</v>
      </c>
      <c r="D136" s="54">
        <v>-14</v>
      </c>
    </row>
    <row r="137" spans="3:4" x14ac:dyDescent="0.25">
      <c r="C137" s="54">
        <v>0</v>
      </c>
      <c r="D137" s="54">
        <v>0</v>
      </c>
    </row>
    <row r="138" spans="3:4" x14ac:dyDescent="0.25">
      <c r="C138" s="54">
        <v>0</v>
      </c>
      <c r="D138" s="54">
        <v>0</v>
      </c>
    </row>
    <row r="139" spans="3:4" x14ac:dyDescent="0.25">
      <c r="C139" s="54">
        <v>0</v>
      </c>
      <c r="D139" s="54">
        <v>0</v>
      </c>
    </row>
    <row r="140" spans="3:4" x14ac:dyDescent="0.25">
      <c r="C140" s="54">
        <v>0</v>
      </c>
      <c r="D140" s="54">
        <v>0</v>
      </c>
    </row>
    <row r="141" spans="3:4" x14ac:dyDescent="0.25">
      <c r="C141" s="54">
        <v>0</v>
      </c>
      <c r="D141" s="54">
        <v>0</v>
      </c>
    </row>
    <row r="142" spans="3:4" x14ac:dyDescent="0.25">
      <c r="C142" s="54">
        <v>0</v>
      </c>
      <c r="D142" s="54">
        <v>0</v>
      </c>
    </row>
    <row r="143" spans="3:4" x14ac:dyDescent="0.25">
      <c r="C143" s="54">
        <v>0</v>
      </c>
      <c r="D143" s="54">
        <v>0</v>
      </c>
    </row>
    <row r="144" spans="3:4" x14ac:dyDescent="0.25">
      <c r="C144" s="54">
        <v>0</v>
      </c>
      <c r="D144" s="54">
        <v>0</v>
      </c>
    </row>
    <row r="145" spans="3:4" x14ac:dyDescent="0.25">
      <c r="C145" s="54">
        <v>0</v>
      </c>
      <c r="D145" s="54">
        <v>0</v>
      </c>
    </row>
    <row r="146" spans="3:4" x14ac:dyDescent="0.25">
      <c r="C146" s="54" t="s">
        <v>359</v>
      </c>
      <c r="D146" s="54" t="s">
        <v>359</v>
      </c>
    </row>
    <row r="147" spans="3:4" x14ac:dyDescent="0.25">
      <c r="C147" s="54" t="s">
        <v>319</v>
      </c>
      <c r="D147" s="54" t="s">
        <v>345</v>
      </c>
    </row>
    <row r="148" spans="3:4" x14ac:dyDescent="0.25">
      <c r="C148" s="54">
        <v>450</v>
      </c>
      <c r="D148" s="54">
        <v>-6</v>
      </c>
    </row>
    <row r="149" spans="3:4" x14ac:dyDescent="0.25">
      <c r="C149" s="54">
        <v>0</v>
      </c>
      <c r="D149" s="54">
        <v>0</v>
      </c>
    </row>
    <row r="150" spans="3:4" x14ac:dyDescent="0.25">
      <c r="C150" s="54">
        <v>0</v>
      </c>
      <c r="D150" s="54">
        <v>0</v>
      </c>
    </row>
    <row r="151" spans="3:4" x14ac:dyDescent="0.25">
      <c r="C151" s="54">
        <v>0</v>
      </c>
      <c r="D151" s="54">
        <v>0</v>
      </c>
    </row>
    <row r="152" spans="3:4" x14ac:dyDescent="0.25">
      <c r="C152" s="54">
        <v>0</v>
      </c>
      <c r="D152" s="54">
        <v>0</v>
      </c>
    </row>
    <row r="153" spans="3:4" x14ac:dyDescent="0.25">
      <c r="C153" s="54">
        <v>0</v>
      </c>
      <c r="D153" s="54">
        <v>0</v>
      </c>
    </row>
    <row r="154" spans="3:4" x14ac:dyDescent="0.25">
      <c r="C154" s="54">
        <v>0</v>
      </c>
      <c r="D154" s="54">
        <v>0</v>
      </c>
    </row>
    <row r="155" spans="3:4" x14ac:dyDescent="0.25">
      <c r="C155" s="54">
        <v>0</v>
      </c>
      <c r="D155" s="54">
        <v>0</v>
      </c>
    </row>
    <row r="156" spans="3:4" x14ac:dyDescent="0.25">
      <c r="C156" s="54">
        <v>0</v>
      </c>
      <c r="D156" s="54">
        <v>0</v>
      </c>
    </row>
    <row r="157" spans="3:4" x14ac:dyDescent="0.25">
      <c r="C157" s="54">
        <v>0</v>
      </c>
      <c r="D157" s="54">
        <v>0</v>
      </c>
    </row>
    <row r="158" spans="3:4" x14ac:dyDescent="0.25">
      <c r="C158" s="54" t="s">
        <v>346</v>
      </c>
      <c r="D158" s="54" t="s">
        <v>146</v>
      </c>
    </row>
    <row r="159" spans="3:4" x14ac:dyDescent="0.25">
      <c r="C159" s="54">
        <v>120</v>
      </c>
      <c r="D159" s="54">
        <v>20</v>
      </c>
    </row>
    <row r="160" spans="3:4" x14ac:dyDescent="0.25">
      <c r="C160" s="54">
        <v>240</v>
      </c>
      <c r="D160" s="54">
        <v>18</v>
      </c>
    </row>
    <row r="161" spans="3:4" x14ac:dyDescent="0.25">
      <c r="C161" s="54">
        <v>230</v>
      </c>
      <c r="D161" s="54">
        <v>18</v>
      </c>
    </row>
    <row r="162" spans="3:4" x14ac:dyDescent="0.25">
      <c r="C162" s="54">
        <v>220</v>
      </c>
      <c r="D162" s="54">
        <v>18</v>
      </c>
    </row>
    <row r="163" spans="3:4" x14ac:dyDescent="0.25">
      <c r="C163" s="54">
        <v>440</v>
      </c>
      <c r="D163" s="54">
        <v>6</v>
      </c>
    </row>
    <row r="164" spans="3:4" x14ac:dyDescent="0.25">
      <c r="C164" s="54">
        <v>430</v>
      </c>
      <c r="D164" s="54">
        <v>6</v>
      </c>
    </row>
    <row r="165" spans="3:4" x14ac:dyDescent="0.25">
      <c r="C165" s="54">
        <v>90</v>
      </c>
      <c r="D165" s="54">
        <v>3</v>
      </c>
    </row>
    <row r="166" spans="3:4" x14ac:dyDescent="0.25">
      <c r="C166" s="54">
        <v>40</v>
      </c>
      <c r="D166" s="54">
        <v>2</v>
      </c>
    </row>
    <row r="167" spans="3:4" x14ac:dyDescent="0.25">
      <c r="C167" s="54">
        <v>30</v>
      </c>
      <c r="D167" s="54">
        <v>2</v>
      </c>
    </row>
    <row r="168" spans="3:4" x14ac:dyDescent="0.25">
      <c r="C168" s="54">
        <v>110</v>
      </c>
      <c r="D168" s="54">
        <v>1</v>
      </c>
    </row>
    <row r="169" spans="3:4" x14ac:dyDescent="0.25">
      <c r="C169" s="54" t="s">
        <v>346</v>
      </c>
      <c r="D169" s="54" t="s">
        <v>347</v>
      </c>
    </row>
    <row r="170" spans="3:4" x14ac:dyDescent="0.25">
      <c r="C170" s="54">
        <v>120</v>
      </c>
      <c r="D170" s="54">
        <v>20</v>
      </c>
    </row>
    <row r="171" spans="3:4" x14ac:dyDescent="0.25">
      <c r="C171" s="54">
        <v>220</v>
      </c>
      <c r="D171" s="54">
        <v>18</v>
      </c>
    </row>
    <row r="172" spans="3:4" x14ac:dyDescent="0.25">
      <c r="C172" s="54">
        <v>230</v>
      </c>
      <c r="D172" s="54">
        <v>18</v>
      </c>
    </row>
    <row r="173" spans="3:4" x14ac:dyDescent="0.25">
      <c r="C173" s="54">
        <v>240</v>
      </c>
      <c r="D173" s="54">
        <v>18</v>
      </c>
    </row>
    <row r="174" spans="3:4" x14ac:dyDescent="0.25">
      <c r="C174" s="54">
        <v>430</v>
      </c>
      <c r="D174" s="54">
        <v>6</v>
      </c>
    </row>
    <row r="175" spans="3:4" x14ac:dyDescent="0.25">
      <c r="C175" s="54">
        <v>440</v>
      </c>
      <c r="D175" s="54">
        <v>6</v>
      </c>
    </row>
    <row r="176" spans="3:4" x14ac:dyDescent="0.25">
      <c r="C176" s="54">
        <v>0</v>
      </c>
      <c r="D176" s="54">
        <v>0</v>
      </c>
    </row>
    <row r="177" spans="3:4" x14ac:dyDescent="0.25">
      <c r="C177" s="54">
        <v>0</v>
      </c>
      <c r="D177" s="54">
        <v>0</v>
      </c>
    </row>
    <row r="178" spans="3:4" x14ac:dyDescent="0.25">
      <c r="C178" s="54">
        <v>0</v>
      </c>
      <c r="D178" s="54">
        <v>0</v>
      </c>
    </row>
    <row r="179" spans="3:4" x14ac:dyDescent="0.25">
      <c r="C179" s="54">
        <v>0</v>
      </c>
      <c r="D179" s="54">
        <v>0</v>
      </c>
    </row>
    <row r="180" spans="3:4" x14ac:dyDescent="0.25">
      <c r="C180" s="54" t="s">
        <v>346</v>
      </c>
      <c r="D180" s="54" t="s">
        <v>348</v>
      </c>
    </row>
    <row r="181" spans="3:4" x14ac:dyDescent="0.25">
      <c r="C181" s="54">
        <v>0</v>
      </c>
      <c r="D181" s="54">
        <v>0</v>
      </c>
    </row>
    <row r="182" spans="3:4" x14ac:dyDescent="0.25">
      <c r="C182" s="54">
        <v>0</v>
      </c>
      <c r="D182" s="54">
        <v>0</v>
      </c>
    </row>
    <row r="183" spans="3:4" x14ac:dyDescent="0.25">
      <c r="C183" s="54">
        <v>0</v>
      </c>
      <c r="D183" s="54">
        <v>0</v>
      </c>
    </row>
    <row r="184" spans="3:4" x14ac:dyDescent="0.25">
      <c r="C184" s="54">
        <v>0</v>
      </c>
      <c r="D184" s="54">
        <v>0</v>
      </c>
    </row>
    <row r="185" spans="3:4" x14ac:dyDescent="0.25">
      <c r="C185" s="54">
        <v>0</v>
      </c>
      <c r="D185" s="54">
        <v>0</v>
      </c>
    </row>
    <row r="186" spans="3:4" x14ac:dyDescent="0.25">
      <c r="C186" s="54">
        <v>0</v>
      </c>
      <c r="D186" s="54">
        <v>0</v>
      </c>
    </row>
    <row r="187" spans="3:4" x14ac:dyDescent="0.25">
      <c r="C187" s="54">
        <v>0</v>
      </c>
      <c r="D187" s="54">
        <v>0</v>
      </c>
    </row>
    <row r="188" spans="3:4" x14ac:dyDescent="0.25">
      <c r="C188" s="54">
        <v>0</v>
      </c>
      <c r="D188" s="54">
        <v>0</v>
      </c>
    </row>
    <row r="189" spans="3:4" x14ac:dyDescent="0.25">
      <c r="C189" s="54">
        <v>0</v>
      </c>
      <c r="D189" s="54">
        <v>0</v>
      </c>
    </row>
    <row r="190" spans="3:4" x14ac:dyDescent="0.25">
      <c r="C190" s="54">
        <v>0</v>
      </c>
      <c r="D190" s="54">
        <v>0</v>
      </c>
    </row>
    <row r="191" spans="3:4" x14ac:dyDescent="0.25">
      <c r="C191" s="54" t="s">
        <v>346</v>
      </c>
      <c r="D191" s="54" t="s">
        <v>349</v>
      </c>
    </row>
    <row r="192" spans="3:4" x14ac:dyDescent="0.25">
      <c r="C192" s="54">
        <v>160</v>
      </c>
      <c r="D192" s="54">
        <v>20</v>
      </c>
    </row>
    <row r="193" spans="3:4" x14ac:dyDescent="0.25">
      <c r="C193" s="54">
        <v>90</v>
      </c>
      <c r="D193" s="54">
        <v>16</v>
      </c>
    </row>
    <row r="194" spans="3:4" x14ac:dyDescent="0.25">
      <c r="C194" s="54">
        <v>120</v>
      </c>
      <c r="D194" s="54">
        <v>12</v>
      </c>
    </row>
    <row r="195" spans="3:4" x14ac:dyDescent="0.25">
      <c r="C195" s="54">
        <v>410</v>
      </c>
      <c r="D195" s="54">
        <v>11</v>
      </c>
    </row>
    <row r="196" spans="3:4" x14ac:dyDescent="0.25">
      <c r="C196" s="54">
        <v>400</v>
      </c>
      <c r="D196" s="54">
        <v>10</v>
      </c>
    </row>
    <row r="197" spans="3:4" x14ac:dyDescent="0.25">
      <c r="C197" s="54">
        <v>370</v>
      </c>
      <c r="D197" s="54">
        <v>8</v>
      </c>
    </row>
    <row r="198" spans="3:4" x14ac:dyDescent="0.25">
      <c r="C198" s="54">
        <v>360</v>
      </c>
      <c r="D198" s="54">
        <v>2</v>
      </c>
    </row>
    <row r="199" spans="3:4" x14ac:dyDescent="0.25">
      <c r="C199" s="54">
        <v>30</v>
      </c>
      <c r="D199" s="54">
        <v>2</v>
      </c>
    </row>
    <row r="200" spans="3:4" x14ac:dyDescent="0.25">
      <c r="C200" s="54">
        <v>110</v>
      </c>
      <c r="D200" s="54">
        <v>1</v>
      </c>
    </row>
    <row r="201" spans="3:4" x14ac:dyDescent="0.25">
      <c r="C201" s="54">
        <v>100</v>
      </c>
      <c r="D201" s="54">
        <v>1</v>
      </c>
    </row>
    <row r="202" spans="3:4" x14ac:dyDescent="0.25">
      <c r="C202" s="54" t="s">
        <v>350</v>
      </c>
      <c r="D202" s="54" t="s">
        <v>345</v>
      </c>
    </row>
    <row r="203" spans="3:4" x14ac:dyDescent="0.25">
      <c r="C203" s="54">
        <v>450</v>
      </c>
      <c r="D203" s="54">
        <v>-6</v>
      </c>
    </row>
    <row r="204" spans="3:4" x14ac:dyDescent="0.25">
      <c r="C204" s="54">
        <v>0</v>
      </c>
      <c r="D204" s="54">
        <v>0</v>
      </c>
    </row>
    <row r="205" spans="3:4" x14ac:dyDescent="0.25">
      <c r="C205" s="54">
        <v>0</v>
      </c>
      <c r="D205" s="54">
        <v>0</v>
      </c>
    </row>
    <row r="206" spans="3:4" x14ac:dyDescent="0.25">
      <c r="C206" s="54">
        <v>0</v>
      </c>
      <c r="D206" s="54">
        <v>0</v>
      </c>
    </row>
    <row r="207" spans="3:4" x14ac:dyDescent="0.25">
      <c r="C207" s="54">
        <v>0</v>
      </c>
      <c r="D207" s="54">
        <v>0</v>
      </c>
    </row>
    <row r="208" spans="3:4" x14ac:dyDescent="0.25">
      <c r="C208" s="54">
        <v>0</v>
      </c>
      <c r="D208" s="54">
        <v>0</v>
      </c>
    </row>
    <row r="209" spans="3:4" x14ac:dyDescent="0.25">
      <c r="C209" s="54">
        <v>0</v>
      </c>
      <c r="D209" s="54">
        <v>0</v>
      </c>
    </row>
    <row r="210" spans="3:4" x14ac:dyDescent="0.25">
      <c r="C210" s="54">
        <v>0</v>
      </c>
      <c r="D210" s="54">
        <v>0</v>
      </c>
    </row>
    <row r="211" spans="3:4" x14ac:dyDescent="0.25">
      <c r="C211" s="54">
        <v>0</v>
      </c>
      <c r="D211" s="54">
        <v>0</v>
      </c>
    </row>
    <row r="212" spans="3:4" x14ac:dyDescent="0.25">
      <c r="C212" s="54">
        <v>0</v>
      </c>
      <c r="D212" s="54">
        <v>0</v>
      </c>
    </row>
    <row r="213" spans="3:4" x14ac:dyDescent="0.25">
      <c r="C213" s="54" t="s">
        <v>351</v>
      </c>
      <c r="D213" s="54" t="s">
        <v>345</v>
      </c>
    </row>
    <row r="214" spans="3:4" x14ac:dyDescent="0.25">
      <c r="C214" s="54">
        <v>360</v>
      </c>
      <c r="D214" s="54">
        <v>-15</v>
      </c>
    </row>
    <row r="215" spans="3:4" x14ac:dyDescent="0.25">
      <c r="C215" s="54">
        <v>390</v>
      </c>
      <c r="D215" s="54">
        <v>-3</v>
      </c>
    </row>
    <row r="216" spans="3:4" x14ac:dyDescent="0.25">
      <c r="C216" s="54">
        <v>10</v>
      </c>
      <c r="D216" s="54">
        <v>-2</v>
      </c>
    </row>
    <row r="217" spans="3:4" x14ac:dyDescent="0.25">
      <c r="C217" s="54">
        <v>20</v>
      </c>
      <c r="D217" s="54">
        <v>-2</v>
      </c>
    </row>
    <row r="218" spans="3:4" x14ac:dyDescent="0.25">
      <c r="C218" s="54">
        <v>0</v>
      </c>
      <c r="D218" s="54">
        <v>0</v>
      </c>
    </row>
    <row r="219" spans="3:4" x14ac:dyDescent="0.25">
      <c r="C219" s="54">
        <v>0</v>
      </c>
      <c r="D219" s="54">
        <v>0</v>
      </c>
    </row>
    <row r="220" spans="3:4" x14ac:dyDescent="0.25">
      <c r="C220" s="54">
        <v>0</v>
      </c>
      <c r="D220" s="54">
        <v>0</v>
      </c>
    </row>
    <row r="221" spans="3:4" x14ac:dyDescent="0.25">
      <c r="C221" s="54">
        <v>0</v>
      </c>
      <c r="D221" s="54">
        <v>0</v>
      </c>
    </row>
    <row r="222" spans="3:4" x14ac:dyDescent="0.25">
      <c r="C222" s="54">
        <v>0</v>
      </c>
      <c r="D222" s="54">
        <v>0</v>
      </c>
    </row>
    <row r="223" spans="3:4" x14ac:dyDescent="0.25">
      <c r="C223" s="54">
        <v>0</v>
      </c>
      <c r="D223" s="54">
        <v>0</v>
      </c>
    </row>
    <row r="224" spans="3:4" x14ac:dyDescent="0.25">
      <c r="C224" s="54" t="s">
        <v>351</v>
      </c>
      <c r="D224" s="54" t="s">
        <v>146</v>
      </c>
    </row>
    <row r="225" spans="3:4" x14ac:dyDescent="0.25">
      <c r="C225" s="54">
        <v>450</v>
      </c>
      <c r="D225" s="54">
        <v>6</v>
      </c>
    </row>
    <row r="226" spans="3:4" x14ac:dyDescent="0.25">
      <c r="C226" s="54">
        <v>440</v>
      </c>
      <c r="D226" s="54">
        <v>6</v>
      </c>
    </row>
    <row r="227" spans="3:4" x14ac:dyDescent="0.25">
      <c r="C227" s="54">
        <v>430</v>
      </c>
      <c r="D227" s="54">
        <v>6</v>
      </c>
    </row>
    <row r="228" spans="3:4" x14ac:dyDescent="0.25">
      <c r="C228" s="54">
        <v>40</v>
      </c>
      <c r="D228" s="54">
        <v>2</v>
      </c>
    </row>
    <row r="229" spans="3:4" x14ac:dyDescent="0.25">
      <c r="C229" s="54">
        <v>30</v>
      </c>
      <c r="D229" s="54">
        <v>2</v>
      </c>
    </row>
    <row r="230" spans="3:4" x14ac:dyDescent="0.25">
      <c r="C230" s="54">
        <v>70</v>
      </c>
      <c r="D230" s="54">
        <v>1</v>
      </c>
    </row>
    <row r="231" spans="3:4" x14ac:dyDescent="0.25">
      <c r="C231" s="54">
        <v>0</v>
      </c>
      <c r="D231" s="54">
        <v>0</v>
      </c>
    </row>
    <row r="232" spans="3:4" x14ac:dyDescent="0.25">
      <c r="C232" s="54">
        <v>0</v>
      </c>
      <c r="D232" s="54">
        <v>0</v>
      </c>
    </row>
    <row r="233" spans="3:4" x14ac:dyDescent="0.25">
      <c r="C233" s="54">
        <v>0</v>
      </c>
      <c r="D233" s="54">
        <v>0</v>
      </c>
    </row>
    <row r="234" spans="3:4" x14ac:dyDescent="0.25">
      <c r="C234" s="54">
        <v>0</v>
      </c>
      <c r="D234" s="54">
        <v>0</v>
      </c>
    </row>
    <row r="235" spans="3:4" x14ac:dyDescent="0.25">
      <c r="C235" s="54" t="s">
        <v>351</v>
      </c>
      <c r="D235" s="54" t="s">
        <v>146</v>
      </c>
    </row>
    <row r="236" spans="3:4" x14ac:dyDescent="0.25">
      <c r="C236" s="54">
        <v>120</v>
      </c>
      <c r="D236" s="54">
        <v>20</v>
      </c>
    </row>
    <row r="237" spans="3:4" x14ac:dyDescent="0.25">
      <c r="C237" s="54">
        <v>360</v>
      </c>
      <c r="D237" s="54">
        <v>11</v>
      </c>
    </row>
    <row r="238" spans="3:4" x14ac:dyDescent="0.25">
      <c r="C238" s="54">
        <v>390</v>
      </c>
      <c r="D238" s="54">
        <v>2</v>
      </c>
    </row>
    <row r="239" spans="3:4" x14ac:dyDescent="0.25">
      <c r="C239" s="54">
        <v>110</v>
      </c>
      <c r="D239" s="54">
        <v>1</v>
      </c>
    </row>
    <row r="240" spans="3:4" x14ac:dyDescent="0.25">
      <c r="C240" s="54">
        <v>20</v>
      </c>
      <c r="D240" s="54">
        <v>1</v>
      </c>
    </row>
    <row r="241" spans="3:4" x14ac:dyDescent="0.25">
      <c r="C241" s="54">
        <v>10</v>
      </c>
      <c r="D241" s="54">
        <v>1</v>
      </c>
    </row>
    <row r="242" spans="3:4" x14ac:dyDescent="0.25">
      <c r="C242" s="54">
        <v>0</v>
      </c>
      <c r="D242" s="54">
        <v>0</v>
      </c>
    </row>
    <row r="243" spans="3:4" x14ac:dyDescent="0.25">
      <c r="C243" s="54">
        <v>0</v>
      </c>
      <c r="D243" s="54">
        <v>0</v>
      </c>
    </row>
    <row r="244" spans="3:4" x14ac:dyDescent="0.25">
      <c r="C244" s="54">
        <v>0</v>
      </c>
      <c r="D244" s="54">
        <v>0</v>
      </c>
    </row>
    <row r="245" spans="3:4" x14ac:dyDescent="0.25">
      <c r="C245" s="54">
        <v>0</v>
      </c>
      <c r="D245" s="54">
        <v>0</v>
      </c>
    </row>
    <row r="246" spans="3:4" x14ac:dyDescent="0.25">
      <c r="C246" s="54" t="s">
        <v>351</v>
      </c>
      <c r="D246" s="54" t="s">
        <v>352</v>
      </c>
    </row>
    <row r="247" spans="3:4" x14ac:dyDescent="0.25">
      <c r="C247" s="54">
        <v>100</v>
      </c>
      <c r="D247" s="54">
        <v>1</v>
      </c>
    </row>
    <row r="248" spans="3:4" x14ac:dyDescent="0.25">
      <c r="C248" s="54">
        <v>0</v>
      </c>
      <c r="D248" s="54">
        <v>0</v>
      </c>
    </row>
    <row r="249" spans="3:4" x14ac:dyDescent="0.25">
      <c r="C249" s="54">
        <v>0</v>
      </c>
      <c r="D249" s="54">
        <v>0</v>
      </c>
    </row>
    <row r="250" spans="3:4" x14ac:dyDescent="0.25">
      <c r="C250" s="54">
        <v>0</v>
      </c>
      <c r="D250" s="54">
        <v>0</v>
      </c>
    </row>
    <row r="251" spans="3:4" x14ac:dyDescent="0.25">
      <c r="C251" s="54">
        <v>0</v>
      </c>
      <c r="D251" s="54">
        <v>0</v>
      </c>
    </row>
    <row r="252" spans="3:4" x14ac:dyDescent="0.25">
      <c r="C252" s="54">
        <v>0</v>
      </c>
      <c r="D252" s="54">
        <v>0</v>
      </c>
    </row>
    <row r="253" spans="3:4" x14ac:dyDescent="0.25">
      <c r="C253" s="54">
        <v>0</v>
      </c>
      <c r="D253" s="54">
        <v>0</v>
      </c>
    </row>
    <row r="254" spans="3:4" x14ac:dyDescent="0.25">
      <c r="C254" s="54">
        <v>0</v>
      </c>
      <c r="D254" s="54">
        <v>0</v>
      </c>
    </row>
    <row r="255" spans="3:4" x14ac:dyDescent="0.25">
      <c r="C255" s="54">
        <v>0</v>
      </c>
      <c r="D255" s="54">
        <v>0</v>
      </c>
    </row>
    <row r="256" spans="3:4" x14ac:dyDescent="0.25">
      <c r="C256" s="54">
        <v>0</v>
      </c>
      <c r="D256" s="54">
        <v>0</v>
      </c>
    </row>
    <row r="257" spans="3:4" x14ac:dyDescent="0.25">
      <c r="C257" s="54" t="s">
        <v>353</v>
      </c>
      <c r="D257" s="54" t="s">
        <v>352</v>
      </c>
    </row>
    <row r="258" spans="3:4" x14ac:dyDescent="0.25">
      <c r="C258" s="54">
        <v>160</v>
      </c>
      <c r="D258" s="54">
        <v>20</v>
      </c>
    </row>
    <row r="259" spans="3:4" x14ac:dyDescent="0.25">
      <c r="C259" s="54">
        <v>120</v>
      </c>
      <c r="D259" s="54">
        <v>12</v>
      </c>
    </row>
    <row r="260" spans="3:4" x14ac:dyDescent="0.25">
      <c r="C260" s="54">
        <v>410</v>
      </c>
      <c r="D260" s="54">
        <v>11</v>
      </c>
    </row>
    <row r="261" spans="3:4" x14ac:dyDescent="0.25">
      <c r="C261" s="54">
        <v>400</v>
      </c>
      <c r="D261" s="54">
        <v>10</v>
      </c>
    </row>
    <row r="262" spans="3:4" x14ac:dyDescent="0.25">
      <c r="C262" s="54">
        <v>370</v>
      </c>
      <c r="D262" s="54">
        <v>8</v>
      </c>
    </row>
    <row r="263" spans="3:4" x14ac:dyDescent="0.25">
      <c r="C263" s="54">
        <v>360</v>
      </c>
      <c r="D263" s="54">
        <v>2</v>
      </c>
    </row>
    <row r="264" spans="3:4" x14ac:dyDescent="0.25">
      <c r="C264" s="54">
        <v>30</v>
      </c>
      <c r="D264" s="54">
        <v>2</v>
      </c>
    </row>
    <row r="265" spans="3:4" x14ac:dyDescent="0.25">
      <c r="C265" s="54">
        <v>110</v>
      </c>
      <c r="D265" s="54">
        <v>1</v>
      </c>
    </row>
    <row r="266" spans="3:4" x14ac:dyDescent="0.25">
      <c r="C266" s="54">
        <v>80</v>
      </c>
      <c r="D266" s="54">
        <v>1</v>
      </c>
    </row>
    <row r="267" spans="3:4" x14ac:dyDescent="0.25">
      <c r="C267" s="54">
        <v>0</v>
      </c>
      <c r="D267" s="54">
        <v>0</v>
      </c>
    </row>
    <row r="268" spans="3:4" x14ac:dyDescent="0.25">
      <c r="C268" s="54" t="s">
        <v>351</v>
      </c>
      <c r="D268" s="54" t="s">
        <v>354</v>
      </c>
    </row>
    <row r="269" spans="3:4" x14ac:dyDescent="0.25">
      <c r="C269" s="54">
        <v>0</v>
      </c>
      <c r="D269" s="54">
        <v>0</v>
      </c>
    </row>
    <row r="270" spans="3:4" x14ac:dyDescent="0.25">
      <c r="C270" s="54">
        <v>0</v>
      </c>
      <c r="D270" s="54">
        <v>0</v>
      </c>
    </row>
    <row r="271" spans="3:4" x14ac:dyDescent="0.25">
      <c r="C271" s="54">
        <v>0</v>
      </c>
      <c r="D271" s="54">
        <v>0</v>
      </c>
    </row>
    <row r="272" spans="3:4" x14ac:dyDescent="0.25">
      <c r="C272" s="54">
        <v>0</v>
      </c>
      <c r="D272" s="54">
        <v>0</v>
      </c>
    </row>
    <row r="273" spans="3:4" x14ac:dyDescent="0.25">
      <c r="C273" s="54">
        <v>0</v>
      </c>
      <c r="D273" s="54">
        <v>0</v>
      </c>
    </row>
    <row r="274" spans="3:4" x14ac:dyDescent="0.25">
      <c r="C274" s="54">
        <v>0</v>
      </c>
      <c r="D274" s="54">
        <v>0</v>
      </c>
    </row>
    <row r="275" spans="3:4" x14ac:dyDescent="0.25">
      <c r="C275" s="54">
        <v>0</v>
      </c>
      <c r="D275" s="54">
        <v>0</v>
      </c>
    </row>
    <row r="276" spans="3:4" x14ac:dyDescent="0.25">
      <c r="C276" s="54">
        <v>0</v>
      </c>
      <c r="D276" s="54">
        <v>0</v>
      </c>
    </row>
    <row r="277" spans="3:4" x14ac:dyDescent="0.25">
      <c r="C277" s="54">
        <v>0</v>
      </c>
      <c r="D277" s="54">
        <v>0</v>
      </c>
    </row>
    <row r="278" spans="3:4" x14ac:dyDescent="0.25">
      <c r="C278" s="54">
        <v>0</v>
      </c>
      <c r="D278" s="54">
        <v>0</v>
      </c>
    </row>
    <row r="279" spans="3:4" x14ac:dyDescent="0.25">
      <c r="C279" s="54" t="s">
        <v>353</v>
      </c>
      <c r="D279" s="54" t="s">
        <v>354</v>
      </c>
    </row>
    <row r="280" spans="3:4" x14ac:dyDescent="0.25">
      <c r="C280" s="54">
        <v>0</v>
      </c>
      <c r="D280" s="54">
        <v>0</v>
      </c>
    </row>
    <row r="281" spans="3:4" x14ac:dyDescent="0.25">
      <c r="C281" s="54">
        <v>0</v>
      </c>
      <c r="D281" s="54">
        <v>0</v>
      </c>
    </row>
    <row r="282" spans="3:4" x14ac:dyDescent="0.25">
      <c r="C282" s="54">
        <v>0</v>
      </c>
      <c r="D282" s="54">
        <v>0</v>
      </c>
    </row>
    <row r="283" spans="3:4" x14ac:dyDescent="0.25">
      <c r="C283" s="54">
        <v>0</v>
      </c>
      <c r="D283" s="54">
        <v>0</v>
      </c>
    </row>
    <row r="284" spans="3:4" x14ac:dyDescent="0.25">
      <c r="C284" s="54">
        <v>0</v>
      </c>
      <c r="D284" s="54">
        <v>0</v>
      </c>
    </row>
    <row r="285" spans="3:4" x14ac:dyDescent="0.25">
      <c r="C285" s="54">
        <v>0</v>
      </c>
      <c r="D285" s="54">
        <v>0</v>
      </c>
    </row>
    <row r="286" spans="3:4" x14ac:dyDescent="0.25">
      <c r="C286" s="54">
        <v>0</v>
      </c>
      <c r="D286" s="54">
        <v>0</v>
      </c>
    </row>
    <row r="287" spans="3:4" x14ac:dyDescent="0.25">
      <c r="C287" s="54">
        <v>0</v>
      </c>
      <c r="D287" s="54">
        <v>0</v>
      </c>
    </row>
    <row r="288" spans="3:4" x14ac:dyDescent="0.25">
      <c r="C288" s="54">
        <v>0</v>
      </c>
      <c r="D288" s="54">
        <v>0</v>
      </c>
    </row>
    <row r="289" spans="3:4" x14ac:dyDescent="0.25">
      <c r="C289" s="54">
        <v>0</v>
      </c>
      <c r="D289" s="54">
        <v>0</v>
      </c>
    </row>
    <row r="290" spans="3:4" x14ac:dyDescent="0.25">
      <c r="C290" s="54" t="s">
        <v>360</v>
      </c>
      <c r="D290" s="54" t="s">
        <v>360</v>
      </c>
    </row>
    <row r="291" spans="3:4" x14ac:dyDescent="0.25">
      <c r="C291" s="54" t="s">
        <v>361</v>
      </c>
      <c r="D291" s="54" t="s">
        <v>362</v>
      </c>
    </row>
    <row r="292" spans="3:4" x14ac:dyDescent="0.25">
      <c r="C292" s="54">
        <v>2150</v>
      </c>
      <c r="D292" s="54">
        <v>-8</v>
      </c>
    </row>
    <row r="293" spans="3:4" x14ac:dyDescent="0.25">
      <c r="C293" s="54">
        <v>2140</v>
      </c>
      <c r="D293" s="54">
        <v>-17</v>
      </c>
    </row>
    <row r="294" spans="3:4" x14ac:dyDescent="0.25">
      <c r="C294" s="54">
        <v>2130</v>
      </c>
      <c r="D294" s="54">
        <v>-11</v>
      </c>
    </row>
    <row r="295" spans="3:4" x14ac:dyDescent="0.25">
      <c r="C295" s="54">
        <v>2120</v>
      </c>
      <c r="D295" s="54">
        <v>-7</v>
      </c>
    </row>
    <row r="296" spans="3:4" x14ac:dyDescent="0.25">
      <c r="C296" s="54">
        <v>2100</v>
      </c>
      <c r="D296" s="54">
        <v>-7</v>
      </c>
    </row>
    <row r="297" spans="3:4" x14ac:dyDescent="0.25">
      <c r="C297" s="54">
        <v>2090</v>
      </c>
      <c r="D297" s="54">
        <v>-9</v>
      </c>
    </row>
    <row r="298" spans="3:4" x14ac:dyDescent="0.25">
      <c r="C298" s="54">
        <v>2050</v>
      </c>
      <c r="D298" s="54">
        <v>-6</v>
      </c>
    </row>
    <row r="299" spans="3:4" x14ac:dyDescent="0.25">
      <c r="C299" s="54">
        <v>2010</v>
      </c>
      <c r="D299" s="54">
        <v>-8</v>
      </c>
    </row>
    <row r="300" spans="3:4" x14ac:dyDescent="0.25">
      <c r="C300" s="54">
        <v>1980</v>
      </c>
      <c r="D300" s="54">
        <v>-6</v>
      </c>
    </row>
    <row r="301" spans="3:4" x14ac:dyDescent="0.25">
      <c r="C301" s="54">
        <v>1960</v>
      </c>
      <c r="D301" s="54">
        <v>-7</v>
      </c>
    </row>
    <row r="302" spans="3:4" x14ac:dyDescent="0.25">
      <c r="C302" s="54" t="s">
        <v>361</v>
      </c>
      <c r="D302" s="54" t="s">
        <v>345</v>
      </c>
    </row>
    <row r="303" spans="3:4" x14ac:dyDescent="0.25">
      <c r="C303" s="54">
        <v>1310</v>
      </c>
      <c r="D303" s="54">
        <v>-20</v>
      </c>
    </row>
    <row r="304" spans="3:4" x14ac:dyDescent="0.25">
      <c r="C304" s="54">
        <v>1340</v>
      </c>
      <c r="D304" s="54">
        <v>-19</v>
      </c>
    </row>
    <row r="305" spans="3:4" x14ac:dyDescent="0.25">
      <c r="C305" s="54">
        <v>1300</v>
      </c>
      <c r="D305" s="54">
        <v>-18</v>
      </c>
    </row>
    <row r="306" spans="3:4" x14ac:dyDescent="0.25">
      <c r="C306" s="54">
        <v>1290</v>
      </c>
      <c r="D306" s="54">
        <v>-17</v>
      </c>
    </row>
    <row r="307" spans="3:4" x14ac:dyDescent="0.25">
      <c r="C307" s="54">
        <v>2140</v>
      </c>
      <c r="D307" s="54">
        <v>-17</v>
      </c>
    </row>
    <row r="308" spans="3:4" x14ac:dyDescent="0.25">
      <c r="C308" s="54">
        <v>1140</v>
      </c>
      <c r="D308" s="54">
        <v>-16</v>
      </c>
    </row>
    <row r="309" spans="3:4" x14ac:dyDescent="0.25">
      <c r="C309" s="54">
        <v>1330</v>
      </c>
      <c r="D309" s="54">
        <v>-16</v>
      </c>
    </row>
    <row r="310" spans="3:4" x14ac:dyDescent="0.25">
      <c r="C310" s="54">
        <v>1830</v>
      </c>
      <c r="D310" s="54">
        <v>-16</v>
      </c>
    </row>
    <row r="311" spans="3:4" x14ac:dyDescent="0.25">
      <c r="C311" s="54">
        <v>1440</v>
      </c>
      <c r="D311" s="54">
        <v>-14</v>
      </c>
    </row>
    <row r="312" spans="3:4" x14ac:dyDescent="0.25">
      <c r="C312" s="54">
        <v>1480</v>
      </c>
      <c r="D312" s="54">
        <v>-14</v>
      </c>
    </row>
    <row r="313" spans="3:4" x14ac:dyDescent="0.25">
      <c r="C313" s="54" t="s">
        <v>346</v>
      </c>
      <c r="D313" s="54" t="s">
        <v>146</v>
      </c>
    </row>
    <row r="314" spans="3:4" x14ac:dyDescent="0.25">
      <c r="C314" s="54">
        <v>1340</v>
      </c>
      <c r="D314" s="54">
        <v>20</v>
      </c>
    </row>
    <row r="315" spans="3:4" x14ac:dyDescent="0.25">
      <c r="C315" s="54">
        <v>1270</v>
      </c>
      <c r="D315" s="54">
        <v>20</v>
      </c>
    </row>
    <row r="316" spans="3:4" x14ac:dyDescent="0.25">
      <c r="C316" s="54">
        <v>1740</v>
      </c>
      <c r="D316" s="54">
        <v>18</v>
      </c>
    </row>
    <row r="317" spans="3:4" x14ac:dyDescent="0.25">
      <c r="C317" s="54">
        <v>1090</v>
      </c>
      <c r="D317" s="54">
        <v>17</v>
      </c>
    </row>
    <row r="318" spans="3:4" x14ac:dyDescent="0.25">
      <c r="C318" s="54">
        <v>1760</v>
      </c>
      <c r="D318" s="54">
        <v>16</v>
      </c>
    </row>
    <row r="319" spans="3:4" x14ac:dyDescent="0.25">
      <c r="C319" s="54">
        <v>1930</v>
      </c>
      <c r="D319" s="54">
        <v>15</v>
      </c>
    </row>
    <row r="320" spans="3:4" x14ac:dyDescent="0.25">
      <c r="C320" s="54">
        <v>1460</v>
      </c>
      <c r="D320" s="54">
        <v>15</v>
      </c>
    </row>
    <row r="321" spans="3:4" x14ac:dyDescent="0.25">
      <c r="C321" s="54">
        <v>1320</v>
      </c>
      <c r="D321" s="54">
        <v>15</v>
      </c>
    </row>
    <row r="322" spans="3:4" x14ac:dyDescent="0.25">
      <c r="C322" s="54">
        <v>1820</v>
      </c>
      <c r="D322" s="54">
        <v>13</v>
      </c>
    </row>
    <row r="323" spans="3:4" x14ac:dyDescent="0.25">
      <c r="C323" s="54">
        <v>1800</v>
      </c>
      <c r="D323" s="54">
        <v>13</v>
      </c>
    </row>
    <row r="324" spans="3:4" x14ac:dyDescent="0.25">
      <c r="C324" s="54" t="s">
        <v>346</v>
      </c>
      <c r="D324" s="54" t="s">
        <v>349</v>
      </c>
    </row>
    <row r="325" spans="3:4" x14ac:dyDescent="0.25">
      <c r="C325" s="54">
        <v>1750</v>
      </c>
      <c r="D325" s="54">
        <v>20</v>
      </c>
    </row>
    <row r="326" spans="3:4" x14ac:dyDescent="0.25">
      <c r="C326" s="54">
        <v>1540</v>
      </c>
      <c r="D326" s="54">
        <v>20</v>
      </c>
    </row>
    <row r="327" spans="3:4" x14ac:dyDescent="0.25">
      <c r="C327" s="54">
        <v>1850</v>
      </c>
      <c r="D327" s="54">
        <v>16</v>
      </c>
    </row>
    <row r="328" spans="3:4" x14ac:dyDescent="0.25">
      <c r="C328" s="54">
        <v>1510</v>
      </c>
      <c r="D328" s="54">
        <v>16</v>
      </c>
    </row>
    <row r="329" spans="3:4" x14ac:dyDescent="0.25">
      <c r="C329" s="54">
        <v>1840</v>
      </c>
      <c r="D329" s="54">
        <v>15</v>
      </c>
    </row>
    <row r="330" spans="3:4" x14ac:dyDescent="0.25">
      <c r="C330" s="54">
        <v>1760</v>
      </c>
      <c r="D330" s="54">
        <v>15</v>
      </c>
    </row>
    <row r="331" spans="3:4" x14ac:dyDescent="0.25">
      <c r="C331" s="54">
        <v>1720</v>
      </c>
      <c r="D331" s="54">
        <v>15</v>
      </c>
    </row>
    <row r="332" spans="3:4" x14ac:dyDescent="0.25">
      <c r="C332" s="54">
        <v>1620</v>
      </c>
      <c r="D332" s="54">
        <v>15</v>
      </c>
    </row>
    <row r="333" spans="3:4" x14ac:dyDescent="0.25">
      <c r="C333" s="54">
        <v>1570</v>
      </c>
      <c r="D333" s="54">
        <v>15</v>
      </c>
    </row>
    <row r="334" spans="3:4" x14ac:dyDescent="0.25">
      <c r="C334" s="54">
        <v>1500</v>
      </c>
      <c r="D334" s="54">
        <v>14</v>
      </c>
    </row>
    <row r="335" spans="3:4" x14ac:dyDescent="0.25">
      <c r="C335" s="54" t="s">
        <v>346</v>
      </c>
      <c r="D335" s="54" t="s">
        <v>348</v>
      </c>
    </row>
    <row r="336" spans="3:4" x14ac:dyDescent="0.25">
      <c r="C336" s="54">
        <v>1070</v>
      </c>
      <c r="D336" s="54">
        <v>-20</v>
      </c>
    </row>
    <row r="337" spans="3:4" x14ac:dyDescent="0.25">
      <c r="C337" s="54">
        <v>1630</v>
      </c>
      <c r="D337" s="54">
        <v>-19</v>
      </c>
    </row>
    <row r="338" spans="3:4" x14ac:dyDescent="0.25">
      <c r="C338" s="54">
        <v>1610</v>
      </c>
      <c r="D338" s="54">
        <v>-16</v>
      </c>
    </row>
    <row r="339" spans="3:4" x14ac:dyDescent="0.25">
      <c r="C339" s="54">
        <v>1640</v>
      </c>
      <c r="D339" s="54">
        <v>-16</v>
      </c>
    </row>
    <row r="340" spans="3:4" x14ac:dyDescent="0.25">
      <c r="C340" s="54">
        <v>2100</v>
      </c>
      <c r="D340" s="54">
        <v>-16</v>
      </c>
    </row>
    <row r="341" spans="3:4" x14ac:dyDescent="0.25">
      <c r="C341" s="54">
        <v>1460</v>
      </c>
      <c r="D341" s="54">
        <v>-14</v>
      </c>
    </row>
    <row r="342" spans="3:4" x14ac:dyDescent="0.25">
      <c r="C342" s="54">
        <v>1320</v>
      </c>
      <c r="D342" s="54">
        <v>-13</v>
      </c>
    </row>
    <row r="343" spans="3:4" x14ac:dyDescent="0.25">
      <c r="C343" s="54">
        <v>1380</v>
      </c>
      <c r="D343" s="54">
        <v>-13</v>
      </c>
    </row>
    <row r="344" spans="3:4" x14ac:dyDescent="0.25">
      <c r="C344" s="54">
        <v>1480</v>
      </c>
      <c r="D344" s="54">
        <v>-13</v>
      </c>
    </row>
    <row r="345" spans="3:4" x14ac:dyDescent="0.25">
      <c r="C345" s="54">
        <v>1560</v>
      </c>
      <c r="D345" s="54">
        <v>-13</v>
      </c>
    </row>
    <row r="346" spans="3:4" x14ac:dyDescent="0.25">
      <c r="C346" s="54" t="s">
        <v>346</v>
      </c>
      <c r="D346" s="54" t="s">
        <v>347</v>
      </c>
    </row>
    <row r="347" spans="3:4" x14ac:dyDescent="0.25">
      <c r="C347" s="54">
        <v>1070</v>
      </c>
      <c r="D347" s="54">
        <v>4</v>
      </c>
    </row>
    <row r="348" spans="3:4" x14ac:dyDescent="0.25">
      <c r="C348" s="54">
        <v>1090</v>
      </c>
      <c r="D348" s="54">
        <v>17</v>
      </c>
    </row>
    <row r="349" spans="3:4" x14ac:dyDescent="0.25">
      <c r="C349" s="54">
        <v>1100</v>
      </c>
      <c r="D349" s="54">
        <v>11</v>
      </c>
    </row>
    <row r="350" spans="3:4" x14ac:dyDescent="0.25">
      <c r="C350" s="54">
        <v>1120</v>
      </c>
      <c r="D350" s="54">
        <v>9</v>
      </c>
    </row>
    <row r="351" spans="3:4" x14ac:dyDescent="0.25">
      <c r="C351" s="54">
        <v>1130</v>
      </c>
      <c r="D351" s="54">
        <v>8</v>
      </c>
    </row>
    <row r="352" spans="3:4" x14ac:dyDescent="0.25">
      <c r="C352" s="54">
        <v>1180</v>
      </c>
      <c r="D352" s="54">
        <v>7</v>
      </c>
    </row>
    <row r="353" spans="3:4" x14ac:dyDescent="0.25">
      <c r="C353" s="54">
        <v>1190</v>
      </c>
      <c r="D353" s="54">
        <v>8</v>
      </c>
    </row>
    <row r="354" spans="3:4" x14ac:dyDescent="0.25">
      <c r="C354" s="54">
        <v>1200</v>
      </c>
      <c r="D354" s="54">
        <v>7</v>
      </c>
    </row>
    <row r="355" spans="3:4" x14ac:dyDescent="0.25">
      <c r="C355" s="54">
        <v>1210</v>
      </c>
      <c r="D355" s="54">
        <v>12</v>
      </c>
    </row>
    <row r="356" spans="3:4" x14ac:dyDescent="0.25">
      <c r="C356" s="54">
        <v>1220</v>
      </c>
      <c r="D356" s="54">
        <v>12</v>
      </c>
    </row>
    <row r="357" spans="3:4" x14ac:dyDescent="0.25">
      <c r="C357" s="54" t="s">
        <v>350</v>
      </c>
      <c r="D357" s="54" t="s">
        <v>345</v>
      </c>
    </row>
    <row r="358" spans="3:4" x14ac:dyDescent="0.25">
      <c r="C358" s="54">
        <v>1170</v>
      </c>
      <c r="D358" s="54">
        <v>-17</v>
      </c>
    </row>
    <row r="359" spans="3:4" x14ac:dyDescent="0.25">
      <c r="C359" s="54">
        <v>1230</v>
      </c>
      <c r="D359" s="54">
        <v>-15</v>
      </c>
    </row>
    <row r="360" spans="3:4" x14ac:dyDescent="0.25">
      <c r="C360" s="54">
        <v>1370</v>
      </c>
      <c r="D360" s="54">
        <v>-12</v>
      </c>
    </row>
    <row r="361" spans="3:4" x14ac:dyDescent="0.25">
      <c r="C361" s="54">
        <v>1550</v>
      </c>
      <c r="D361" s="54">
        <v>-12</v>
      </c>
    </row>
    <row r="362" spans="3:4" x14ac:dyDescent="0.25">
      <c r="C362" s="54">
        <v>1560</v>
      </c>
      <c r="D362" s="54">
        <v>-12</v>
      </c>
    </row>
    <row r="363" spans="3:4" x14ac:dyDescent="0.25">
      <c r="C363" s="54">
        <v>1690</v>
      </c>
      <c r="D363" s="54">
        <v>-8</v>
      </c>
    </row>
    <row r="364" spans="3:4" x14ac:dyDescent="0.25">
      <c r="C364" s="54">
        <v>1700</v>
      </c>
      <c r="D364" s="54">
        <v>-8</v>
      </c>
    </row>
    <row r="365" spans="3:4" x14ac:dyDescent="0.25">
      <c r="C365" s="54">
        <v>1770</v>
      </c>
      <c r="D365" s="54">
        <v>-7</v>
      </c>
    </row>
    <row r="366" spans="3:4" x14ac:dyDescent="0.25">
      <c r="C366" s="54">
        <v>1800</v>
      </c>
      <c r="D366" s="54">
        <v>-7</v>
      </c>
    </row>
    <row r="367" spans="3:4" x14ac:dyDescent="0.25">
      <c r="C367" s="54">
        <v>1080</v>
      </c>
      <c r="D367" s="54">
        <v>-6</v>
      </c>
    </row>
    <row r="368" spans="3:4" x14ac:dyDescent="0.25">
      <c r="C368" s="54" t="s">
        <v>351</v>
      </c>
      <c r="D368" s="54" t="s">
        <v>345</v>
      </c>
    </row>
    <row r="369" spans="3:4" x14ac:dyDescent="0.25">
      <c r="C369" s="54">
        <v>1310</v>
      </c>
      <c r="D369" s="54">
        <v>-20</v>
      </c>
    </row>
    <row r="370" spans="3:4" x14ac:dyDescent="0.25">
      <c r="C370" s="54">
        <v>1340</v>
      </c>
      <c r="D370" s="54">
        <v>-19</v>
      </c>
    </row>
    <row r="371" spans="3:4" x14ac:dyDescent="0.25">
      <c r="C371" s="54">
        <v>1300</v>
      </c>
      <c r="D371" s="54">
        <v>-18</v>
      </c>
    </row>
    <row r="372" spans="3:4" x14ac:dyDescent="0.25">
      <c r="C372" s="54">
        <v>2140</v>
      </c>
      <c r="D372" s="54">
        <v>-17</v>
      </c>
    </row>
    <row r="373" spans="3:4" x14ac:dyDescent="0.25">
      <c r="C373" s="54">
        <v>1810</v>
      </c>
      <c r="D373" s="54">
        <v>-14</v>
      </c>
    </row>
    <row r="374" spans="3:4" x14ac:dyDescent="0.25">
      <c r="C374" s="54">
        <v>1260</v>
      </c>
      <c r="D374" s="54">
        <v>-12</v>
      </c>
    </row>
    <row r="375" spans="3:4" x14ac:dyDescent="0.25">
      <c r="C375" s="54">
        <v>1160</v>
      </c>
      <c r="D375" s="54">
        <v>-11</v>
      </c>
    </row>
    <row r="376" spans="3:4" x14ac:dyDescent="0.25">
      <c r="C376" s="54">
        <v>1720</v>
      </c>
      <c r="D376" s="54">
        <v>-11</v>
      </c>
    </row>
    <row r="377" spans="3:4" x14ac:dyDescent="0.25">
      <c r="C377" s="54">
        <v>1820</v>
      </c>
      <c r="D377" s="54">
        <v>-11</v>
      </c>
    </row>
    <row r="378" spans="3:4" x14ac:dyDescent="0.25">
      <c r="C378" s="54">
        <v>1950</v>
      </c>
      <c r="D378" s="54">
        <v>-11</v>
      </c>
    </row>
    <row r="379" spans="3:4" x14ac:dyDescent="0.25">
      <c r="C379" s="54" t="s">
        <v>351</v>
      </c>
      <c r="D379" s="54" t="s">
        <v>146</v>
      </c>
    </row>
    <row r="380" spans="3:4" x14ac:dyDescent="0.25">
      <c r="C380" s="54">
        <v>1090</v>
      </c>
      <c r="D380" s="54">
        <v>17</v>
      </c>
    </row>
    <row r="381" spans="3:4" x14ac:dyDescent="0.25">
      <c r="C381" s="54">
        <v>1800</v>
      </c>
      <c r="D381" s="54">
        <v>13</v>
      </c>
    </row>
    <row r="382" spans="3:4" x14ac:dyDescent="0.25">
      <c r="C382" s="54">
        <v>1370</v>
      </c>
      <c r="D382" s="54">
        <v>13</v>
      </c>
    </row>
    <row r="383" spans="3:4" x14ac:dyDescent="0.25">
      <c r="C383" s="54">
        <v>1230</v>
      </c>
      <c r="D383" s="54">
        <v>13</v>
      </c>
    </row>
    <row r="384" spans="3:4" x14ac:dyDescent="0.25">
      <c r="C384" s="54">
        <v>1560</v>
      </c>
      <c r="D384" s="54">
        <v>11</v>
      </c>
    </row>
    <row r="385" spans="3:4" x14ac:dyDescent="0.25">
      <c r="C385" s="54">
        <v>1690</v>
      </c>
      <c r="D385" s="54">
        <v>10</v>
      </c>
    </row>
    <row r="386" spans="3:4" x14ac:dyDescent="0.25">
      <c r="C386" s="54">
        <v>1780</v>
      </c>
      <c r="D386" s="54">
        <v>8</v>
      </c>
    </row>
    <row r="387" spans="3:4" x14ac:dyDescent="0.25">
      <c r="C387" s="54">
        <v>1770</v>
      </c>
      <c r="D387" s="54">
        <v>8</v>
      </c>
    </row>
    <row r="388" spans="3:4" x14ac:dyDescent="0.25">
      <c r="C388" s="54">
        <v>1170</v>
      </c>
      <c r="D388" s="54">
        <v>8</v>
      </c>
    </row>
    <row r="389" spans="3:4" x14ac:dyDescent="0.25">
      <c r="C389" s="54">
        <v>1550</v>
      </c>
      <c r="D389" s="54">
        <v>7</v>
      </c>
    </row>
    <row r="390" spans="3:4" x14ac:dyDescent="0.25">
      <c r="C390" s="54" t="s">
        <v>351</v>
      </c>
      <c r="D390" s="54" t="s">
        <v>146</v>
      </c>
    </row>
    <row r="391" spans="3:4" x14ac:dyDescent="0.25">
      <c r="C391" s="54">
        <v>1340</v>
      </c>
      <c r="D391" s="54">
        <v>20</v>
      </c>
    </row>
    <row r="392" spans="3:4" x14ac:dyDescent="0.25">
      <c r="C392" s="54">
        <v>1820</v>
      </c>
      <c r="D392" s="54">
        <v>13</v>
      </c>
    </row>
    <row r="393" spans="3:4" x14ac:dyDescent="0.25">
      <c r="C393" s="54">
        <v>1470</v>
      </c>
      <c r="D393" s="54">
        <v>13</v>
      </c>
    </row>
    <row r="394" spans="3:4" x14ac:dyDescent="0.25">
      <c r="C394" s="54">
        <v>1520</v>
      </c>
      <c r="D394" s="54">
        <v>12</v>
      </c>
    </row>
    <row r="395" spans="3:4" x14ac:dyDescent="0.25">
      <c r="C395" s="54">
        <v>1420</v>
      </c>
      <c r="D395" s="54">
        <v>12</v>
      </c>
    </row>
    <row r="396" spans="3:4" x14ac:dyDescent="0.25">
      <c r="C396" s="54">
        <v>1260</v>
      </c>
      <c r="D396" s="54">
        <v>12</v>
      </c>
    </row>
    <row r="397" spans="3:4" x14ac:dyDescent="0.25">
      <c r="C397" s="54">
        <v>1220</v>
      </c>
      <c r="D397" s="54">
        <v>12</v>
      </c>
    </row>
    <row r="398" spans="3:4" x14ac:dyDescent="0.25">
      <c r="C398" s="54">
        <v>1600</v>
      </c>
      <c r="D398" s="54">
        <v>11</v>
      </c>
    </row>
    <row r="399" spans="3:4" x14ac:dyDescent="0.25">
      <c r="C399" s="54">
        <v>1160</v>
      </c>
      <c r="D399" s="54">
        <v>10</v>
      </c>
    </row>
    <row r="400" spans="3:4" x14ac:dyDescent="0.25">
      <c r="C400" s="54">
        <v>1660</v>
      </c>
      <c r="D400" s="54">
        <v>9</v>
      </c>
    </row>
    <row r="401" spans="3:4" x14ac:dyDescent="0.25">
      <c r="C401" s="54" t="s">
        <v>351</v>
      </c>
      <c r="D401" s="54" t="s">
        <v>352</v>
      </c>
    </row>
    <row r="402" spans="3:4" x14ac:dyDescent="0.25">
      <c r="C402" s="54">
        <v>1850</v>
      </c>
      <c r="D402" s="54">
        <v>16</v>
      </c>
    </row>
    <row r="403" spans="3:4" x14ac:dyDescent="0.25">
      <c r="C403" s="54">
        <v>1510</v>
      </c>
      <c r="D403" s="54">
        <v>16</v>
      </c>
    </row>
    <row r="404" spans="3:4" x14ac:dyDescent="0.25">
      <c r="C404" s="54">
        <v>1500</v>
      </c>
      <c r="D404" s="54">
        <v>14</v>
      </c>
    </row>
    <row r="405" spans="3:4" x14ac:dyDescent="0.25">
      <c r="C405" s="54">
        <v>2150</v>
      </c>
      <c r="D405" s="54">
        <v>13</v>
      </c>
    </row>
    <row r="406" spans="3:4" x14ac:dyDescent="0.25">
      <c r="C406" s="54">
        <v>2090</v>
      </c>
      <c r="D406" s="54">
        <v>13</v>
      </c>
    </row>
    <row r="407" spans="3:4" x14ac:dyDescent="0.25">
      <c r="C407" s="54">
        <v>1790</v>
      </c>
      <c r="D407" s="54">
        <v>13</v>
      </c>
    </row>
    <row r="408" spans="3:4" x14ac:dyDescent="0.25">
      <c r="C408" s="54">
        <v>1090</v>
      </c>
      <c r="D408" s="54">
        <v>13</v>
      </c>
    </row>
    <row r="409" spans="3:4" x14ac:dyDescent="0.25">
      <c r="C409" s="54">
        <v>2020</v>
      </c>
      <c r="D409" s="54">
        <v>9</v>
      </c>
    </row>
    <row r="410" spans="3:4" x14ac:dyDescent="0.25">
      <c r="C410" s="54">
        <v>1350</v>
      </c>
      <c r="D410" s="54">
        <v>9</v>
      </c>
    </row>
    <row r="411" spans="3:4" x14ac:dyDescent="0.25">
      <c r="C411" s="54">
        <v>1690</v>
      </c>
      <c r="D411" s="54">
        <v>8</v>
      </c>
    </row>
    <row r="412" spans="3:4" x14ac:dyDescent="0.25">
      <c r="C412" s="54" t="s">
        <v>353</v>
      </c>
      <c r="D412" s="54" t="s">
        <v>352</v>
      </c>
    </row>
    <row r="413" spans="3:4" x14ac:dyDescent="0.25">
      <c r="C413" s="54">
        <v>1720</v>
      </c>
      <c r="D413" s="54">
        <v>15</v>
      </c>
    </row>
    <row r="414" spans="3:4" x14ac:dyDescent="0.25">
      <c r="C414" s="54">
        <v>1620</v>
      </c>
      <c r="D414" s="54">
        <v>15</v>
      </c>
    </row>
    <row r="415" spans="3:4" x14ac:dyDescent="0.25">
      <c r="C415" s="54">
        <v>1570</v>
      </c>
      <c r="D415" s="54">
        <v>15</v>
      </c>
    </row>
    <row r="416" spans="3:4" x14ac:dyDescent="0.25">
      <c r="C416" s="54">
        <v>1460</v>
      </c>
      <c r="D416" s="54">
        <v>12</v>
      </c>
    </row>
    <row r="417" spans="3:4" x14ac:dyDescent="0.25">
      <c r="C417" s="54">
        <v>1430</v>
      </c>
      <c r="D417" s="54">
        <v>9</v>
      </c>
    </row>
    <row r="418" spans="3:4" x14ac:dyDescent="0.25">
      <c r="C418" s="54">
        <v>1410</v>
      </c>
      <c r="D418" s="54">
        <v>9</v>
      </c>
    </row>
    <row r="419" spans="3:4" x14ac:dyDescent="0.25">
      <c r="C419" s="54">
        <v>1530</v>
      </c>
      <c r="D419" s="54">
        <v>8</v>
      </c>
    </row>
    <row r="420" spans="3:4" x14ac:dyDescent="0.25">
      <c r="C420" s="54">
        <v>1490</v>
      </c>
      <c r="D420" s="54">
        <v>8</v>
      </c>
    </row>
    <row r="421" spans="3:4" x14ac:dyDescent="0.25">
      <c r="C421" s="54">
        <v>1390</v>
      </c>
      <c r="D421" s="54">
        <v>8</v>
      </c>
    </row>
    <row r="422" spans="3:4" x14ac:dyDescent="0.25">
      <c r="C422" s="54">
        <v>1520</v>
      </c>
      <c r="D422" s="54">
        <v>7</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F12" sqref="F12"/>
    </sheetView>
  </sheetViews>
  <sheetFormatPr baseColWidth="10" defaultRowHeight="15" x14ac:dyDescent="0.25"/>
  <cols>
    <col min="1" max="16384" width="11.42578125" style="27"/>
  </cols>
  <sheetData/>
  <pageMargins left="0.7" right="0.7" top="0.75" bottom="0.75" header="0.3" footer="0.3"/>
  <pageSetup paperSize="9" orientation="portrait" horizontalDpi="4294967293" verticalDpi="4294967293"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400"/>
  <sheetViews>
    <sheetView workbookViewId="0">
      <selection activeCell="J2" sqref="J2"/>
    </sheetView>
  </sheetViews>
  <sheetFormatPr baseColWidth="10" defaultRowHeight="15" x14ac:dyDescent="0.25"/>
  <cols>
    <col min="1" max="16384" width="11.42578125" style="397"/>
  </cols>
  <sheetData>
    <row r="1" spans="2:12" x14ac:dyDescent="0.25">
      <c r="B1" s="397" t="s">
        <v>322</v>
      </c>
      <c r="C1" s="397" t="s">
        <v>371</v>
      </c>
      <c r="D1" s="397" t="s">
        <v>367</v>
      </c>
      <c r="E1" s="397" t="s">
        <v>368</v>
      </c>
      <c r="F1" s="397" t="s">
        <v>369</v>
      </c>
      <c r="G1" s="397" t="s">
        <v>370</v>
      </c>
      <c r="H1" s="397" t="s">
        <v>371</v>
      </c>
      <c r="I1" s="397" t="s">
        <v>367</v>
      </c>
      <c r="J1" s="397" t="s">
        <v>368</v>
      </c>
      <c r="K1" s="397" t="s">
        <v>369</v>
      </c>
      <c r="L1" s="397" t="s">
        <v>370</v>
      </c>
    </row>
    <row r="2" spans="2:12" x14ac:dyDescent="0.25">
      <c r="B2" s="397">
        <f>D2*1000+C2</f>
        <v>1002</v>
      </c>
      <c r="C2" s="397">
        <v>2</v>
      </c>
      <c r="D2" s="397">
        <v>1</v>
      </c>
      <c r="E2" s="397">
        <v>2</v>
      </c>
      <c r="F2" s="397">
        <v>0</v>
      </c>
      <c r="G2" s="397">
        <v>0</v>
      </c>
      <c r="H2" s="397">
        <v>2</v>
      </c>
      <c r="I2" s="397">
        <v>1</v>
      </c>
      <c r="J2" s="397">
        <v>2</v>
      </c>
      <c r="K2" s="397">
        <v>0</v>
      </c>
      <c r="L2" s="397">
        <v>0</v>
      </c>
    </row>
    <row r="3" spans="2:12" x14ac:dyDescent="0.25">
      <c r="B3" s="397">
        <f t="shared" ref="B3:B66" si="0">D3*1000+C3</f>
        <v>1001</v>
      </c>
      <c r="C3" s="397">
        <v>1</v>
      </c>
      <c r="D3" s="397">
        <v>1</v>
      </c>
      <c r="E3" s="397">
        <v>1</v>
      </c>
      <c r="F3" s="397">
        <v>90</v>
      </c>
      <c r="G3" s="397">
        <v>16</v>
      </c>
      <c r="H3" s="397">
        <v>1</v>
      </c>
      <c r="I3" s="397">
        <v>1</v>
      </c>
      <c r="J3" s="397">
        <v>1</v>
      </c>
      <c r="K3" s="397">
        <v>90</v>
      </c>
      <c r="L3" s="397">
        <v>9</v>
      </c>
    </row>
    <row r="4" spans="2:12" x14ac:dyDescent="0.25">
      <c r="B4" s="397">
        <f t="shared" si="0"/>
        <v>1005</v>
      </c>
      <c r="C4" s="397">
        <v>5</v>
      </c>
      <c r="D4" s="397">
        <v>1</v>
      </c>
      <c r="E4" s="397">
        <v>1</v>
      </c>
      <c r="F4" s="397">
        <v>90</v>
      </c>
      <c r="G4" s="397">
        <v>16</v>
      </c>
      <c r="H4" s="397">
        <v>5</v>
      </c>
      <c r="I4" s="397">
        <v>1</v>
      </c>
      <c r="J4" s="397">
        <v>1</v>
      </c>
      <c r="K4" s="397">
        <v>90</v>
      </c>
      <c r="L4" s="397">
        <v>9</v>
      </c>
    </row>
    <row r="5" spans="2:12" x14ac:dyDescent="0.25">
      <c r="B5" s="397">
        <f t="shared" si="0"/>
        <v>1003</v>
      </c>
      <c r="C5" s="397">
        <v>3</v>
      </c>
      <c r="D5" s="397">
        <v>1</v>
      </c>
      <c r="E5" s="397">
        <v>3</v>
      </c>
      <c r="F5" s="397">
        <v>10</v>
      </c>
      <c r="G5" s="397">
        <v>-2</v>
      </c>
      <c r="H5" s="397">
        <v>3</v>
      </c>
      <c r="I5" s="397">
        <v>1</v>
      </c>
      <c r="J5" s="397">
        <v>3</v>
      </c>
      <c r="K5" s="397">
        <v>0</v>
      </c>
      <c r="L5" s="397">
        <v>0</v>
      </c>
    </row>
    <row r="6" spans="2:12" x14ac:dyDescent="0.25">
      <c r="B6" s="397">
        <f t="shared" si="0"/>
        <v>1004</v>
      </c>
      <c r="C6" s="397">
        <v>4</v>
      </c>
      <c r="D6" s="397">
        <v>1</v>
      </c>
      <c r="E6" s="397">
        <v>4</v>
      </c>
      <c r="F6" s="397">
        <v>90</v>
      </c>
      <c r="G6" s="397">
        <v>3</v>
      </c>
      <c r="H6" s="397">
        <v>4</v>
      </c>
      <c r="I6" s="397">
        <v>1</v>
      </c>
      <c r="J6" s="397">
        <v>4</v>
      </c>
      <c r="K6" s="397">
        <v>90</v>
      </c>
      <c r="L6" s="397">
        <v>1</v>
      </c>
    </row>
    <row r="7" spans="2:12" x14ac:dyDescent="0.25">
      <c r="B7" s="397">
        <f t="shared" si="0"/>
        <v>1006</v>
      </c>
      <c r="C7" s="397">
        <v>6</v>
      </c>
      <c r="D7" s="397">
        <v>1</v>
      </c>
      <c r="E7" s="397">
        <v>4</v>
      </c>
      <c r="F7" s="397">
        <v>90</v>
      </c>
      <c r="G7" s="397">
        <v>3</v>
      </c>
      <c r="H7" s="397">
        <v>6</v>
      </c>
      <c r="I7" s="397">
        <v>1</v>
      </c>
      <c r="J7" s="397">
        <v>4</v>
      </c>
      <c r="K7" s="397">
        <v>90</v>
      </c>
      <c r="L7" s="397">
        <v>1</v>
      </c>
    </row>
    <row r="8" spans="2:12" x14ac:dyDescent="0.25">
      <c r="B8" s="397">
        <f t="shared" si="0"/>
        <v>1007</v>
      </c>
      <c r="C8" s="397">
        <v>7</v>
      </c>
      <c r="D8" s="397">
        <v>1</v>
      </c>
      <c r="E8" s="397">
        <v>1</v>
      </c>
      <c r="F8" s="397">
        <v>90</v>
      </c>
      <c r="G8" s="397">
        <v>16</v>
      </c>
      <c r="H8" s="397">
        <v>7</v>
      </c>
      <c r="I8" s="397">
        <v>1</v>
      </c>
      <c r="J8" s="397">
        <v>1</v>
      </c>
      <c r="K8" s="397">
        <v>90</v>
      </c>
      <c r="L8" s="397">
        <v>9</v>
      </c>
    </row>
    <row r="9" spans="2:12" x14ac:dyDescent="0.25">
      <c r="B9" s="397">
        <f t="shared" si="0"/>
        <v>2002</v>
      </c>
      <c r="C9" s="397">
        <v>2</v>
      </c>
      <c r="D9" s="397">
        <v>2</v>
      </c>
      <c r="E9" s="397">
        <v>2</v>
      </c>
      <c r="F9" s="397">
        <v>0</v>
      </c>
      <c r="G9" s="397">
        <v>0</v>
      </c>
      <c r="H9" s="397">
        <v>2</v>
      </c>
      <c r="I9" s="397">
        <v>2</v>
      </c>
      <c r="J9" s="397">
        <v>2</v>
      </c>
      <c r="K9" s="397">
        <v>0</v>
      </c>
      <c r="L9" s="397">
        <v>0</v>
      </c>
    </row>
    <row r="10" spans="2:12" x14ac:dyDescent="0.25">
      <c r="B10" s="397">
        <f t="shared" si="0"/>
        <v>2001</v>
      </c>
      <c r="C10" s="397">
        <v>1</v>
      </c>
      <c r="D10" s="397">
        <v>2</v>
      </c>
      <c r="E10" s="397">
        <v>1</v>
      </c>
      <c r="F10" s="397">
        <v>100</v>
      </c>
      <c r="G10" s="397">
        <v>1</v>
      </c>
      <c r="H10" s="397">
        <v>1</v>
      </c>
      <c r="I10" s="397">
        <v>2</v>
      </c>
      <c r="J10" s="397">
        <v>1</v>
      </c>
      <c r="K10" s="397">
        <v>120</v>
      </c>
      <c r="L10" s="397">
        <v>12</v>
      </c>
    </row>
    <row r="11" spans="2:12" x14ac:dyDescent="0.25">
      <c r="B11" s="397">
        <f t="shared" si="0"/>
        <v>2005</v>
      </c>
      <c r="C11" s="397">
        <v>5</v>
      </c>
      <c r="D11" s="397">
        <v>2</v>
      </c>
      <c r="E11" s="397">
        <v>1</v>
      </c>
      <c r="F11" s="397">
        <v>100</v>
      </c>
      <c r="G11" s="397">
        <v>1</v>
      </c>
      <c r="H11" s="397">
        <v>5</v>
      </c>
      <c r="I11" s="397">
        <v>2</v>
      </c>
      <c r="J11" s="397">
        <v>1</v>
      </c>
      <c r="K11" s="397">
        <v>120</v>
      </c>
      <c r="L11" s="397">
        <v>12</v>
      </c>
    </row>
    <row r="12" spans="2:12" x14ac:dyDescent="0.25">
      <c r="B12" s="397">
        <f t="shared" si="0"/>
        <v>2003</v>
      </c>
      <c r="C12" s="397">
        <v>3</v>
      </c>
      <c r="D12" s="397">
        <v>2</v>
      </c>
      <c r="E12" s="397">
        <v>3</v>
      </c>
      <c r="F12" s="397">
        <v>0</v>
      </c>
      <c r="G12" s="397">
        <v>0</v>
      </c>
      <c r="H12" s="397">
        <v>3</v>
      </c>
      <c r="I12" s="397">
        <v>2</v>
      </c>
      <c r="J12" s="397">
        <v>3</v>
      </c>
      <c r="K12" s="397">
        <v>0</v>
      </c>
      <c r="L12" s="397">
        <v>0</v>
      </c>
    </row>
    <row r="13" spans="2:12" x14ac:dyDescent="0.25">
      <c r="B13" s="397">
        <f t="shared" si="0"/>
        <v>2004</v>
      </c>
      <c r="C13" s="397">
        <v>4</v>
      </c>
      <c r="D13" s="397">
        <v>2</v>
      </c>
      <c r="E13" s="397">
        <v>4</v>
      </c>
      <c r="F13" s="397">
        <v>0</v>
      </c>
      <c r="G13" s="397">
        <v>0</v>
      </c>
      <c r="H13" s="397">
        <v>4</v>
      </c>
      <c r="I13" s="397">
        <v>2</v>
      </c>
      <c r="J13" s="397">
        <v>4</v>
      </c>
      <c r="K13" s="397">
        <v>120</v>
      </c>
      <c r="L13" s="397">
        <v>20</v>
      </c>
    </row>
    <row r="14" spans="2:12" x14ac:dyDescent="0.25">
      <c r="B14" s="397">
        <f t="shared" si="0"/>
        <v>2006</v>
      </c>
      <c r="C14" s="397">
        <v>6</v>
      </c>
      <c r="D14" s="397">
        <v>2</v>
      </c>
      <c r="E14" s="397">
        <v>1</v>
      </c>
      <c r="F14" s="397">
        <v>0</v>
      </c>
      <c r="G14" s="397">
        <v>0</v>
      </c>
      <c r="H14" s="397">
        <v>6</v>
      </c>
      <c r="I14" s="397">
        <v>2</v>
      </c>
      <c r="J14" s="397">
        <v>4</v>
      </c>
      <c r="K14" s="397">
        <v>120</v>
      </c>
      <c r="L14" s="397">
        <v>20</v>
      </c>
    </row>
    <row r="15" spans="2:12" x14ac:dyDescent="0.25">
      <c r="B15" s="397">
        <f t="shared" si="0"/>
        <v>2007</v>
      </c>
      <c r="C15" s="397">
        <v>7</v>
      </c>
      <c r="D15" s="397">
        <v>2</v>
      </c>
      <c r="E15" s="397">
        <v>1</v>
      </c>
      <c r="F15" s="397">
        <v>100</v>
      </c>
      <c r="G15" s="397">
        <v>1</v>
      </c>
      <c r="H15" s="397">
        <v>7</v>
      </c>
      <c r="I15" s="397">
        <v>2</v>
      </c>
      <c r="J15" s="397">
        <v>4</v>
      </c>
      <c r="K15" s="397">
        <v>120</v>
      </c>
      <c r="L15" s="397">
        <v>20</v>
      </c>
    </row>
    <row r="16" spans="2:12" x14ac:dyDescent="0.25">
      <c r="B16" s="397">
        <f t="shared" si="0"/>
        <v>3002</v>
      </c>
      <c r="C16" s="397">
        <v>2</v>
      </c>
      <c r="D16" s="397">
        <v>3</v>
      </c>
      <c r="E16" s="397">
        <v>2</v>
      </c>
      <c r="F16" s="397">
        <v>0</v>
      </c>
      <c r="G16" s="397">
        <v>0</v>
      </c>
      <c r="H16" s="397">
        <v>2</v>
      </c>
      <c r="I16" s="397">
        <v>3</v>
      </c>
      <c r="J16" s="397">
        <v>2</v>
      </c>
      <c r="K16" s="397">
        <v>0</v>
      </c>
      <c r="L16" s="397">
        <v>0</v>
      </c>
    </row>
    <row r="17" spans="2:12" x14ac:dyDescent="0.25">
      <c r="B17" s="397">
        <f t="shared" si="0"/>
        <v>3001</v>
      </c>
      <c r="C17" s="397">
        <v>1</v>
      </c>
      <c r="D17" s="397">
        <v>3</v>
      </c>
      <c r="E17" s="397">
        <v>1</v>
      </c>
      <c r="F17" s="397">
        <v>0</v>
      </c>
      <c r="G17" s="397">
        <v>0</v>
      </c>
      <c r="H17" s="397">
        <v>1</v>
      </c>
      <c r="I17" s="397">
        <v>3</v>
      </c>
      <c r="J17" s="397">
        <v>1</v>
      </c>
      <c r="K17" s="397">
        <v>160</v>
      </c>
      <c r="L17" s="397">
        <v>20</v>
      </c>
    </row>
    <row r="18" spans="2:12" x14ac:dyDescent="0.25">
      <c r="B18" s="397">
        <f t="shared" si="0"/>
        <v>3005</v>
      </c>
      <c r="C18" s="397">
        <v>5</v>
      </c>
      <c r="D18" s="397">
        <v>3</v>
      </c>
      <c r="E18" s="397">
        <v>1</v>
      </c>
      <c r="F18" s="397">
        <v>0</v>
      </c>
      <c r="G18" s="397">
        <v>0</v>
      </c>
      <c r="H18" s="397">
        <v>5</v>
      </c>
      <c r="I18" s="397">
        <v>3</v>
      </c>
      <c r="J18" s="397">
        <v>1</v>
      </c>
      <c r="K18" s="397">
        <v>160</v>
      </c>
      <c r="L18" s="397">
        <v>20</v>
      </c>
    </row>
    <row r="19" spans="2:12" x14ac:dyDescent="0.25">
      <c r="B19" s="397">
        <f t="shared" si="0"/>
        <v>3003</v>
      </c>
      <c r="C19" s="397">
        <v>3</v>
      </c>
      <c r="D19" s="397">
        <v>3</v>
      </c>
      <c r="E19" s="397">
        <v>3</v>
      </c>
      <c r="F19" s="397">
        <v>0</v>
      </c>
      <c r="G19" s="397">
        <v>0</v>
      </c>
      <c r="H19" s="397">
        <v>3</v>
      </c>
      <c r="I19" s="397">
        <v>3</v>
      </c>
      <c r="J19" s="397">
        <v>3</v>
      </c>
      <c r="K19" s="397">
        <v>0</v>
      </c>
      <c r="L19" s="397">
        <v>0</v>
      </c>
    </row>
    <row r="20" spans="2:12" x14ac:dyDescent="0.25">
      <c r="B20" s="397">
        <f t="shared" si="0"/>
        <v>3004</v>
      </c>
      <c r="C20" s="397">
        <v>4</v>
      </c>
      <c r="D20" s="397">
        <v>3</v>
      </c>
      <c r="E20" s="397">
        <v>4</v>
      </c>
      <c r="F20" s="397">
        <v>0</v>
      </c>
      <c r="G20" s="397">
        <v>0</v>
      </c>
      <c r="H20" s="397">
        <v>4</v>
      </c>
      <c r="I20" s="397">
        <v>3</v>
      </c>
      <c r="J20" s="397">
        <v>4</v>
      </c>
      <c r="K20" s="397">
        <v>0</v>
      </c>
      <c r="L20" s="397">
        <v>0</v>
      </c>
    </row>
    <row r="21" spans="2:12" x14ac:dyDescent="0.25">
      <c r="B21" s="397">
        <f t="shared" si="0"/>
        <v>3006</v>
      </c>
      <c r="C21" s="397">
        <v>6</v>
      </c>
      <c r="D21" s="397">
        <v>3</v>
      </c>
      <c r="E21" s="397">
        <v>1</v>
      </c>
      <c r="F21" s="397">
        <v>0</v>
      </c>
      <c r="G21" s="397">
        <v>0</v>
      </c>
      <c r="H21" s="397">
        <v>6</v>
      </c>
      <c r="I21" s="397">
        <v>3</v>
      </c>
      <c r="J21" s="397">
        <v>1</v>
      </c>
      <c r="K21" s="397">
        <v>0</v>
      </c>
      <c r="L21" s="397">
        <v>0</v>
      </c>
    </row>
    <row r="22" spans="2:12" x14ac:dyDescent="0.25">
      <c r="B22" s="397">
        <f t="shared" si="0"/>
        <v>3007</v>
      </c>
      <c r="C22" s="397">
        <v>7</v>
      </c>
      <c r="D22" s="397">
        <v>3</v>
      </c>
      <c r="E22" s="397">
        <v>1</v>
      </c>
      <c r="F22" s="397">
        <v>0</v>
      </c>
      <c r="G22" s="397">
        <v>0</v>
      </c>
      <c r="H22" s="397">
        <v>7</v>
      </c>
      <c r="I22" s="397">
        <v>3</v>
      </c>
      <c r="J22" s="397">
        <v>1</v>
      </c>
      <c r="K22" s="397">
        <v>160</v>
      </c>
      <c r="L22" s="397">
        <v>20</v>
      </c>
    </row>
    <row r="23" spans="2:12" x14ac:dyDescent="0.25">
      <c r="B23" s="397">
        <f t="shared" si="0"/>
        <v>4002</v>
      </c>
      <c r="C23" s="397">
        <v>2</v>
      </c>
      <c r="D23" s="397">
        <v>4</v>
      </c>
      <c r="E23" s="397">
        <v>2</v>
      </c>
      <c r="F23" s="397">
        <v>0</v>
      </c>
      <c r="G23" s="397">
        <v>0</v>
      </c>
      <c r="H23" s="397">
        <v>2</v>
      </c>
      <c r="I23" s="397">
        <v>4</v>
      </c>
      <c r="J23" s="397">
        <v>2</v>
      </c>
      <c r="K23" s="397">
        <v>0</v>
      </c>
      <c r="L23" s="397">
        <v>0</v>
      </c>
    </row>
    <row r="24" spans="2:12" x14ac:dyDescent="0.25">
      <c r="B24" s="397">
        <f t="shared" si="0"/>
        <v>4001</v>
      </c>
      <c r="C24" s="397">
        <v>1</v>
      </c>
      <c r="D24" s="397">
        <v>4</v>
      </c>
      <c r="E24" s="397">
        <v>1</v>
      </c>
      <c r="F24" s="397">
        <v>0</v>
      </c>
      <c r="G24" s="397">
        <v>0</v>
      </c>
      <c r="H24" s="397">
        <v>1</v>
      </c>
      <c r="I24" s="397">
        <v>4</v>
      </c>
      <c r="J24" s="397">
        <v>1</v>
      </c>
      <c r="K24" s="397">
        <v>0</v>
      </c>
      <c r="L24" s="397">
        <v>0</v>
      </c>
    </row>
    <row r="25" spans="2:12" x14ac:dyDescent="0.25">
      <c r="B25" s="397">
        <f t="shared" si="0"/>
        <v>4005</v>
      </c>
      <c r="C25" s="397">
        <v>5</v>
      </c>
      <c r="D25" s="397">
        <v>4</v>
      </c>
      <c r="E25" s="397">
        <v>1</v>
      </c>
      <c r="F25" s="397">
        <v>0</v>
      </c>
      <c r="G25" s="397">
        <v>0</v>
      </c>
      <c r="H25" s="397">
        <v>5</v>
      </c>
      <c r="I25" s="397">
        <v>4</v>
      </c>
      <c r="J25" s="397">
        <v>1</v>
      </c>
      <c r="K25" s="397">
        <v>0</v>
      </c>
      <c r="L25" s="397">
        <v>0</v>
      </c>
    </row>
    <row r="26" spans="2:12" x14ac:dyDescent="0.25">
      <c r="B26" s="397">
        <f t="shared" si="0"/>
        <v>4003</v>
      </c>
      <c r="C26" s="397">
        <v>3</v>
      </c>
      <c r="D26" s="397">
        <v>4</v>
      </c>
      <c r="E26" s="397">
        <v>3</v>
      </c>
      <c r="F26" s="397">
        <v>0</v>
      </c>
      <c r="G26" s="397">
        <v>0</v>
      </c>
      <c r="H26" s="397">
        <v>3</v>
      </c>
      <c r="I26" s="397">
        <v>4</v>
      </c>
      <c r="J26" s="397">
        <v>3</v>
      </c>
      <c r="K26" s="397">
        <v>0</v>
      </c>
      <c r="L26" s="397">
        <v>0</v>
      </c>
    </row>
    <row r="27" spans="2:12" x14ac:dyDescent="0.25">
      <c r="B27" s="397">
        <f t="shared" si="0"/>
        <v>4004</v>
      </c>
      <c r="C27" s="397">
        <v>4</v>
      </c>
      <c r="D27" s="397">
        <v>4</v>
      </c>
      <c r="E27" s="397">
        <v>4</v>
      </c>
      <c r="F27" s="397">
        <v>0</v>
      </c>
      <c r="G27" s="397">
        <v>0</v>
      </c>
      <c r="H27" s="397">
        <v>4</v>
      </c>
      <c r="I27" s="397">
        <v>4</v>
      </c>
      <c r="J27" s="397">
        <v>4</v>
      </c>
      <c r="K27" s="397">
        <v>0</v>
      </c>
      <c r="L27" s="397">
        <v>0</v>
      </c>
    </row>
    <row r="28" spans="2:12" x14ac:dyDescent="0.25">
      <c r="B28" s="397">
        <f t="shared" si="0"/>
        <v>4006</v>
      </c>
      <c r="C28" s="397">
        <v>6</v>
      </c>
      <c r="D28" s="397">
        <v>4</v>
      </c>
      <c r="E28" s="397">
        <v>1</v>
      </c>
      <c r="F28" s="397">
        <v>0</v>
      </c>
      <c r="G28" s="397">
        <v>0</v>
      </c>
      <c r="H28" s="397">
        <v>6</v>
      </c>
      <c r="I28" s="397">
        <v>4</v>
      </c>
      <c r="J28" s="397">
        <v>1</v>
      </c>
      <c r="K28" s="397">
        <v>0</v>
      </c>
      <c r="L28" s="397">
        <v>0</v>
      </c>
    </row>
    <row r="29" spans="2:12" x14ac:dyDescent="0.25">
      <c r="B29" s="397">
        <f t="shared" si="0"/>
        <v>4007</v>
      </c>
      <c r="C29" s="397">
        <v>7</v>
      </c>
      <c r="D29" s="397">
        <v>4</v>
      </c>
      <c r="E29" s="397">
        <v>1</v>
      </c>
      <c r="F29" s="397">
        <v>0</v>
      </c>
      <c r="G29" s="397">
        <v>0</v>
      </c>
      <c r="H29" s="397">
        <v>7</v>
      </c>
      <c r="I29" s="397">
        <v>4</v>
      </c>
      <c r="J29" s="397">
        <v>1</v>
      </c>
      <c r="K29" s="397">
        <v>0</v>
      </c>
      <c r="L29" s="397">
        <v>0</v>
      </c>
    </row>
    <row r="30" spans="2:12" x14ac:dyDescent="0.25">
      <c r="B30" s="397">
        <f t="shared" si="0"/>
        <v>5002</v>
      </c>
      <c r="C30" s="397">
        <v>2</v>
      </c>
      <c r="D30" s="397">
        <v>5</v>
      </c>
      <c r="E30" s="397">
        <v>2</v>
      </c>
      <c r="F30" s="397">
        <v>0</v>
      </c>
      <c r="G30" s="397">
        <v>0</v>
      </c>
      <c r="H30" s="397">
        <v>2</v>
      </c>
      <c r="I30" s="397">
        <v>5</v>
      </c>
      <c r="J30" s="397">
        <v>2</v>
      </c>
      <c r="K30" s="397">
        <v>0</v>
      </c>
      <c r="L30" s="397">
        <v>0</v>
      </c>
    </row>
    <row r="31" spans="2:12" x14ac:dyDescent="0.25">
      <c r="B31" s="397">
        <f t="shared" si="0"/>
        <v>5001</v>
      </c>
      <c r="C31" s="397">
        <v>1</v>
      </c>
      <c r="D31" s="397">
        <v>5</v>
      </c>
      <c r="E31" s="397">
        <v>1</v>
      </c>
      <c r="F31" s="397">
        <v>0</v>
      </c>
      <c r="G31" s="397">
        <v>0</v>
      </c>
      <c r="H31" s="397">
        <v>1</v>
      </c>
      <c r="I31" s="397">
        <v>5</v>
      </c>
      <c r="J31" s="397">
        <v>1</v>
      </c>
      <c r="K31" s="397">
        <v>0</v>
      </c>
      <c r="L31" s="397">
        <v>0</v>
      </c>
    </row>
    <row r="32" spans="2:12" x14ac:dyDescent="0.25">
      <c r="B32" s="397">
        <f t="shared" si="0"/>
        <v>5005</v>
      </c>
      <c r="C32" s="397">
        <v>5</v>
      </c>
      <c r="D32" s="397">
        <v>5</v>
      </c>
      <c r="E32" s="397">
        <v>1</v>
      </c>
      <c r="F32" s="397">
        <v>0</v>
      </c>
      <c r="G32" s="397">
        <v>0</v>
      </c>
      <c r="H32" s="397">
        <v>5</v>
      </c>
      <c r="I32" s="397">
        <v>5</v>
      </c>
      <c r="J32" s="397">
        <v>1</v>
      </c>
      <c r="K32" s="397">
        <v>0</v>
      </c>
      <c r="L32" s="397">
        <v>0</v>
      </c>
    </row>
    <row r="33" spans="2:12" x14ac:dyDescent="0.25">
      <c r="B33" s="397">
        <f t="shared" si="0"/>
        <v>5003</v>
      </c>
      <c r="C33" s="397">
        <v>3</v>
      </c>
      <c r="D33" s="397">
        <v>5</v>
      </c>
      <c r="E33" s="397">
        <v>3</v>
      </c>
      <c r="F33" s="397">
        <v>0</v>
      </c>
      <c r="G33" s="397">
        <v>0</v>
      </c>
      <c r="H33" s="397">
        <v>3</v>
      </c>
      <c r="I33" s="397">
        <v>5</v>
      </c>
      <c r="J33" s="397">
        <v>3</v>
      </c>
      <c r="K33" s="397">
        <v>0</v>
      </c>
      <c r="L33" s="397">
        <v>0</v>
      </c>
    </row>
    <row r="34" spans="2:12" x14ac:dyDescent="0.25">
      <c r="B34" s="397">
        <f t="shared" si="0"/>
        <v>5004</v>
      </c>
      <c r="C34" s="397">
        <v>4</v>
      </c>
      <c r="D34" s="397">
        <v>5</v>
      </c>
      <c r="E34" s="397">
        <v>4</v>
      </c>
      <c r="F34" s="397">
        <v>230</v>
      </c>
      <c r="G34" s="397">
        <v>18</v>
      </c>
      <c r="H34" s="397">
        <v>4</v>
      </c>
      <c r="I34" s="397">
        <v>5</v>
      </c>
      <c r="J34" s="397">
        <v>4</v>
      </c>
      <c r="K34" s="397">
        <v>230</v>
      </c>
      <c r="L34" s="397">
        <v>11</v>
      </c>
    </row>
    <row r="35" spans="2:12" x14ac:dyDescent="0.25">
      <c r="B35" s="397">
        <f t="shared" si="0"/>
        <v>5006</v>
      </c>
      <c r="C35" s="397">
        <v>6</v>
      </c>
      <c r="D35" s="397">
        <v>5</v>
      </c>
      <c r="E35" s="397">
        <v>4</v>
      </c>
      <c r="F35" s="397">
        <v>230</v>
      </c>
      <c r="G35" s="397">
        <v>18</v>
      </c>
      <c r="H35" s="397">
        <v>6</v>
      </c>
      <c r="I35" s="397">
        <v>5</v>
      </c>
      <c r="J35" s="397">
        <v>4</v>
      </c>
      <c r="K35" s="397">
        <v>230</v>
      </c>
      <c r="L35" s="397">
        <v>11</v>
      </c>
    </row>
    <row r="36" spans="2:12" x14ac:dyDescent="0.25">
      <c r="B36" s="397">
        <f t="shared" si="0"/>
        <v>5007</v>
      </c>
      <c r="C36" s="397">
        <v>7</v>
      </c>
      <c r="D36" s="397">
        <v>5</v>
      </c>
      <c r="E36" s="397">
        <v>4</v>
      </c>
      <c r="F36" s="397">
        <v>230</v>
      </c>
      <c r="G36" s="397">
        <v>18</v>
      </c>
      <c r="H36" s="397">
        <v>7</v>
      </c>
      <c r="I36" s="397">
        <v>5</v>
      </c>
      <c r="J36" s="397">
        <v>4</v>
      </c>
      <c r="K36" s="397">
        <v>230</v>
      </c>
      <c r="L36" s="397">
        <v>11</v>
      </c>
    </row>
    <row r="37" spans="2:12" x14ac:dyDescent="0.25">
      <c r="B37" s="397">
        <f t="shared" si="0"/>
        <v>6002</v>
      </c>
      <c r="C37" s="397">
        <v>2</v>
      </c>
      <c r="D37" s="397">
        <v>6</v>
      </c>
      <c r="E37" s="397">
        <v>2</v>
      </c>
      <c r="F37" s="397">
        <v>0</v>
      </c>
      <c r="G37" s="397">
        <v>0</v>
      </c>
      <c r="H37" s="397">
        <v>2</v>
      </c>
      <c r="I37" s="397">
        <v>6</v>
      </c>
      <c r="J37" s="397">
        <v>2</v>
      </c>
      <c r="K37" s="397">
        <v>0</v>
      </c>
      <c r="L37" s="397">
        <v>0</v>
      </c>
    </row>
    <row r="38" spans="2:12" x14ac:dyDescent="0.25">
      <c r="B38" s="397">
        <f t="shared" si="0"/>
        <v>6001</v>
      </c>
      <c r="C38" s="397">
        <v>1</v>
      </c>
      <c r="D38" s="397">
        <v>6</v>
      </c>
      <c r="E38" s="397">
        <v>1</v>
      </c>
      <c r="F38" s="397">
        <v>0</v>
      </c>
      <c r="G38" s="397">
        <v>0</v>
      </c>
      <c r="H38" s="397">
        <v>1</v>
      </c>
      <c r="I38" s="397">
        <v>6</v>
      </c>
      <c r="J38" s="397">
        <v>1</v>
      </c>
      <c r="K38" s="397">
        <v>0</v>
      </c>
      <c r="L38" s="397">
        <v>0</v>
      </c>
    </row>
    <row r="39" spans="2:12" x14ac:dyDescent="0.25">
      <c r="B39" s="397">
        <f t="shared" si="0"/>
        <v>6005</v>
      </c>
      <c r="C39" s="397">
        <v>5</v>
      </c>
      <c r="D39" s="397">
        <v>6</v>
      </c>
      <c r="E39" s="397">
        <v>1</v>
      </c>
      <c r="F39" s="397">
        <v>0</v>
      </c>
      <c r="G39" s="397">
        <v>0</v>
      </c>
      <c r="H39" s="397">
        <v>5</v>
      </c>
      <c r="I39" s="397">
        <v>6</v>
      </c>
      <c r="J39" s="397">
        <v>1</v>
      </c>
      <c r="K39" s="397">
        <v>0</v>
      </c>
      <c r="L39" s="397">
        <v>0</v>
      </c>
    </row>
    <row r="40" spans="2:12" x14ac:dyDescent="0.25">
      <c r="B40" s="397">
        <f t="shared" si="0"/>
        <v>6003</v>
      </c>
      <c r="C40" s="397">
        <v>3</v>
      </c>
      <c r="D40" s="397">
        <v>6</v>
      </c>
      <c r="E40" s="397">
        <v>3</v>
      </c>
      <c r="F40" s="397">
        <v>0</v>
      </c>
      <c r="G40" s="397">
        <v>0</v>
      </c>
      <c r="H40" s="397">
        <v>3</v>
      </c>
      <c r="I40" s="397">
        <v>6</v>
      </c>
      <c r="J40" s="397">
        <v>3</v>
      </c>
      <c r="K40" s="397">
        <v>0</v>
      </c>
      <c r="L40" s="397">
        <v>0</v>
      </c>
    </row>
    <row r="41" spans="2:12" x14ac:dyDescent="0.25">
      <c r="B41" s="397">
        <f t="shared" si="0"/>
        <v>6004</v>
      </c>
      <c r="C41" s="397">
        <v>4</v>
      </c>
      <c r="D41" s="397">
        <v>6</v>
      </c>
      <c r="E41" s="397">
        <v>4</v>
      </c>
      <c r="F41" s="397">
        <v>240</v>
      </c>
      <c r="G41" s="397">
        <v>18</v>
      </c>
      <c r="H41" s="397">
        <v>4</v>
      </c>
      <c r="I41" s="397">
        <v>6</v>
      </c>
      <c r="J41" s="397">
        <v>4</v>
      </c>
      <c r="K41" s="397">
        <v>240</v>
      </c>
      <c r="L41" s="397">
        <v>11</v>
      </c>
    </row>
    <row r="42" spans="2:12" x14ac:dyDescent="0.25">
      <c r="B42" s="397">
        <f t="shared" si="0"/>
        <v>6006</v>
      </c>
      <c r="C42" s="397">
        <v>6</v>
      </c>
      <c r="D42" s="397">
        <v>6</v>
      </c>
      <c r="E42" s="397">
        <v>4</v>
      </c>
      <c r="F42" s="397">
        <v>240</v>
      </c>
      <c r="G42" s="397">
        <v>18</v>
      </c>
      <c r="H42" s="397">
        <v>6</v>
      </c>
      <c r="I42" s="397">
        <v>6</v>
      </c>
      <c r="J42" s="397">
        <v>4</v>
      </c>
      <c r="K42" s="397">
        <v>240</v>
      </c>
      <c r="L42" s="397">
        <v>11</v>
      </c>
    </row>
    <row r="43" spans="2:12" x14ac:dyDescent="0.25">
      <c r="B43" s="397">
        <f t="shared" si="0"/>
        <v>6007</v>
      </c>
      <c r="C43" s="397">
        <v>7</v>
      </c>
      <c r="D43" s="397">
        <v>6</v>
      </c>
      <c r="E43" s="397">
        <v>4</v>
      </c>
      <c r="F43" s="397">
        <v>240</v>
      </c>
      <c r="G43" s="397">
        <v>18</v>
      </c>
      <c r="H43" s="397">
        <v>7</v>
      </c>
      <c r="I43" s="397">
        <v>6</v>
      </c>
      <c r="J43" s="397">
        <v>4</v>
      </c>
      <c r="K43" s="397">
        <v>240</v>
      </c>
      <c r="L43" s="397">
        <v>11</v>
      </c>
    </row>
    <row r="44" spans="2:12" x14ac:dyDescent="0.25">
      <c r="B44" s="397">
        <f t="shared" si="0"/>
        <v>7002</v>
      </c>
      <c r="C44" s="397">
        <v>2</v>
      </c>
      <c r="D44" s="397">
        <v>7</v>
      </c>
      <c r="E44" s="397">
        <v>2</v>
      </c>
      <c r="F44" s="397">
        <v>0</v>
      </c>
      <c r="G44" s="397">
        <v>0</v>
      </c>
      <c r="H44" s="397">
        <v>2</v>
      </c>
      <c r="I44" s="397">
        <v>7</v>
      </c>
      <c r="J44" s="397">
        <v>2</v>
      </c>
      <c r="K44" s="397">
        <v>0</v>
      </c>
      <c r="L44" s="397">
        <v>0</v>
      </c>
    </row>
    <row r="45" spans="2:12" x14ac:dyDescent="0.25">
      <c r="B45" s="397">
        <f t="shared" si="0"/>
        <v>7001</v>
      </c>
      <c r="C45" s="397">
        <v>1</v>
      </c>
      <c r="D45" s="397">
        <v>7</v>
      </c>
      <c r="E45" s="397">
        <v>1</v>
      </c>
      <c r="F45" s="397">
        <v>0</v>
      </c>
      <c r="G45" s="397">
        <v>0</v>
      </c>
      <c r="H45" s="397">
        <v>1</v>
      </c>
      <c r="I45" s="397">
        <v>7</v>
      </c>
      <c r="J45" s="397">
        <v>1</v>
      </c>
      <c r="K45" s="397">
        <v>410</v>
      </c>
      <c r="L45" s="397">
        <v>11</v>
      </c>
    </row>
    <row r="46" spans="2:12" x14ac:dyDescent="0.25">
      <c r="B46" s="397">
        <f t="shared" si="0"/>
        <v>7005</v>
      </c>
      <c r="C46" s="397">
        <v>5</v>
      </c>
      <c r="D46" s="397">
        <v>7</v>
      </c>
      <c r="E46" s="397">
        <v>1</v>
      </c>
      <c r="F46" s="397">
        <v>0</v>
      </c>
      <c r="G46" s="397">
        <v>0</v>
      </c>
      <c r="H46" s="397">
        <v>5</v>
      </c>
      <c r="I46" s="397">
        <v>7</v>
      </c>
      <c r="J46" s="397">
        <v>1</v>
      </c>
      <c r="K46" s="397">
        <v>410</v>
      </c>
      <c r="L46" s="397">
        <v>11</v>
      </c>
    </row>
    <row r="47" spans="2:12" x14ac:dyDescent="0.25">
      <c r="B47" s="397">
        <f t="shared" si="0"/>
        <v>7003</v>
      </c>
      <c r="C47" s="397">
        <v>3</v>
      </c>
      <c r="D47" s="397">
        <v>7</v>
      </c>
      <c r="E47" s="397">
        <v>3</v>
      </c>
      <c r="F47" s="397">
        <v>360</v>
      </c>
      <c r="G47" s="397">
        <v>-15</v>
      </c>
      <c r="H47" s="397">
        <v>3</v>
      </c>
      <c r="I47" s="397">
        <v>7</v>
      </c>
      <c r="J47" s="397">
        <v>3</v>
      </c>
      <c r="K47" s="397">
        <v>0</v>
      </c>
      <c r="L47" s="397">
        <v>0</v>
      </c>
    </row>
    <row r="48" spans="2:12" x14ac:dyDescent="0.25">
      <c r="B48" s="397">
        <f t="shared" si="0"/>
        <v>7004</v>
      </c>
      <c r="C48" s="397">
        <v>4</v>
      </c>
      <c r="D48" s="397">
        <v>7</v>
      </c>
      <c r="E48" s="397">
        <v>4</v>
      </c>
      <c r="F48" s="397">
        <v>440</v>
      </c>
      <c r="G48" s="397">
        <v>6</v>
      </c>
      <c r="H48" s="397">
        <v>4</v>
      </c>
      <c r="I48" s="397">
        <v>7</v>
      </c>
      <c r="J48" s="397">
        <v>4</v>
      </c>
      <c r="K48" s="397">
        <v>360</v>
      </c>
      <c r="L48" s="397">
        <v>11</v>
      </c>
    </row>
    <row r="49" spans="2:12" x14ac:dyDescent="0.25">
      <c r="B49" s="397">
        <f t="shared" si="0"/>
        <v>7006</v>
      </c>
      <c r="C49" s="397">
        <v>6</v>
      </c>
      <c r="D49" s="397">
        <v>7</v>
      </c>
      <c r="E49" s="397">
        <v>3</v>
      </c>
      <c r="F49" s="397">
        <v>360</v>
      </c>
      <c r="G49" s="397">
        <v>-15</v>
      </c>
      <c r="H49" s="397">
        <v>6</v>
      </c>
      <c r="I49" s="397">
        <v>7</v>
      </c>
      <c r="J49" s="397">
        <v>4</v>
      </c>
      <c r="K49" s="397">
        <v>360</v>
      </c>
      <c r="L49" s="397">
        <v>11</v>
      </c>
    </row>
    <row r="50" spans="2:12" x14ac:dyDescent="0.25">
      <c r="B50" s="397">
        <f t="shared" si="0"/>
        <v>7007</v>
      </c>
      <c r="C50" s="397">
        <v>7</v>
      </c>
      <c r="D50" s="397">
        <v>7</v>
      </c>
      <c r="E50" s="397">
        <v>3</v>
      </c>
      <c r="F50" s="397">
        <v>360</v>
      </c>
      <c r="G50" s="397">
        <v>-15</v>
      </c>
      <c r="H50" s="397">
        <v>7</v>
      </c>
      <c r="I50" s="397">
        <v>7</v>
      </c>
      <c r="J50" s="397">
        <v>4</v>
      </c>
      <c r="K50" s="397">
        <v>360</v>
      </c>
      <c r="L50" s="397">
        <v>11</v>
      </c>
    </row>
    <row r="51" spans="2:12" x14ac:dyDescent="0.25">
      <c r="B51" s="397">
        <f t="shared" si="0"/>
        <v>8002</v>
      </c>
      <c r="C51" s="397">
        <v>2</v>
      </c>
      <c r="D51" s="397">
        <v>8</v>
      </c>
      <c r="E51" s="397">
        <v>2</v>
      </c>
      <c r="F51" s="397">
        <v>510</v>
      </c>
      <c r="G51" s="397">
        <v>-14</v>
      </c>
      <c r="H51" s="397">
        <v>2</v>
      </c>
      <c r="I51" s="397">
        <v>8</v>
      </c>
      <c r="J51" s="397">
        <v>2</v>
      </c>
      <c r="K51" s="397">
        <v>510</v>
      </c>
      <c r="L51" s="397">
        <v>-8</v>
      </c>
    </row>
    <row r="52" spans="2:12" x14ac:dyDescent="0.25">
      <c r="B52" s="397">
        <f t="shared" si="0"/>
        <v>8001</v>
      </c>
      <c r="C52" s="397">
        <v>1</v>
      </c>
      <c r="D52" s="397">
        <v>8</v>
      </c>
      <c r="E52" s="397">
        <v>1</v>
      </c>
      <c r="F52" s="397">
        <v>0</v>
      </c>
      <c r="G52" s="397">
        <v>0</v>
      </c>
      <c r="H52" s="397">
        <v>1</v>
      </c>
      <c r="I52" s="397">
        <v>8</v>
      </c>
      <c r="J52" s="397">
        <v>1</v>
      </c>
      <c r="K52" s="397">
        <v>0</v>
      </c>
      <c r="L52" s="397">
        <v>0</v>
      </c>
    </row>
    <row r="53" spans="2:12" x14ac:dyDescent="0.25">
      <c r="B53" s="397">
        <f t="shared" si="0"/>
        <v>8005</v>
      </c>
      <c r="C53" s="397">
        <v>5</v>
      </c>
      <c r="D53" s="397">
        <v>8</v>
      </c>
      <c r="E53" s="397">
        <v>2</v>
      </c>
      <c r="F53" s="397">
        <v>510</v>
      </c>
      <c r="G53" s="397">
        <v>-14</v>
      </c>
      <c r="H53" s="397">
        <v>5</v>
      </c>
      <c r="I53" s="397">
        <v>8</v>
      </c>
      <c r="J53" s="397">
        <v>2</v>
      </c>
      <c r="K53" s="397">
        <v>510</v>
      </c>
      <c r="L53" s="397">
        <v>-8</v>
      </c>
    </row>
    <row r="54" spans="2:12" x14ac:dyDescent="0.25">
      <c r="B54" s="397">
        <f t="shared" si="0"/>
        <v>8003</v>
      </c>
      <c r="C54" s="397">
        <v>3</v>
      </c>
      <c r="D54" s="397">
        <v>8</v>
      </c>
      <c r="E54" s="397">
        <v>3</v>
      </c>
      <c r="F54" s="397">
        <v>0</v>
      </c>
      <c r="G54" s="397">
        <v>0</v>
      </c>
      <c r="H54" s="397">
        <v>3</v>
      </c>
      <c r="I54" s="397">
        <v>8</v>
      </c>
      <c r="J54" s="397">
        <v>3</v>
      </c>
      <c r="K54" s="397">
        <v>450</v>
      </c>
      <c r="L54" s="397">
        <v>-6</v>
      </c>
    </row>
    <row r="55" spans="2:12" x14ac:dyDescent="0.25">
      <c r="B55" s="397">
        <f t="shared" si="0"/>
        <v>8004</v>
      </c>
      <c r="C55" s="397">
        <v>4</v>
      </c>
      <c r="D55" s="397">
        <v>8</v>
      </c>
      <c r="E55" s="397">
        <v>4</v>
      </c>
      <c r="F55" s="397">
        <v>450</v>
      </c>
      <c r="G55" s="397">
        <v>6</v>
      </c>
      <c r="H55" s="397">
        <v>4</v>
      </c>
      <c r="I55" s="397">
        <v>8</v>
      </c>
      <c r="J55" s="397">
        <v>4</v>
      </c>
      <c r="K55" s="397">
        <v>0</v>
      </c>
      <c r="L55" s="397">
        <v>0</v>
      </c>
    </row>
    <row r="56" spans="2:12" x14ac:dyDescent="0.25">
      <c r="B56" s="397">
        <f t="shared" si="0"/>
        <v>8006</v>
      </c>
      <c r="C56" s="397">
        <v>6</v>
      </c>
      <c r="D56" s="397">
        <v>8</v>
      </c>
      <c r="E56" s="397">
        <v>4</v>
      </c>
      <c r="F56" s="397">
        <v>450</v>
      </c>
      <c r="G56" s="397">
        <v>6</v>
      </c>
      <c r="H56" s="397">
        <v>6</v>
      </c>
      <c r="I56" s="397">
        <v>8</v>
      </c>
      <c r="J56" s="397">
        <v>3</v>
      </c>
      <c r="K56" s="397">
        <v>450</v>
      </c>
      <c r="L56" s="397">
        <v>-6</v>
      </c>
    </row>
    <row r="57" spans="2:12" x14ac:dyDescent="0.25">
      <c r="B57" s="397">
        <f t="shared" si="0"/>
        <v>8007</v>
      </c>
      <c r="C57" s="397">
        <v>7</v>
      </c>
      <c r="D57" s="397">
        <v>8</v>
      </c>
      <c r="E57" s="397">
        <v>2</v>
      </c>
      <c r="F57" s="397">
        <v>510</v>
      </c>
      <c r="G57" s="397">
        <v>-14</v>
      </c>
      <c r="H57" s="397">
        <v>7</v>
      </c>
      <c r="I57" s="397">
        <v>8</v>
      </c>
      <c r="J57" s="397">
        <v>2</v>
      </c>
      <c r="K57" s="397">
        <v>510</v>
      </c>
      <c r="L57" s="397">
        <v>-8</v>
      </c>
    </row>
    <row r="58" spans="2:12" x14ac:dyDescent="0.25">
      <c r="B58" s="397">
        <f t="shared" si="0"/>
        <v>9002</v>
      </c>
      <c r="C58" s="397">
        <v>2</v>
      </c>
      <c r="D58" s="397">
        <v>9</v>
      </c>
      <c r="E58" s="397">
        <v>2</v>
      </c>
      <c r="F58" s="397">
        <v>540</v>
      </c>
      <c r="G58" s="397">
        <v>-4</v>
      </c>
      <c r="H58" s="397">
        <v>2</v>
      </c>
      <c r="I58" s="397">
        <v>9</v>
      </c>
      <c r="J58" s="397">
        <v>2</v>
      </c>
      <c r="K58" s="397">
        <v>0</v>
      </c>
      <c r="L58" s="397">
        <v>0</v>
      </c>
    </row>
    <row r="59" spans="2:12" x14ac:dyDescent="0.25">
      <c r="B59" s="397">
        <f t="shared" si="0"/>
        <v>9001</v>
      </c>
      <c r="C59" s="397">
        <v>1</v>
      </c>
      <c r="D59" s="397">
        <v>9</v>
      </c>
      <c r="E59" s="397">
        <v>1</v>
      </c>
      <c r="F59" s="397">
        <v>600</v>
      </c>
      <c r="G59" s="397">
        <v>8</v>
      </c>
      <c r="H59" s="397">
        <v>1</v>
      </c>
      <c r="I59" s="397">
        <v>9</v>
      </c>
      <c r="J59" s="397">
        <v>1</v>
      </c>
      <c r="K59" s="397">
        <v>550</v>
      </c>
      <c r="L59" s="397">
        <v>11</v>
      </c>
    </row>
    <row r="60" spans="2:12" x14ac:dyDescent="0.25">
      <c r="B60" s="397">
        <f t="shared" si="0"/>
        <v>9005</v>
      </c>
      <c r="C60" s="397">
        <v>5</v>
      </c>
      <c r="D60" s="397">
        <v>9</v>
      </c>
      <c r="E60" s="397">
        <v>1</v>
      </c>
      <c r="F60" s="397">
        <v>600</v>
      </c>
      <c r="G60" s="397">
        <v>8</v>
      </c>
      <c r="H60" s="397">
        <v>5</v>
      </c>
      <c r="I60" s="397">
        <v>9</v>
      </c>
      <c r="J60" s="397">
        <v>1</v>
      </c>
      <c r="K60" s="397">
        <v>550</v>
      </c>
      <c r="L60" s="397">
        <v>11</v>
      </c>
    </row>
    <row r="61" spans="2:12" x14ac:dyDescent="0.25">
      <c r="B61" s="397">
        <f t="shared" si="0"/>
        <v>9003</v>
      </c>
      <c r="C61" s="397">
        <v>3</v>
      </c>
      <c r="D61" s="397">
        <v>9</v>
      </c>
      <c r="E61" s="397">
        <v>3</v>
      </c>
      <c r="F61" s="397">
        <v>620</v>
      </c>
      <c r="G61" s="397">
        <v>-3</v>
      </c>
      <c r="H61" s="397">
        <v>3</v>
      </c>
      <c r="I61" s="397">
        <v>9</v>
      </c>
      <c r="J61" s="397">
        <v>3</v>
      </c>
      <c r="K61" s="397">
        <v>580</v>
      </c>
      <c r="L61" s="397">
        <v>-2</v>
      </c>
    </row>
    <row r="62" spans="2:12" x14ac:dyDescent="0.25">
      <c r="B62" s="397">
        <f t="shared" si="0"/>
        <v>9004</v>
      </c>
      <c r="C62" s="397">
        <v>4</v>
      </c>
      <c r="D62" s="397">
        <v>9</v>
      </c>
      <c r="E62" s="397">
        <v>4</v>
      </c>
      <c r="F62" s="397">
        <v>600</v>
      </c>
      <c r="G62" s="397">
        <v>8</v>
      </c>
      <c r="H62" s="397">
        <v>4</v>
      </c>
      <c r="I62" s="397">
        <v>9</v>
      </c>
      <c r="J62" s="397">
        <v>4</v>
      </c>
      <c r="K62" s="397">
        <v>550</v>
      </c>
      <c r="L62" s="397">
        <v>6</v>
      </c>
    </row>
    <row r="63" spans="2:12" x14ac:dyDescent="0.25">
      <c r="B63" s="397">
        <f t="shared" si="0"/>
        <v>9006</v>
      </c>
      <c r="C63" s="397">
        <v>6</v>
      </c>
      <c r="D63" s="397">
        <v>9</v>
      </c>
      <c r="E63" s="397">
        <v>4</v>
      </c>
      <c r="F63" s="397">
        <v>600</v>
      </c>
      <c r="G63" s="397">
        <v>8</v>
      </c>
      <c r="H63" s="397">
        <v>6</v>
      </c>
      <c r="I63" s="397">
        <v>9</v>
      </c>
      <c r="J63" s="397">
        <v>4</v>
      </c>
      <c r="K63" s="397">
        <v>550</v>
      </c>
      <c r="L63" s="397">
        <v>6</v>
      </c>
    </row>
    <row r="64" spans="2:12" x14ac:dyDescent="0.25">
      <c r="B64" s="397">
        <f t="shared" si="0"/>
        <v>9007</v>
      </c>
      <c r="C64" s="397">
        <v>7</v>
      </c>
      <c r="D64" s="397">
        <v>9</v>
      </c>
      <c r="E64" s="397">
        <v>4</v>
      </c>
      <c r="F64" s="397">
        <v>600</v>
      </c>
      <c r="G64" s="397">
        <v>8</v>
      </c>
      <c r="H64" s="397">
        <v>7</v>
      </c>
      <c r="I64" s="397">
        <v>9</v>
      </c>
      <c r="J64" s="397">
        <v>1</v>
      </c>
      <c r="K64" s="397">
        <v>550</v>
      </c>
      <c r="L64" s="397">
        <v>11</v>
      </c>
    </row>
    <row r="65" spans="2:12" x14ac:dyDescent="0.25">
      <c r="B65" s="397">
        <f t="shared" si="0"/>
        <v>10002</v>
      </c>
      <c r="C65" s="397">
        <v>2</v>
      </c>
      <c r="D65" s="397">
        <v>10</v>
      </c>
      <c r="E65" s="397">
        <v>2</v>
      </c>
      <c r="F65" s="397">
        <v>630</v>
      </c>
      <c r="G65" s="397">
        <v>-11</v>
      </c>
      <c r="H65" s="397">
        <v>2</v>
      </c>
      <c r="I65" s="397">
        <v>10</v>
      </c>
      <c r="J65" s="397">
        <v>2</v>
      </c>
      <c r="K65" s="397">
        <v>0</v>
      </c>
      <c r="L65" s="397">
        <v>0</v>
      </c>
    </row>
    <row r="66" spans="2:12" x14ac:dyDescent="0.25">
      <c r="B66" s="397">
        <f t="shared" si="0"/>
        <v>10001</v>
      </c>
      <c r="C66" s="397">
        <v>1</v>
      </c>
      <c r="D66" s="397">
        <v>10</v>
      </c>
      <c r="E66" s="397">
        <v>1</v>
      </c>
      <c r="F66" s="397">
        <v>0</v>
      </c>
      <c r="G66" s="397">
        <v>0</v>
      </c>
      <c r="H66" s="397">
        <v>1</v>
      </c>
      <c r="I66" s="397">
        <v>10</v>
      </c>
      <c r="J66" s="397">
        <v>1</v>
      </c>
      <c r="K66" s="397">
        <v>710</v>
      </c>
      <c r="L66" s="397">
        <v>5</v>
      </c>
    </row>
    <row r="67" spans="2:12" x14ac:dyDescent="0.25">
      <c r="B67" s="397">
        <f t="shared" ref="B67:B130" si="1">D67*1000+C67</f>
        <v>10005</v>
      </c>
      <c r="C67" s="397">
        <v>5</v>
      </c>
      <c r="D67" s="397">
        <v>10</v>
      </c>
      <c r="E67" s="397">
        <v>2</v>
      </c>
      <c r="F67" s="397">
        <v>630</v>
      </c>
      <c r="G67" s="397">
        <v>-11</v>
      </c>
      <c r="H67" s="397">
        <v>5</v>
      </c>
      <c r="I67" s="397">
        <v>10</v>
      </c>
      <c r="J67" s="397">
        <v>1</v>
      </c>
      <c r="K67" s="397">
        <v>710</v>
      </c>
      <c r="L67" s="397">
        <v>5</v>
      </c>
    </row>
    <row r="68" spans="2:12" x14ac:dyDescent="0.25">
      <c r="B68" s="397">
        <f t="shared" si="1"/>
        <v>10003</v>
      </c>
      <c r="C68" s="397">
        <v>3</v>
      </c>
      <c r="D68" s="397">
        <v>10</v>
      </c>
      <c r="E68" s="397">
        <v>3</v>
      </c>
      <c r="F68" s="397">
        <v>630</v>
      </c>
      <c r="G68" s="397">
        <v>-17</v>
      </c>
      <c r="H68" s="397">
        <v>3</v>
      </c>
      <c r="I68" s="397">
        <v>10</v>
      </c>
      <c r="J68" s="397">
        <v>3</v>
      </c>
      <c r="K68" s="397">
        <v>700</v>
      </c>
      <c r="L68" s="397">
        <v>-5</v>
      </c>
    </row>
    <row r="69" spans="2:12" x14ac:dyDescent="0.25">
      <c r="B69" s="397">
        <f t="shared" si="1"/>
        <v>10004</v>
      </c>
      <c r="C69" s="397">
        <v>4</v>
      </c>
      <c r="D69" s="397">
        <v>10</v>
      </c>
      <c r="E69" s="397">
        <v>4</v>
      </c>
      <c r="F69" s="397">
        <v>700</v>
      </c>
      <c r="G69" s="397">
        <v>10</v>
      </c>
      <c r="H69" s="397">
        <v>4</v>
      </c>
      <c r="I69" s="397">
        <v>10</v>
      </c>
      <c r="J69" s="397">
        <v>4</v>
      </c>
      <c r="K69" s="397">
        <v>630</v>
      </c>
      <c r="L69" s="397">
        <v>12</v>
      </c>
    </row>
    <row r="70" spans="2:12" x14ac:dyDescent="0.25">
      <c r="B70" s="397">
        <f t="shared" si="1"/>
        <v>10006</v>
      </c>
      <c r="C70" s="397">
        <v>6</v>
      </c>
      <c r="D70" s="397">
        <v>10</v>
      </c>
      <c r="E70" s="397">
        <v>3</v>
      </c>
      <c r="F70" s="397">
        <v>630</v>
      </c>
      <c r="G70" s="397">
        <v>-17</v>
      </c>
      <c r="H70" s="397">
        <v>6</v>
      </c>
      <c r="I70" s="397">
        <v>10</v>
      </c>
      <c r="J70" s="397">
        <v>4</v>
      </c>
      <c r="K70" s="397">
        <v>630</v>
      </c>
      <c r="L70" s="397">
        <v>12</v>
      </c>
    </row>
    <row r="71" spans="2:12" x14ac:dyDescent="0.25">
      <c r="B71" s="397">
        <f t="shared" si="1"/>
        <v>10007</v>
      </c>
      <c r="C71" s="397">
        <v>7</v>
      </c>
      <c r="D71" s="397">
        <v>10</v>
      </c>
      <c r="E71" s="397">
        <v>3</v>
      </c>
      <c r="F71" s="397">
        <v>630</v>
      </c>
      <c r="G71" s="397">
        <v>-17</v>
      </c>
      <c r="H71" s="397">
        <v>7</v>
      </c>
      <c r="I71" s="397">
        <v>10</v>
      </c>
      <c r="J71" s="397">
        <v>4</v>
      </c>
      <c r="K71" s="397">
        <v>630</v>
      </c>
      <c r="L71" s="397">
        <v>12</v>
      </c>
    </row>
    <row r="72" spans="2:12" x14ac:dyDescent="0.25">
      <c r="B72" s="397">
        <f t="shared" si="1"/>
        <v>11002</v>
      </c>
      <c r="C72" s="397">
        <v>2</v>
      </c>
      <c r="D72" s="397">
        <v>11</v>
      </c>
      <c r="E72" s="397">
        <v>2</v>
      </c>
      <c r="F72" s="397">
        <v>720</v>
      </c>
      <c r="G72" s="397">
        <v>-6</v>
      </c>
      <c r="H72" s="397">
        <v>2</v>
      </c>
      <c r="I72" s="397">
        <v>11</v>
      </c>
      <c r="J72" s="397">
        <v>2</v>
      </c>
      <c r="K72" s="397">
        <v>740</v>
      </c>
      <c r="L72" s="397">
        <v>-14</v>
      </c>
    </row>
    <row r="73" spans="2:12" x14ac:dyDescent="0.25">
      <c r="B73" s="397">
        <f t="shared" si="1"/>
        <v>11001</v>
      </c>
      <c r="C73" s="397">
        <v>1</v>
      </c>
      <c r="D73" s="397">
        <v>11</v>
      </c>
      <c r="E73" s="397">
        <v>1</v>
      </c>
      <c r="F73" s="397">
        <v>0</v>
      </c>
      <c r="G73" s="397">
        <v>0</v>
      </c>
      <c r="H73" s="397">
        <v>1</v>
      </c>
      <c r="I73" s="397">
        <v>11</v>
      </c>
      <c r="J73" s="397">
        <v>1</v>
      </c>
      <c r="K73" s="397">
        <v>0</v>
      </c>
      <c r="L73" s="397">
        <v>0</v>
      </c>
    </row>
    <row r="74" spans="2:12" x14ac:dyDescent="0.25">
      <c r="B74" s="397">
        <f t="shared" si="1"/>
        <v>11005</v>
      </c>
      <c r="C74" s="397">
        <v>5</v>
      </c>
      <c r="D74" s="397">
        <v>11</v>
      </c>
      <c r="E74" s="397">
        <v>2</v>
      </c>
      <c r="F74" s="397">
        <v>720</v>
      </c>
      <c r="G74" s="397">
        <v>-6</v>
      </c>
      <c r="H74" s="397">
        <v>5</v>
      </c>
      <c r="I74" s="397">
        <v>11</v>
      </c>
      <c r="J74" s="397">
        <v>2</v>
      </c>
      <c r="K74" s="397">
        <v>740</v>
      </c>
      <c r="L74" s="397">
        <v>-14</v>
      </c>
    </row>
    <row r="75" spans="2:12" x14ac:dyDescent="0.25">
      <c r="B75" s="397">
        <f t="shared" si="1"/>
        <v>11003</v>
      </c>
      <c r="C75" s="397">
        <v>3</v>
      </c>
      <c r="D75" s="397">
        <v>11</v>
      </c>
      <c r="E75" s="397">
        <v>3</v>
      </c>
      <c r="F75" s="397">
        <v>730</v>
      </c>
      <c r="G75" s="397">
        <v>-12</v>
      </c>
      <c r="H75" s="397">
        <v>3</v>
      </c>
      <c r="I75" s="397">
        <v>11</v>
      </c>
      <c r="J75" s="397">
        <v>3</v>
      </c>
      <c r="K75" s="397">
        <v>740</v>
      </c>
      <c r="L75" s="397">
        <v>-5</v>
      </c>
    </row>
    <row r="76" spans="2:12" x14ac:dyDescent="0.25">
      <c r="B76" s="397">
        <f t="shared" si="1"/>
        <v>11004</v>
      </c>
      <c r="C76" s="397">
        <v>4</v>
      </c>
      <c r="D76" s="397">
        <v>11</v>
      </c>
      <c r="E76" s="397">
        <v>4</v>
      </c>
      <c r="F76" s="397">
        <v>0</v>
      </c>
      <c r="G76" s="397">
        <v>0</v>
      </c>
      <c r="H76" s="397">
        <v>4</v>
      </c>
      <c r="I76" s="397">
        <v>11</v>
      </c>
      <c r="J76" s="397">
        <v>4</v>
      </c>
      <c r="K76" s="397">
        <v>750</v>
      </c>
      <c r="L76" s="397">
        <v>8</v>
      </c>
    </row>
    <row r="77" spans="2:12" x14ac:dyDescent="0.25">
      <c r="B77" s="397">
        <f t="shared" si="1"/>
        <v>11006</v>
      </c>
      <c r="C77" s="397">
        <v>6</v>
      </c>
      <c r="D77" s="397">
        <v>11</v>
      </c>
      <c r="E77" s="397">
        <v>3</v>
      </c>
      <c r="F77" s="397">
        <v>730</v>
      </c>
      <c r="G77" s="397">
        <v>-12</v>
      </c>
      <c r="H77" s="397">
        <v>6</v>
      </c>
      <c r="I77" s="397">
        <v>11</v>
      </c>
      <c r="J77" s="397">
        <v>4</v>
      </c>
      <c r="K77" s="397">
        <v>750</v>
      </c>
      <c r="L77" s="397">
        <v>8</v>
      </c>
    </row>
    <row r="78" spans="2:12" x14ac:dyDescent="0.25">
      <c r="B78" s="397">
        <f t="shared" si="1"/>
        <v>11007</v>
      </c>
      <c r="C78" s="397">
        <v>7</v>
      </c>
      <c r="D78" s="397">
        <v>11</v>
      </c>
      <c r="E78" s="397">
        <v>3</v>
      </c>
      <c r="F78" s="397">
        <v>730</v>
      </c>
      <c r="G78" s="397">
        <v>-12</v>
      </c>
      <c r="H78" s="397">
        <v>7</v>
      </c>
      <c r="I78" s="397">
        <v>11</v>
      </c>
      <c r="J78" s="397">
        <v>2</v>
      </c>
      <c r="K78" s="397">
        <v>740</v>
      </c>
      <c r="L78" s="397">
        <v>-14</v>
      </c>
    </row>
    <row r="79" spans="2:12" x14ac:dyDescent="0.25">
      <c r="B79" s="397">
        <f t="shared" si="1"/>
        <v>12002</v>
      </c>
      <c r="C79" s="397">
        <v>2</v>
      </c>
      <c r="D79" s="397">
        <v>12</v>
      </c>
      <c r="E79" s="397">
        <v>2</v>
      </c>
      <c r="F79" s="397">
        <v>870</v>
      </c>
      <c r="G79" s="397">
        <v>-15</v>
      </c>
      <c r="H79" s="397">
        <v>2</v>
      </c>
      <c r="I79" s="397">
        <v>12</v>
      </c>
      <c r="J79" s="397">
        <v>2</v>
      </c>
      <c r="K79" s="397">
        <v>0</v>
      </c>
      <c r="L79" s="397">
        <v>0</v>
      </c>
    </row>
    <row r="80" spans="2:12" x14ac:dyDescent="0.25">
      <c r="B80" s="397">
        <f t="shared" si="1"/>
        <v>12001</v>
      </c>
      <c r="C80" s="397">
        <v>1</v>
      </c>
      <c r="D80" s="397">
        <v>12</v>
      </c>
      <c r="E80" s="397">
        <v>1</v>
      </c>
      <c r="F80" s="397">
        <v>0</v>
      </c>
      <c r="G80" s="397">
        <v>0</v>
      </c>
      <c r="H80" s="397">
        <v>1</v>
      </c>
      <c r="I80" s="397">
        <v>12</v>
      </c>
      <c r="J80" s="397">
        <v>1</v>
      </c>
      <c r="K80" s="397">
        <v>790</v>
      </c>
      <c r="L80" s="397">
        <v>5</v>
      </c>
    </row>
    <row r="81" spans="2:12" x14ac:dyDescent="0.25">
      <c r="B81" s="397">
        <f t="shared" si="1"/>
        <v>12005</v>
      </c>
      <c r="C81" s="397">
        <v>5</v>
      </c>
      <c r="D81" s="397">
        <v>12</v>
      </c>
      <c r="E81" s="397">
        <v>2</v>
      </c>
      <c r="F81" s="397">
        <v>870</v>
      </c>
      <c r="G81" s="397">
        <v>-15</v>
      </c>
      <c r="H81" s="397">
        <v>5</v>
      </c>
      <c r="I81" s="397">
        <v>12</v>
      </c>
      <c r="J81" s="397">
        <v>1</v>
      </c>
      <c r="K81" s="397">
        <v>790</v>
      </c>
      <c r="L81" s="397">
        <v>5</v>
      </c>
    </row>
    <row r="82" spans="2:12" x14ac:dyDescent="0.25">
      <c r="B82" s="397">
        <f t="shared" si="1"/>
        <v>12003</v>
      </c>
      <c r="C82" s="397">
        <v>3</v>
      </c>
      <c r="D82" s="397">
        <v>12</v>
      </c>
      <c r="E82" s="397">
        <v>3</v>
      </c>
      <c r="F82" s="397">
        <v>810</v>
      </c>
      <c r="G82" s="397">
        <v>-20</v>
      </c>
      <c r="H82" s="397">
        <v>3</v>
      </c>
      <c r="I82" s="397">
        <v>12</v>
      </c>
      <c r="J82" s="397">
        <v>3</v>
      </c>
      <c r="K82" s="397">
        <v>810</v>
      </c>
      <c r="L82" s="397">
        <v>-5</v>
      </c>
    </row>
    <row r="83" spans="2:12" x14ac:dyDescent="0.25">
      <c r="B83" s="397">
        <f t="shared" si="1"/>
        <v>12004</v>
      </c>
      <c r="C83" s="397">
        <v>4</v>
      </c>
      <c r="D83" s="397">
        <v>12</v>
      </c>
      <c r="E83" s="397">
        <v>4</v>
      </c>
      <c r="F83" s="397">
        <v>870</v>
      </c>
      <c r="G83" s="397">
        <v>8</v>
      </c>
      <c r="H83" s="397">
        <v>4</v>
      </c>
      <c r="I83" s="397">
        <v>12</v>
      </c>
      <c r="J83" s="397">
        <v>4</v>
      </c>
      <c r="K83" s="397">
        <v>870</v>
      </c>
      <c r="L83" s="397">
        <v>4</v>
      </c>
    </row>
    <row r="84" spans="2:12" x14ac:dyDescent="0.25">
      <c r="B84" s="397">
        <f t="shared" si="1"/>
        <v>12006</v>
      </c>
      <c r="C84" s="397">
        <v>6</v>
      </c>
      <c r="D84" s="397">
        <v>12</v>
      </c>
      <c r="E84" s="397">
        <v>3</v>
      </c>
      <c r="F84" s="397">
        <v>810</v>
      </c>
      <c r="G84" s="397">
        <v>-20</v>
      </c>
      <c r="H84" s="397">
        <v>6</v>
      </c>
      <c r="I84" s="397">
        <v>12</v>
      </c>
      <c r="J84" s="397">
        <v>3</v>
      </c>
      <c r="K84" s="397">
        <v>810</v>
      </c>
      <c r="L84" s="397">
        <v>-5</v>
      </c>
    </row>
    <row r="85" spans="2:12" x14ac:dyDescent="0.25">
      <c r="B85" s="397">
        <f t="shared" si="1"/>
        <v>12007</v>
      </c>
      <c r="C85" s="397">
        <v>7</v>
      </c>
      <c r="D85" s="397">
        <v>12</v>
      </c>
      <c r="E85" s="397">
        <v>3</v>
      </c>
      <c r="F85" s="397">
        <v>810</v>
      </c>
      <c r="G85" s="397">
        <v>-20</v>
      </c>
      <c r="H85" s="397">
        <v>7</v>
      </c>
      <c r="I85" s="397">
        <v>12</v>
      </c>
      <c r="J85" s="397">
        <v>3</v>
      </c>
      <c r="K85" s="397">
        <v>810</v>
      </c>
      <c r="L85" s="397">
        <v>-5</v>
      </c>
    </row>
    <row r="86" spans="2:12" x14ac:dyDescent="0.25">
      <c r="B86" s="397">
        <f t="shared" si="1"/>
        <v>13002</v>
      </c>
      <c r="C86" s="397">
        <v>2</v>
      </c>
      <c r="D86" s="397">
        <v>13</v>
      </c>
      <c r="E86" s="397">
        <v>2</v>
      </c>
      <c r="F86" s="397">
        <v>980</v>
      </c>
      <c r="G86" s="397">
        <v>-10</v>
      </c>
      <c r="H86" s="397">
        <v>2</v>
      </c>
      <c r="I86" s="397">
        <v>13</v>
      </c>
      <c r="J86" s="397">
        <v>2</v>
      </c>
      <c r="K86" s="397">
        <v>990</v>
      </c>
      <c r="L86" s="397">
        <v>-4</v>
      </c>
    </row>
    <row r="87" spans="2:12" x14ac:dyDescent="0.25">
      <c r="B87" s="397">
        <f t="shared" si="1"/>
        <v>13001</v>
      </c>
      <c r="C87" s="397">
        <v>1</v>
      </c>
      <c r="D87" s="397">
        <v>13</v>
      </c>
      <c r="E87" s="397">
        <v>1</v>
      </c>
      <c r="F87" s="397">
        <v>940</v>
      </c>
      <c r="G87" s="397">
        <v>14</v>
      </c>
      <c r="H87" s="397">
        <v>1</v>
      </c>
      <c r="I87" s="397">
        <v>13</v>
      </c>
      <c r="J87" s="397">
        <v>1</v>
      </c>
      <c r="K87" s="397">
        <v>920</v>
      </c>
      <c r="L87" s="397">
        <v>8</v>
      </c>
    </row>
    <row r="88" spans="2:12" x14ac:dyDescent="0.25">
      <c r="B88" s="397">
        <f t="shared" si="1"/>
        <v>13005</v>
      </c>
      <c r="C88" s="397">
        <v>5</v>
      </c>
      <c r="D88" s="397">
        <v>13</v>
      </c>
      <c r="E88" s="397">
        <v>1</v>
      </c>
      <c r="F88" s="397">
        <v>940</v>
      </c>
      <c r="G88" s="397">
        <v>14</v>
      </c>
      <c r="H88" s="397">
        <v>5</v>
      </c>
      <c r="I88" s="397">
        <v>13</v>
      </c>
      <c r="J88" s="397">
        <v>1</v>
      </c>
      <c r="K88" s="397">
        <v>920</v>
      </c>
      <c r="L88" s="397">
        <v>8</v>
      </c>
    </row>
    <row r="89" spans="2:12" x14ac:dyDescent="0.25">
      <c r="B89" s="397">
        <f t="shared" si="1"/>
        <v>13003</v>
      </c>
      <c r="C89" s="397">
        <v>3</v>
      </c>
      <c r="D89" s="397">
        <v>13</v>
      </c>
      <c r="E89" s="397">
        <v>3</v>
      </c>
      <c r="F89" s="397">
        <v>890</v>
      </c>
      <c r="G89" s="397">
        <v>-6</v>
      </c>
      <c r="H89" s="397">
        <v>3</v>
      </c>
      <c r="I89" s="397">
        <v>13</v>
      </c>
      <c r="J89" s="397">
        <v>3</v>
      </c>
      <c r="K89" s="397">
        <v>930</v>
      </c>
      <c r="L89" s="397">
        <v>-4</v>
      </c>
    </row>
    <row r="90" spans="2:12" x14ac:dyDescent="0.25">
      <c r="B90" s="397">
        <f t="shared" si="1"/>
        <v>13004</v>
      </c>
      <c r="C90" s="397">
        <v>4</v>
      </c>
      <c r="D90" s="397">
        <v>13</v>
      </c>
      <c r="E90" s="397">
        <v>4</v>
      </c>
      <c r="F90" s="397">
        <v>900</v>
      </c>
      <c r="G90" s="397">
        <v>11</v>
      </c>
      <c r="H90" s="397">
        <v>4</v>
      </c>
      <c r="I90" s="397">
        <v>13</v>
      </c>
      <c r="J90" s="397">
        <v>4</v>
      </c>
      <c r="K90" s="397">
        <v>910</v>
      </c>
      <c r="L90" s="397">
        <v>5</v>
      </c>
    </row>
    <row r="91" spans="2:12" x14ac:dyDescent="0.25">
      <c r="B91" s="397">
        <f t="shared" si="1"/>
        <v>13006</v>
      </c>
      <c r="C91" s="397">
        <v>6</v>
      </c>
      <c r="D91" s="397">
        <v>13</v>
      </c>
      <c r="E91" s="397">
        <v>4</v>
      </c>
      <c r="F91" s="397">
        <v>900</v>
      </c>
      <c r="G91" s="397">
        <v>11</v>
      </c>
      <c r="H91" s="397">
        <v>6</v>
      </c>
      <c r="I91" s="397">
        <v>13</v>
      </c>
      <c r="J91" s="397">
        <v>4</v>
      </c>
      <c r="K91" s="397">
        <v>910</v>
      </c>
      <c r="L91" s="397">
        <v>5</v>
      </c>
    </row>
    <row r="92" spans="2:12" x14ac:dyDescent="0.25">
      <c r="B92" s="397">
        <f t="shared" si="1"/>
        <v>13007</v>
      </c>
      <c r="C92" s="397">
        <v>7</v>
      </c>
      <c r="D92" s="397">
        <v>13</v>
      </c>
      <c r="E92" s="397">
        <v>1</v>
      </c>
      <c r="F92" s="397">
        <v>940</v>
      </c>
      <c r="G92" s="397">
        <v>14</v>
      </c>
      <c r="H92" s="397">
        <v>7</v>
      </c>
      <c r="I92" s="397">
        <v>13</v>
      </c>
      <c r="J92" s="397">
        <v>1</v>
      </c>
      <c r="K92" s="397">
        <v>920</v>
      </c>
      <c r="L92" s="397">
        <v>8</v>
      </c>
    </row>
    <row r="93" spans="2:12" x14ac:dyDescent="0.25">
      <c r="B93" s="397">
        <f t="shared" si="1"/>
        <v>14002</v>
      </c>
      <c r="C93" s="397">
        <v>2</v>
      </c>
      <c r="D93" s="397">
        <v>14</v>
      </c>
      <c r="E93" s="397">
        <v>2</v>
      </c>
      <c r="F93" s="397">
        <v>1010</v>
      </c>
      <c r="G93" s="397">
        <v>-11</v>
      </c>
      <c r="H93" s="397">
        <v>2</v>
      </c>
      <c r="I93" s="397">
        <v>14</v>
      </c>
      <c r="J93" s="397">
        <v>2</v>
      </c>
      <c r="K93" s="397">
        <v>0</v>
      </c>
      <c r="L93" s="397">
        <v>0</v>
      </c>
    </row>
    <row r="94" spans="2:12" x14ac:dyDescent="0.25">
      <c r="B94" s="397">
        <f t="shared" si="1"/>
        <v>14001</v>
      </c>
      <c r="C94" s="397">
        <v>1</v>
      </c>
      <c r="D94" s="397">
        <v>14</v>
      </c>
      <c r="E94" s="397">
        <v>1</v>
      </c>
      <c r="F94" s="397">
        <v>1000</v>
      </c>
      <c r="G94" s="397">
        <v>10</v>
      </c>
      <c r="H94" s="397">
        <v>1</v>
      </c>
      <c r="I94" s="397">
        <v>14</v>
      </c>
      <c r="J94" s="397">
        <v>1</v>
      </c>
      <c r="K94" s="397">
        <v>1000</v>
      </c>
      <c r="L94" s="397">
        <v>6</v>
      </c>
    </row>
    <row r="95" spans="2:12" x14ac:dyDescent="0.25">
      <c r="B95" s="397">
        <f t="shared" si="1"/>
        <v>14005</v>
      </c>
      <c r="C95" s="397">
        <v>5</v>
      </c>
      <c r="D95" s="397">
        <v>14</v>
      </c>
      <c r="E95" s="397">
        <v>2</v>
      </c>
      <c r="F95" s="397">
        <v>1010</v>
      </c>
      <c r="G95" s="397">
        <v>-11</v>
      </c>
      <c r="H95" s="397">
        <v>5</v>
      </c>
      <c r="I95" s="397">
        <v>14</v>
      </c>
      <c r="J95" s="397">
        <v>1</v>
      </c>
      <c r="K95" s="397">
        <v>1000</v>
      </c>
      <c r="L95" s="397">
        <v>6</v>
      </c>
    </row>
    <row r="96" spans="2:12" x14ac:dyDescent="0.25">
      <c r="B96" s="397">
        <f t="shared" si="1"/>
        <v>14003</v>
      </c>
      <c r="C96" s="397">
        <v>3</v>
      </c>
      <c r="D96" s="397">
        <v>14</v>
      </c>
      <c r="E96" s="397">
        <v>3</v>
      </c>
      <c r="F96" s="397">
        <v>1020</v>
      </c>
      <c r="G96" s="397">
        <v>-8</v>
      </c>
      <c r="H96" s="397">
        <v>3</v>
      </c>
      <c r="I96" s="397">
        <v>14</v>
      </c>
      <c r="J96" s="397">
        <v>3</v>
      </c>
      <c r="K96" s="397">
        <v>0</v>
      </c>
      <c r="L96" s="397">
        <v>0</v>
      </c>
    </row>
    <row r="97" spans="2:12" x14ac:dyDescent="0.25">
      <c r="B97" s="397">
        <f t="shared" si="1"/>
        <v>14004</v>
      </c>
      <c r="C97" s="397">
        <v>4</v>
      </c>
      <c r="D97" s="397">
        <v>14</v>
      </c>
      <c r="E97" s="397">
        <v>4</v>
      </c>
      <c r="F97" s="397">
        <v>1000</v>
      </c>
      <c r="G97" s="397">
        <v>19</v>
      </c>
      <c r="H97" s="397">
        <v>4</v>
      </c>
      <c r="I97" s="397">
        <v>14</v>
      </c>
      <c r="J97" s="397">
        <v>4</v>
      </c>
      <c r="K97" s="397">
        <v>1010</v>
      </c>
      <c r="L97" s="397">
        <v>5</v>
      </c>
    </row>
    <row r="98" spans="2:12" x14ac:dyDescent="0.25">
      <c r="B98" s="397">
        <f t="shared" si="1"/>
        <v>14006</v>
      </c>
      <c r="C98" s="397">
        <v>6</v>
      </c>
      <c r="D98" s="397">
        <v>14</v>
      </c>
      <c r="E98" s="397">
        <v>4</v>
      </c>
      <c r="F98" s="397">
        <v>1000</v>
      </c>
      <c r="G98" s="397">
        <v>19</v>
      </c>
      <c r="H98" s="397">
        <v>6</v>
      </c>
      <c r="I98" s="397">
        <v>14</v>
      </c>
      <c r="J98" s="397">
        <v>4</v>
      </c>
      <c r="K98" s="397">
        <v>1010</v>
      </c>
      <c r="L98" s="397">
        <v>5</v>
      </c>
    </row>
    <row r="99" spans="2:12" x14ac:dyDescent="0.25">
      <c r="B99" s="397">
        <f t="shared" si="1"/>
        <v>14007</v>
      </c>
      <c r="C99" s="397">
        <v>7</v>
      </c>
      <c r="D99" s="397">
        <v>14</v>
      </c>
      <c r="E99" s="397">
        <v>4</v>
      </c>
      <c r="F99" s="397">
        <v>1000</v>
      </c>
      <c r="G99" s="397">
        <v>19</v>
      </c>
      <c r="H99" s="397">
        <v>7</v>
      </c>
      <c r="I99" s="397">
        <v>14</v>
      </c>
      <c r="J99" s="397">
        <v>1</v>
      </c>
      <c r="K99" s="397">
        <v>1000</v>
      </c>
      <c r="L99" s="397">
        <v>6</v>
      </c>
    </row>
    <row r="100" spans="2:12" x14ac:dyDescent="0.25">
      <c r="B100" s="397">
        <f t="shared" si="1"/>
        <v>15002</v>
      </c>
      <c r="C100" s="397">
        <v>2</v>
      </c>
      <c r="D100" s="397">
        <v>15</v>
      </c>
      <c r="E100" s="397">
        <v>2</v>
      </c>
      <c r="F100" s="397">
        <v>1030</v>
      </c>
      <c r="G100" s="397">
        <v>-8</v>
      </c>
      <c r="H100" s="397">
        <v>2</v>
      </c>
      <c r="I100" s="397">
        <v>15</v>
      </c>
      <c r="J100" s="397">
        <v>2</v>
      </c>
      <c r="K100" s="397">
        <v>0</v>
      </c>
      <c r="L100" s="397">
        <v>0</v>
      </c>
    </row>
    <row r="101" spans="2:12" x14ac:dyDescent="0.25">
      <c r="B101" s="397">
        <f t="shared" si="1"/>
        <v>15001</v>
      </c>
      <c r="C101" s="397">
        <v>1</v>
      </c>
      <c r="D101" s="397">
        <v>15</v>
      </c>
      <c r="E101" s="397">
        <v>1</v>
      </c>
      <c r="F101" s="397">
        <v>0</v>
      </c>
      <c r="G101" s="397">
        <v>0</v>
      </c>
      <c r="H101" s="397">
        <v>1</v>
      </c>
      <c r="I101" s="397">
        <v>15</v>
      </c>
      <c r="J101" s="397">
        <v>1</v>
      </c>
      <c r="K101" s="397">
        <v>1050</v>
      </c>
      <c r="L101" s="397">
        <v>6</v>
      </c>
    </row>
    <row r="102" spans="2:12" x14ac:dyDescent="0.25">
      <c r="B102" s="397">
        <f t="shared" si="1"/>
        <v>15005</v>
      </c>
      <c r="C102" s="397">
        <v>5</v>
      </c>
      <c r="D102" s="397">
        <v>15</v>
      </c>
      <c r="E102" s="397">
        <v>2</v>
      </c>
      <c r="F102" s="397">
        <v>1030</v>
      </c>
      <c r="G102" s="397">
        <v>-8</v>
      </c>
      <c r="H102" s="397">
        <v>5</v>
      </c>
      <c r="I102" s="397">
        <v>15</v>
      </c>
      <c r="J102" s="397">
        <v>1</v>
      </c>
      <c r="K102" s="397">
        <v>1050</v>
      </c>
      <c r="L102" s="397">
        <v>6</v>
      </c>
    </row>
    <row r="103" spans="2:12" x14ac:dyDescent="0.25">
      <c r="B103" s="397">
        <f t="shared" si="1"/>
        <v>15003</v>
      </c>
      <c r="C103" s="397">
        <v>3</v>
      </c>
      <c r="D103" s="397">
        <v>15</v>
      </c>
      <c r="E103" s="397">
        <v>3</v>
      </c>
      <c r="F103" s="397">
        <v>0</v>
      </c>
      <c r="G103" s="397">
        <v>0</v>
      </c>
      <c r="H103" s="397">
        <v>3</v>
      </c>
      <c r="I103" s="397">
        <v>15</v>
      </c>
      <c r="J103" s="397">
        <v>3</v>
      </c>
      <c r="K103" s="397">
        <v>1030</v>
      </c>
      <c r="L103" s="397">
        <v>-8</v>
      </c>
    </row>
    <row r="104" spans="2:12" x14ac:dyDescent="0.25">
      <c r="B104" s="397">
        <f t="shared" si="1"/>
        <v>15004</v>
      </c>
      <c r="C104" s="397">
        <v>4</v>
      </c>
      <c r="D104" s="397">
        <v>15</v>
      </c>
      <c r="E104" s="397">
        <v>4</v>
      </c>
      <c r="F104" s="397">
        <v>1050</v>
      </c>
      <c r="G104" s="397">
        <v>10</v>
      </c>
      <c r="H104" s="397">
        <v>4</v>
      </c>
      <c r="I104" s="397">
        <v>15</v>
      </c>
      <c r="J104" s="397">
        <v>4</v>
      </c>
      <c r="K104" s="397">
        <v>1050</v>
      </c>
      <c r="L104" s="397">
        <v>5</v>
      </c>
    </row>
    <row r="105" spans="2:12" x14ac:dyDescent="0.25">
      <c r="B105" s="397">
        <f t="shared" si="1"/>
        <v>15006</v>
      </c>
      <c r="C105" s="397">
        <v>6</v>
      </c>
      <c r="D105" s="397">
        <v>15</v>
      </c>
      <c r="E105" s="397">
        <v>4</v>
      </c>
      <c r="F105" s="397">
        <v>1050</v>
      </c>
      <c r="G105" s="397">
        <v>10</v>
      </c>
      <c r="H105" s="397">
        <v>6</v>
      </c>
      <c r="I105" s="397">
        <v>15</v>
      </c>
      <c r="J105" s="397">
        <v>3</v>
      </c>
      <c r="K105" s="397">
        <v>1030</v>
      </c>
      <c r="L105" s="397">
        <v>-8</v>
      </c>
    </row>
    <row r="106" spans="2:12" x14ac:dyDescent="0.25">
      <c r="B106" s="397">
        <f t="shared" si="1"/>
        <v>15007</v>
      </c>
      <c r="C106" s="397">
        <v>7</v>
      </c>
      <c r="D106" s="397">
        <v>15</v>
      </c>
      <c r="E106" s="397">
        <v>4</v>
      </c>
      <c r="F106" s="397">
        <v>1050</v>
      </c>
      <c r="G106" s="397">
        <v>10</v>
      </c>
      <c r="H106" s="397">
        <v>7</v>
      </c>
      <c r="I106" s="397">
        <v>15</v>
      </c>
      <c r="J106" s="397">
        <v>3</v>
      </c>
      <c r="K106" s="397">
        <v>1030</v>
      </c>
      <c r="L106" s="397">
        <v>-8</v>
      </c>
    </row>
    <row r="107" spans="2:12" x14ac:dyDescent="0.25">
      <c r="B107" s="397">
        <f t="shared" si="1"/>
        <v>16002</v>
      </c>
      <c r="C107" s="397">
        <v>2</v>
      </c>
      <c r="D107" s="397">
        <v>16</v>
      </c>
      <c r="E107" s="397">
        <v>2</v>
      </c>
      <c r="F107" s="397">
        <v>1070</v>
      </c>
      <c r="G107" s="397">
        <v>-20</v>
      </c>
      <c r="H107" s="397">
        <v>2</v>
      </c>
      <c r="I107" s="397">
        <v>16</v>
      </c>
      <c r="J107" s="397">
        <v>2</v>
      </c>
      <c r="K107" s="397">
        <v>1170</v>
      </c>
      <c r="L107" s="397">
        <v>-9</v>
      </c>
    </row>
    <row r="108" spans="2:12" x14ac:dyDescent="0.25">
      <c r="B108" s="397">
        <f t="shared" si="1"/>
        <v>16001</v>
      </c>
      <c r="C108" s="397">
        <v>1</v>
      </c>
      <c r="D108" s="397">
        <v>16</v>
      </c>
      <c r="E108" s="397">
        <v>1</v>
      </c>
      <c r="F108" s="397">
        <v>1090</v>
      </c>
      <c r="G108" s="397">
        <v>13</v>
      </c>
      <c r="H108" s="397">
        <v>1</v>
      </c>
      <c r="I108" s="397">
        <v>16</v>
      </c>
      <c r="J108" s="397">
        <v>1</v>
      </c>
      <c r="K108" s="397">
        <v>1160</v>
      </c>
      <c r="L108" s="397">
        <v>5</v>
      </c>
    </row>
    <row r="109" spans="2:12" x14ac:dyDescent="0.25">
      <c r="B109" s="397">
        <f t="shared" si="1"/>
        <v>16005</v>
      </c>
      <c r="C109" s="397">
        <v>5</v>
      </c>
      <c r="D109" s="397">
        <v>16</v>
      </c>
      <c r="E109" s="397">
        <v>2</v>
      </c>
      <c r="F109" s="397">
        <v>1070</v>
      </c>
      <c r="G109" s="397">
        <v>-20</v>
      </c>
      <c r="H109" s="397">
        <v>5</v>
      </c>
      <c r="I109" s="397">
        <v>16</v>
      </c>
      <c r="J109" s="397">
        <v>2</v>
      </c>
      <c r="K109" s="397">
        <v>1170</v>
      </c>
      <c r="L109" s="397">
        <v>-9</v>
      </c>
    </row>
    <row r="110" spans="2:12" x14ac:dyDescent="0.25">
      <c r="B110" s="397">
        <f t="shared" si="1"/>
        <v>16003</v>
      </c>
      <c r="C110" s="397">
        <v>3</v>
      </c>
      <c r="D110" s="397">
        <v>16</v>
      </c>
      <c r="E110" s="397">
        <v>3</v>
      </c>
      <c r="F110" s="397">
        <v>1140</v>
      </c>
      <c r="G110" s="397">
        <v>-16</v>
      </c>
      <c r="H110" s="397">
        <v>3</v>
      </c>
      <c r="I110" s="397">
        <v>16</v>
      </c>
      <c r="J110" s="397">
        <v>3</v>
      </c>
      <c r="K110" s="397">
        <v>1170</v>
      </c>
      <c r="L110" s="397">
        <v>-17</v>
      </c>
    </row>
    <row r="111" spans="2:12" x14ac:dyDescent="0.25">
      <c r="B111" s="397">
        <f t="shared" si="1"/>
        <v>16004</v>
      </c>
      <c r="C111" s="397">
        <v>4</v>
      </c>
      <c r="D111" s="397">
        <v>16</v>
      </c>
      <c r="E111" s="397">
        <v>4</v>
      </c>
      <c r="F111" s="397">
        <v>1090</v>
      </c>
      <c r="G111" s="397">
        <v>17</v>
      </c>
      <c r="H111" s="397">
        <v>4</v>
      </c>
      <c r="I111" s="397">
        <v>16</v>
      </c>
      <c r="J111" s="397">
        <v>4</v>
      </c>
      <c r="K111" s="397">
        <v>1160</v>
      </c>
      <c r="L111" s="397">
        <v>10</v>
      </c>
    </row>
    <row r="112" spans="2:12" x14ac:dyDescent="0.25">
      <c r="B112" s="397">
        <f t="shared" si="1"/>
        <v>16006</v>
      </c>
      <c r="C112" s="397">
        <v>6</v>
      </c>
      <c r="D112" s="397">
        <v>16</v>
      </c>
      <c r="E112" s="397">
        <v>4</v>
      </c>
      <c r="F112" s="397">
        <v>1090</v>
      </c>
      <c r="G112" s="397">
        <v>17</v>
      </c>
      <c r="H112" s="397">
        <v>6</v>
      </c>
      <c r="I112" s="397">
        <v>16</v>
      </c>
      <c r="J112" s="397">
        <v>3</v>
      </c>
      <c r="K112" s="397">
        <v>1170</v>
      </c>
      <c r="L112" s="397">
        <v>-17</v>
      </c>
    </row>
    <row r="113" spans="2:12" x14ac:dyDescent="0.25">
      <c r="B113" s="397">
        <f t="shared" si="1"/>
        <v>16007</v>
      </c>
      <c r="C113" s="397">
        <v>7</v>
      </c>
      <c r="D113" s="397">
        <v>16</v>
      </c>
      <c r="E113" s="397">
        <v>2</v>
      </c>
      <c r="F113" s="397">
        <v>1070</v>
      </c>
      <c r="G113" s="397">
        <v>-20</v>
      </c>
      <c r="H113" s="397">
        <v>7</v>
      </c>
      <c r="I113" s="397">
        <v>16</v>
      </c>
      <c r="J113" s="397">
        <v>3</v>
      </c>
      <c r="K113" s="397">
        <v>1170</v>
      </c>
      <c r="L113" s="397">
        <v>-17</v>
      </c>
    </row>
    <row r="114" spans="2:12" x14ac:dyDescent="0.25">
      <c r="B114" s="397">
        <f t="shared" si="1"/>
        <v>17002</v>
      </c>
      <c r="C114" s="397">
        <v>2</v>
      </c>
      <c r="D114" s="397">
        <v>17</v>
      </c>
      <c r="E114" s="397">
        <v>2</v>
      </c>
      <c r="F114" s="397">
        <v>1210</v>
      </c>
      <c r="G114" s="397">
        <v>-8</v>
      </c>
      <c r="H114" s="397">
        <v>2</v>
      </c>
      <c r="I114" s="397">
        <v>17</v>
      </c>
      <c r="J114" s="397">
        <v>2</v>
      </c>
      <c r="K114" s="397">
        <v>0</v>
      </c>
      <c r="L114" s="397">
        <v>0</v>
      </c>
    </row>
    <row r="115" spans="2:12" x14ac:dyDescent="0.25">
      <c r="B115" s="397">
        <f t="shared" si="1"/>
        <v>17001</v>
      </c>
      <c r="C115" s="397">
        <v>1</v>
      </c>
      <c r="D115" s="397">
        <v>17</v>
      </c>
      <c r="E115" s="397">
        <v>1</v>
      </c>
      <c r="F115" s="397">
        <v>0</v>
      </c>
      <c r="G115" s="397">
        <v>0</v>
      </c>
      <c r="H115" s="397">
        <v>1</v>
      </c>
      <c r="I115" s="397">
        <v>17</v>
      </c>
      <c r="J115" s="397">
        <v>1</v>
      </c>
      <c r="K115" s="397">
        <v>1180</v>
      </c>
      <c r="L115" s="397">
        <v>7</v>
      </c>
    </row>
    <row r="116" spans="2:12" x14ac:dyDescent="0.25">
      <c r="B116" s="397">
        <f t="shared" si="1"/>
        <v>17005</v>
      </c>
      <c r="C116" s="397">
        <v>5</v>
      </c>
      <c r="D116" s="397">
        <v>17</v>
      </c>
      <c r="E116" s="397">
        <v>2</v>
      </c>
      <c r="F116" s="397">
        <v>1210</v>
      </c>
      <c r="G116" s="397">
        <v>-8</v>
      </c>
      <c r="H116" s="397">
        <v>5</v>
      </c>
      <c r="I116" s="397">
        <v>17</v>
      </c>
      <c r="J116" s="397">
        <v>1</v>
      </c>
      <c r="K116" s="397">
        <v>1180</v>
      </c>
      <c r="L116" s="397">
        <v>7</v>
      </c>
    </row>
    <row r="117" spans="2:12" x14ac:dyDescent="0.25">
      <c r="B117" s="397">
        <f t="shared" si="1"/>
        <v>17003</v>
      </c>
      <c r="C117" s="397">
        <v>3</v>
      </c>
      <c r="D117" s="397">
        <v>17</v>
      </c>
      <c r="E117" s="397">
        <v>3</v>
      </c>
      <c r="F117" s="397">
        <v>0</v>
      </c>
      <c r="G117" s="397">
        <v>0</v>
      </c>
      <c r="H117" s="397">
        <v>3</v>
      </c>
      <c r="I117" s="397">
        <v>17</v>
      </c>
      <c r="J117" s="397">
        <v>3</v>
      </c>
      <c r="K117" s="397">
        <v>0</v>
      </c>
      <c r="L117" s="397">
        <v>0</v>
      </c>
    </row>
    <row r="118" spans="2:12" x14ac:dyDescent="0.25">
      <c r="B118" s="397">
        <f t="shared" si="1"/>
        <v>17004</v>
      </c>
      <c r="C118" s="397">
        <v>4</v>
      </c>
      <c r="D118" s="397">
        <v>17</v>
      </c>
      <c r="E118" s="397">
        <v>4</v>
      </c>
      <c r="F118" s="397">
        <v>1190</v>
      </c>
      <c r="G118" s="397">
        <v>8</v>
      </c>
      <c r="H118" s="397">
        <v>4</v>
      </c>
      <c r="I118" s="397">
        <v>17</v>
      </c>
      <c r="J118" s="397">
        <v>4</v>
      </c>
      <c r="K118" s="397">
        <v>1210</v>
      </c>
      <c r="L118" s="397">
        <v>12</v>
      </c>
    </row>
    <row r="119" spans="2:12" x14ac:dyDescent="0.25">
      <c r="B119" s="397">
        <f t="shared" si="1"/>
        <v>17006</v>
      </c>
      <c r="C119" s="397">
        <v>6</v>
      </c>
      <c r="D119" s="397">
        <v>17</v>
      </c>
      <c r="E119" s="397">
        <v>4</v>
      </c>
      <c r="F119" s="397">
        <v>1190</v>
      </c>
      <c r="G119" s="397">
        <v>8</v>
      </c>
      <c r="H119" s="397">
        <v>6</v>
      </c>
      <c r="I119" s="397">
        <v>17</v>
      </c>
      <c r="J119" s="397">
        <v>4</v>
      </c>
      <c r="K119" s="397">
        <v>1210</v>
      </c>
      <c r="L119" s="397">
        <v>12</v>
      </c>
    </row>
    <row r="120" spans="2:12" x14ac:dyDescent="0.25">
      <c r="B120" s="397">
        <f t="shared" si="1"/>
        <v>17007</v>
      </c>
      <c r="C120" s="397">
        <v>7</v>
      </c>
      <c r="D120" s="397">
        <v>17</v>
      </c>
      <c r="E120" s="397">
        <v>4</v>
      </c>
      <c r="F120" s="397">
        <v>1190</v>
      </c>
      <c r="G120" s="397">
        <v>8</v>
      </c>
      <c r="H120" s="397">
        <v>7</v>
      </c>
      <c r="I120" s="397">
        <v>17</v>
      </c>
      <c r="J120" s="397">
        <v>4</v>
      </c>
      <c r="K120" s="397">
        <v>1210</v>
      </c>
      <c r="L120" s="397">
        <v>12</v>
      </c>
    </row>
    <row r="121" spans="2:12" x14ac:dyDescent="0.25">
      <c r="B121" s="397">
        <f t="shared" si="1"/>
        <v>18002</v>
      </c>
      <c r="C121" s="397">
        <v>2</v>
      </c>
      <c r="D121" s="397">
        <v>18</v>
      </c>
      <c r="E121" s="397">
        <v>2</v>
      </c>
      <c r="F121" s="397">
        <v>1270</v>
      </c>
      <c r="G121" s="397">
        <v>-9</v>
      </c>
      <c r="H121" s="397">
        <v>2</v>
      </c>
      <c r="I121" s="397">
        <v>18</v>
      </c>
      <c r="J121" s="397">
        <v>2</v>
      </c>
      <c r="K121" s="397">
        <v>1230</v>
      </c>
      <c r="L121" s="397">
        <v>-8</v>
      </c>
    </row>
    <row r="122" spans="2:12" x14ac:dyDescent="0.25">
      <c r="B122" s="397">
        <f t="shared" si="1"/>
        <v>18001</v>
      </c>
      <c r="C122" s="397">
        <v>1</v>
      </c>
      <c r="D122" s="397">
        <v>18</v>
      </c>
      <c r="E122" s="397">
        <v>1</v>
      </c>
      <c r="F122" s="397">
        <v>1220</v>
      </c>
      <c r="G122" s="397">
        <v>6</v>
      </c>
      <c r="H122" s="397">
        <v>1</v>
      </c>
      <c r="I122" s="397">
        <v>18</v>
      </c>
      <c r="J122" s="397">
        <v>1</v>
      </c>
      <c r="K122" s="397">
        <v>1240</v>
      </c>
      <c r="L122" s="397">
        <v>7</v>
      </c>
    </row>
    <row r="123" spans="2:12" x14ac:dyDescent="0.25">
      <c r="B123" s="397">
        <f t="shared" si="1"/>
        <v>18005</v>
      </c>
      <c r="C123" s="397">
        <v>5</v>
      </c>
      <c r="D123" s="397">
        <v>18</v>
      </c>
      <c r="E123" s="397">
        <v>2</v>
      </c>
      <c r="F123" s="397">
        <v>1270</v>
      </c>
      <c r="G123" s="397">
        <v>-9</v>
      </c>
      <c r="H123" s="397">
        <v>5</v>
      </c>
      <c r="I123" s="397">
        <v>18</v>
      </c>
      <c r="J123" s="397">
        <v>2</v>
      </c>
      <c r="K123" s="397">
        <v>1230</v>
      </c>
      <c r="L123" s="397">
        <v>-8</v>
      </c>
    </row>
    <row r="124" spans="2:12" x14ac:dyDescent="0.25">
      <c r="B124" s="397">
        <f t="shared" si="1"/>
        <v>18003</v>
      </c>
      <c r="C124" s="397">
        <v>3</v>
      </c>
      <c r="D124" s="397">
        <v>18</v>
      </c>
      <c r="E124" s="397">
        <v>3</v>
      </c>
      <c r="F124" s="397">
        <v>1290</v>
      </c>
      <c r="G124" s="397">
        <v>-17</v>
      </c>
      <c r="H124" s="397">
        <v>3</v>
      </c>
      <c r="I124" s="397">
        <v>18</v>
      </c>
      <c r="J124" s="397">
        <v>3</v>
      </c>
      <c r="K124" s="397">
        <v>1230</v>
      </c>
      <c r="L124" s="397">
        <v>-15</v>
      </c>
    </row>
    <row r="125" spans="2:12" x14ac:dyDescent="0.25">
      <c r="B125" s="397">
        <f t="shared" si="1"/>
        <v>18004</v>
      </c>
      <c r="C125" s="397">
        <v>4</v>
      </c>
      <c r="D125" s="397">
        <v>18</v>
      </c>
      <c r="E125" s="397">
        <v>4</v>
      </c>
      <c r="F125" s="397">
        <v>1270</v>
      </c>
      <c r="G125" s="397">
        <v>19</v>
      </c>
      <c r="H125" s="397">
        <v>4</v>
      </c>
      <c r="I125" s="397">
        <v>18</v>
      </c>
      <c r="J125" s="397">
        <v>4</v>
      </c>
      <c r="K125" s="397">
        <v>1270</v>
      </c>
      <c r="L125" s="397">
        <v>20</v>
      </c>
    </row>
    <row r="126" spans="2:12" x14ac:dyDescent="0.25">
      <c r="B126" s="397">
        <f t="shared" si="1"/>
        <v>18006</v>
      </c>
      <c r="C126" s="397">
        <v>6</v>
      </c>
      <c r="D126" s="397">
        <v>18</v>
      </c>
      <c r="E126" s="397">
        <v>4</v>
      </c>
      <c r="F126" s="397">
        <v>1270</v>
      </c>
      <c r="G126" s="397">
        <v>19</v>
      </c>
      <c r="H126" s="397">
        <v>6</v>
      </c>
      <c r="I126" s="397">
        <v>18</v>
      </c>
      <c r="J126" s="397">
        <v>4</v>
      </c>
      <c r="K126" s="397">
        <v>1270</v>
      </c>
      <c r="L126" s="397">
        <v>20</v>
      </c>
    </row>
    <row r="127" spans="2:12" x14ac:dyDescent="0.25">
      <c r="B127" s="397">
        <f t="shared" si="1"/>
        <v>18007</v>
      </c>
      <c r="C127" s="397">
        <v>7</v>
      </c>
      <c r="D127" s="397">
        <v>18</v>
      </c>
      <c r="E127" s="397">
        <v>4</v>
      </c>
      <c r="F127" s="397">
        <v>1270</v>
      </c>
      <c r="G127" s="397">
        <v>19</v>
      </c>
      <c r="H127" s="397">
        <v>7</v>
      </c>
      <c r="I127" s="397">
        <v>18</v>
      </c>
      <c r="J127" s="397">
        <v>4</v>
      </c>
      <c r="K127" s="397">
        <v>1270</v>
      </c>
      <c r="L127" s="397">
        <v>20</v>
      </c>
    </row>
    <row r="128" spans="2:12" x14ac:dyDescent="0.25">
      <c r="B128" s="397">
        <f t="shared" si="1"/>
        <v>19002</v>
      </c>
      <c r="C128" s="397">
        <v>2</v>
      </c>
      <c r="D128" s="397">
        <v>19</v>
      </c>
      <c r="E128" s="397">
        <v>2</v>
      </c>
      <c r="F128" s="397">
        <v>1300</v>
      </c>
      <c r="G128" s="397">
        <v>-9</v>
      </c>
      <c r="H128" s="397">
        <v>2</v>
      </c>
      <c r="I128" s="397">
        <v>19</v>
      </c>
      <c r="J128" s="397">
        <v>2</v>
      </c>
      <c r="K128" s="397">
        <v>1320</v>
      </c>
      <c r="L128" s="397">
        <v>-13</v>
      </c>
    </row>
    <row r="129" spans="2:12" x14ac:dyDescent="0.25">
      <c r="B129" s="397">
        <f t="shared" si="1"/>
        <v>19001</v>
      </c>
      <c r="C129" s="397">
        <v>1</v>
      </c>
      <c r="D129" s="397">
        <v>19</v>
      </c>
      <c r="E129" s="397">
        <v>1</v>
      </c>
      <c r="F129" s="397">
        <v>1350</v>
      </c>
      <c r="G129" s="397">
        <v>9</v>
      </c>
      <c r="H129" s="397">
        <v>1</v>
      </c>
      <c r="I129" s="397">
        <v>19</v>
      </c>
      <c r="J129" s="397">
        <v>1</v>
      </c>
      <c r="K129" s="397">
        <v>1340</v>
      </c>
      <c r="L129" s="397">
        <v>10</v>
      </c>
    </row>
    <row r="130" spans="2:12" x14ac:dyDescent="0.25">
      <c r="B130" s="397">
        <f t="shared" si="1"/>
        <v>19005</v>
      </c>
      <c r="C130" s="397">
        <v>5</v>
      </c>
      <c r="D130" s="397">
        <v>19</v>
      </c>
      <c r="E130" s="397">
        <v>1</v>
      </c>
      <c r="F130" s="397">
        <v>0</v>
      </c>
      <c r="G130" s="397">
        <v>0</v>
      </c>
      <c r="H130" s="397">
        <v>5</v>
      </c>
      <c r="I130" s="397">
        <v>19</v>
      </c>
      <c r="J130" s="397">
        <v>2</v>
      </c>
      <c r="K130" s="397">
        <v>1320</v>
      </c>
      <c r="L130" s="397">
        <v>-13</v>
      </c>
    </row>
    <row r="131" spans="2:12" x14ac:dyDescent="0.25">
      <c r="B131" s="397">
        <f t="shared" ref="B131:B190" si="2">D131*1000+C131</f>
        <v>19003</v>
      </c>
      <c r="C131" s="397">
        <v>3</v>
      </c>
      <c r="D131" s="397">
        <v>19</v>
      </c>
      <c r="E131" s="397">
        <v>3</v>
      </c>
      <c r="F131" s="397">
        <v>1310</v>
      </c>
      <c r="G131" s="397">
        <v>-20</v>
      </c>
      <c r="H131" s="397">
        <v>3</v>
      </c>
      <c r="I131" s="397">
        <v>19</v>
      </c>
      <c r="J131" s="397">
        <v>3</v>
      </c>
      <c r="K131" s="397">
        <v>1370</v>
      </c>
      <c r="L131" s="397">
        <v>-12</v>
      </c>
    </row>
    <row r="132" spans="2:12" x14ac:dyDescent="0.25">
      <c r="B132" s="397">
        <f t="shared" si="2"/>
        <v>19004</v>
      </c>
      <c r="C132" s="397">
        <v>4</v>
      </c>
      <c r="D132" s="397">
        <v>19</v>
      </c>
      <c r="E132" s="397">
        <v>4</v>
      </c>
      <c r="F132" s="397">
        <v>1320</v>
      </c>
      <c r="G132" s="397">
        <v>15</v>
      </c>
      <c r="H132" s="397">
        <v>4</v>
      </c>
      <c r="I132" s="397">
        <v>19</v>
      </c>
      <c r="J132" s="397">
        <v>4</v>
      </c>
      <c r="K132" s="397">
        <v>1340</v>
      </c>
      <c r="L132" s="397">
        <v>20</v>
      </c>
    </row>
    <row r="133" spans="2:12" x14ac:dyDescent="0.25">
      <c r="B133" s="397">
        <f t="shared" si="2"/>
        <v>19006</v>
      </c>
      <c r="C133" s="397">
        <v>6</v>
      </c>
      <c r="D133" s="397">
        <v>19</v>
      </c>
      <c r="E133" s="397">
        <v>3</v>
      </c>
      <c r="F133" s="397">
        <v>1310</v>
      </c>
      <c r="G133" s="397">
        <v>-20</v>
      </c>
      <c r="H133" s="397">
        <v>6</v>
      </c>
      <c r="I133" s="397">
        <v>19</v>
      </c>
      <c r="J133" s="397">
        <v>4</v>
      </c>
      <c r="K133" s="397">
        <v>1340</v>
      </c>
      <c r="L133" s="397">
        <v>20</v>
      </c>
    </row>
    <row r="134" spans="2:12" x14ac:dyDescent="0.25">
      <c r="B134" s="397">
        <f t="shared" si="2"/>
        <v>19007</v>
      </c>
      <c r="C134" s="397">
        <v>7</v>
      </c>
      <c r="D134" s="397">
        <v>19</v>
      </c>
      <c r="E134" s="397">
        <v>3</v>
      </c>
      <c r="F134" s="397">
        <v>1310</v>
      </c>
      <c r="G134" s="397">
        <v>-20</v>
      </c>
      <c r="H134" s="397">
        <v>7</v>
      </c>
      <c r="I134" s="397">
        <v>19</v>
      </c>
      <c r="J134" s="397">
        <v>4</v>
      </c>
      <c r="K134" s="397">
        <v>1340</v>
      </c>
      <c r="L134" s="397">
        <v>20</v>
      </c>
    </row>
    <row r="135" spans="2:12" x14ac:dyDescent="0.25">
      <c r="B135" s="397">
        <f t="shared" si="2"/>
        <v>20002</v>
      </c>
      <c r="C135" s="397">
        <v>2</v>
      </c>
      <c r="D135" s="397">
        <v>20</v>
      </c>
      <c r="E135" s="397">
        <v>2</v>
      </c>
      <c r="F135" s="397">
        <v>1390</v>
      </c>
      <c r="G135" s="397">
        <v>-9</v>
      </c>
      <c r="H135" s="397">
        <v>2</v>
      </c>
      <c r="I135" s="397">
        <v>20</v>
      </c>
      <c r="J135" s="397">
        <v>2</v>
      </c>
      <c r="K135" s="397">
        <v>1380</v>
      </c>
      <c r="L135" s="397">
        <v>-13</v>
      </c>
    </row>
    <row r="136" spans="2:12" x14ac:dyDescent="0.25">
      <c r="B136" s="397">
        <f t="shared" si="2"/>
        <v>20001</v>
      </c>
      <c r="C136" s="397">
        <v>1</v>
      </c>
      <c r="D136" s="397">
        <v>20</v>
      </c>
      <c r="E136" s="397">
        <v>1</v>
      </c>
      <c r="F136" s="397">
        <v>1420</v>
      </c>
      <c r="G136" s="397">
        <v>13</v>
      </c>
      <c r="H136" s="397">
        <v>1</v>
      </c>
      <c r="I136" s="397">
        <v>20</v>
      </c>
      <c r="J136" s="397">
        <v>1</v>
      </c>
      <c r="K136" s="397">
        <v>1430</v>
      </c>
      <c r="L136" s="397">
        <v>9</v>
      </c>
    </row>
    <row r="137" spans="2:12" x14ac:dyDescent="0.25">
      <c r="B137" s="397">
        <f t="shared" si="2"/>
        <v>20005</v>
      </c>
      <c r="C137" s="397">
        <v>5</v>
      </c>
      <c r="D137" s="397">
        <v>20</v>
      </c>
      <c r="E137" s="397">
        <v>1</v>
      </c>
      <c r="F137" s="397">
        <v>1420</v>
      </c>
      <c r="G137" s="397">
        <v>13</v>
      </c>
      <c r="H137" s="397">
        <v>5</v>
      </c>
      <c r="I137" s="397">
        <v>20</v>
      </c>
      <c r="J137" s="397">
        <v>2</v>
      </c>
      <c r="K137" s="397">
        <v>1380</v>
      </c>
      <c r="L137" s="397">
        <v>-13</v>
      </c>
    </row>
    <row r="138" spans="2:12" x14ac:dyDescent="0.25">
      <c r="B138" s="397">
        <f t="shared" si="2"/>
        <v>20003</v>
      </c>
      <c r="C138" s="397">
        <v>3</v>
      </c>
      <c r="D138" s="397">
        <v>20</v>
      </c>
      <c r="E138" s="397">
        <v>3</v>
      </c>
      <c r="F138" s="397">
        <v>1440</v>
      </c>
      <c r="G138" s="397">
        <v>-14</v>
      </c>
      <c r="H138" s="397">
        <v>3</v>
      </c>
      <c r="I138" s="397">
        <v>20</v>
      </c>
      <c r="J138" s="397">
        <v>3</v>
      </c>
      <c r="K138" s="397">
        <v>1410</v>
      </c>
      <c r="L138" s="397">
        <v>-14</v>
      </c>
    </row>
    <row r="139" spans="2:12" x14ac:dyDescent="0.25">
      <c r="B139" s="397">
        <f t="shared" si="2"/>
        <v>20004</v>
      </c>
      <c r="C139" s="397">
        <v>4</v>
      </c>
      <c r="D139" s="397">
        <v>20</v>
      </c>
      <c r="E139" s="397">
        <v>4</v>
      </c>
      <c r="F139" s="397">
        <v>1400</v>
      </c>
      <c r="G139" s="397">
        <v>11</v>
      </c>
      <c r="H139" s="397">
        <v>4</v>
      </c>
      <c r="I139" s="397">
        <v>20</v>
      </c>
      <c r="J139" s="397">
        <v>4</v>
      </c>
      <c r="K139" s="397">
        <v>1420</v>
      </c>
      <c r="L139" s="397">
        <v>12</v>
      </c>
    </row>
    <row r="140" spans="2:12" x14ac:dyDescent="0.25">
      <c r="B140" s="397">
        <f t="shared" si="2"/>
        <v>20006</v>
      </c>
      <c r="C140" s="397">
        <v>6</v>
      </c>
      <c r="D140" s="397">
        <v>20</v>
      </c>
      <c r="E140" s="397">
        <v>3</v>
      </c>
      <c r="F140" s="397">
        <v>1440</v>
      </c>
      <c r="G140" s="397">
        <v>-14</v>
      </c>
      <c r="H140" s="397">
        <v>6</v>
      </c>
      <c r="I140" s="397">
        <v>20</v>
      </c>
      <c r="J140" s="397">
        <v>3</v>
      </c>
      <c r="K140" s="397">
        <v>1410</v>
      </c>
      <c r="L140" s="397">
        <v>-14</v>
      </c>
    </row>
    <row r="141" spans="2:12" x14ac:dyDescent="0.25">
      <c r="B141" s="397">
        <f t="shared" si="2"/>
        <v>20007</v>
      </c>
      <c r="C141" s="397">
        <v>7</v>
      </c>
      <c r="D141" s="397">
        <v>20</v>
      </c>
      <c r="E141" s="397">
        <v>3</v>
      </c>
      <c r="F141" s="397">
        <v>1440</v>
      </c>
      <c r="G141" s="397">
        <v>-14</v>
      </c>
      <c r="H141" s="397">
        <v>7</v>
      </c>
      <c r="I141" s="397">
        <v>20</v>
      </c>
      <c r="J141" s="397">
        <v>3</v>
      </c>
      <c r="K141" s="397">
        <v>1410</v>
      </c>
      <c r="L141" s="397">
        <v>-14</v>
      </c>
    </row>
    <row r="142" spans="2:12" x14ac:dyDescent="0.25">
      <c r="B142" s="397">
        <f t="shared" si="2"/>
        <v>21002</v>
      </c>
      <c r="C142" s="397">
        <v>2</v>
      </c>
      <c r="D142" s="397">
        <v>21</v>
      </c>
      <c r="E142" s="397">
        <v>2</v>
      </c>
      <c r="F142" s="397">
        <v>1460</v>
      </c>
      <c r="G142" s="397">
        <v>-14</v>
      </c>
      <c r="H142" s="397">
        <v>2</v>
      </c>
      <c r="I142" s="397">
        <v>21</v>
      </c>
      <c r="J142" s="397">
        <v>2</v>
      </c>
      <c r="K142" s="397">
        <v>1480</v>
      </c>
      <c r="L142" s="397">
        <v>-13</v>
      </c>
    </row>
    <row r="143" spans="2:12" x14ac:dyDescent="0.25">
      <c r="B143" s="397">
        <f t="shared" si="2"/>
        <v>21001</v>
      </c>
      <c r="C143" s="397">
        <v>1</v>
      </c>
      <c r="D143" s="397">
        <v>21</v>
      </c>
      <c r="E143" s="397">
        <v>1</v>
      </c>
      <c r="F143" s="397">
        <v>1510</v>
      </c>
      <c r="G143" s="397">
        <v>16</v>
      </c>
      <c r="H143" s="397">
        <v>1</v>
      </c>
      <c r="I143" s="397">
        <v>21</v>
      </c>
      <c r="J143" s="397">
        <v>1</v>
      </c>
      <c r="K143" s="397">
        <v>1460</v>
      </c>
      <c r="L143" s="397">
        <v>12</v>
      </c>
    </row>
    <row r="144" spans="2:12" x14ac:dyDescent="0.25">
      <c r="B144" s="397">
        <f t="shared" si="2"/>
        <v>21005</v>
      </c>
      <c r="C144" s="397">
        <v>5</v>
      </c>
      <c r="D144" s="397">
        <v>21</v>
      </c>
      <c r="E144" s="397">
        <v>1</v>
      </c>
      <c r="F144" s="397">
        <v>1510</v>
      </c>
      <c r="G144" s="397">
        <v>16</v>
      </c>
      <c r="H144" s="397">
        <v>5</v>
      </c>
      <c r="I144" s="397">
        <v>21</v>
      </c>
      <c r="J144" s="397">
        <v>2</v>
      </c>
      <c r="K144" s="397">
        <v>1480</v>
      </c>
      <c r="L144" s="397">
        <v>-13</v>
      </c>
    </row>
    <row r="145" spans="2:12" x14ac:dyDescent="0.25">
      <c r="B145" s="397">
        <f t="shared" si="2"/>
        <v>21003</v>
      </c>
      <c r="C145" s="397">
        <v>3</v>
      </c>
      <c r="D145" s="397">
        <v>21</v>
      </c>
      <c r="E145" s="397">
        <v>3</v>
      </c>
      <c r="F145" s="397">
        <v>1480</v>
      </c>
      <c r="G145" s="397">
        <v>-14</v>
      </c>
      <c r="H145" s="397">
        <v>3</v>
      </c>
      <c r="I145" s="397">
        <v>21</v>
      </c>
      <c r="J145" s="397">
        <v>3</v>
      </c>
      <c r="K145" s="397">
        <v>1480</v>
      </c>
      <c r="L145" s="397">
        <v>-10</v>
      </c>
    </row>
    <row r="146" spans="2:12" x14ac:dyDescent="0.25">
      <c r="B146" s="397">
        <f t="shared" si="2"/>
        <v>21004</v>
      </c>
      <c r="C146" s="397">
        <v>4</v>
      </c>
      <c r="D146" s="397">
        <v>21</v>
      </c>
      <c r="E146" s="397">
        <v>4</v>
      </c>
      <c r="F146" s="397">
        <v>1460</v>
      </c>
      <c r="G146" s="397">
        <v>15</v>
      </c>
      <c r="H146" s="397">
        <v>4</v>
      </c>
      <c r="I146" s="397">
        <v>21</v>
      </c>
      <c r="J146" s="397">
        <v>4</v>
      </c>
      <c r="K146" s="397">
        <v>1530</v>
      </c>
      <c r="L146" s="397">
        <v>13</v>
      </c>
    </row>
    <row r="147" spans="2:12" x14ac:dyDescent="0.25">
      <c r="B147" s="397">
        <f t="shared" si="2"/>
        <v>21006</v>
      </c>
      <c r="C147" s="397">
        <v>6</v>
      </c>
      <c r="D147" s="397">
        <v>21</v>
      </c>
      <c r="E147" s="397">
        <v>4</v>
      </c>
      <c r="F147" s="397">
        <v>1460</v>
      </c>
      <c r="G147" s="397">
        <v>15</v>
      </c>
      <c r="H147" s="397">
        <v>6</v>
      </c>
      <c r="I147" s="397">
        <v>21</v>
      </c>
      <c r="J147" s="397">
        <v>4</v>
      </c>
      <c r="K147" s="397">
        <v>1530</v>
      </c>
      <c r="L147" s="397">
        <v>13</v>
      </c>
    </row>
    <row r="148" spans="2:12" x14ac:dyDescent="0.25">
      <c r="B148" s="397">
        <f t="shared" si="2"/>
        <v>21007</v>
      </c>
      <c r="C148" s="397">
        <v>7</v>
      </c>
      <c r="D148" s="397">
        <v>21</v>
      </c>
      <c r="E148" s="397">
        <v>1</v>
      </c>
      <c r="F148" s="397">
        <v>1510</v>
      </c>
      <c r="G148" s="397">
        <v>16</v>
      </c>
      <c r="H148" s="397">
        <v>7</v>
      </c>
      <c r="I148" s="397">
        <v>21</v>
      </c>
      <c r="J148" s="397">
        <v>4</v>
      </c>
      <c r="K148" s="397">
        <v>1530</v>
      </c>
      <c r="L148" s="397">
        <v>13</v>
      </c>
    </row>
    <row r="149" spans="2:12" x14ac:dyDescent="0.25">
      <c r="B149" s="397">
        <f t="shared" si="2"/>
        <v>22002</v>
      </c>
      <c r="C149" s="397">
        <v>2</v>
      </c>
      <c r="D149" s="397">
        <v>22</v>
      </c>
      <c r="E149" s="397">
        <v>2</v>
      </c>
      <c r="F149" s="397">
        <v>1560</v>
      </c>
      <c r="G149" s="397">
        <v>-13</v>
      </c>
      <c r="H149" s="397">
        <v>2</v>
      </c>
      <c r="I149" s="397">
        <v>22</v>
      </c>
      <c r="J149" s="397">
        <v>2</v>
      </c>
      <c r="K149" s="397">
        <v>1560</v>
      </c>
      <c r="L149" s="397">
        <v>-13</v>
      </c>
    </row>
    <row r="150" spans="2:12" x14ac:dyDescent="0.25">
      <c r="B150" s="397">
        <f t="shared" si="2"/>
        <v>22001</v>
      </c>
      <c r="C150" s="397">
        <v>1</v>
      </c>
      <c r="D150" s="397">
        <v>22</v>
      </c>
      <c r="E150" s="397">
        <v>1</v>
      </c>
      <c r="F150" s="397">
        <v>1540</v>
      </c>
      <c r="G150" s="397">
        <v>12</v>
      </c>
      <c r="H150" s="397">
        <v>1</v>
      </c>
      <c r="I150" s="397">
        <v>22</v>
      </c>
      <c r="J150" s="397">
        <v>1</v>
      </c>
      <c r="K150" s="397">
        <v>1540</v>
      </c>
      <c r="L150" s="397">
        <v>20</v>
      </c>
    </row>
    <row r="151" spans="2:12" x14ac:dyDescent="0.25">
      <c r="B151" s="397">
        <f t="shared" si="2"/>
        <v>22005</v>
      </c>
      <c r="C151" s="397">
        <v>5</v>
      </c>
      <c r="D151" s="397">
        <v>22</v>
      </c>
      <c r="E151" s="397">
        <v>2</v>
      </c>
      <c r="F151" s="397">
        <v>1560</v>
      </c>
      <c r="G151" s="397">
        <v>-13</v>
      </c>
      <c r="H151" s="397">
        <v>5</v>
      </c>
      <c r="I151" s="397">
        <v>22</v>
      </c>
      <c r="J151" s="397">
        <v>1</v>
      </c>
      <c r="K151" s="397">
        <v>1540</v>
      </c>
      <c r="L151" s="397">
        <v>20</v>
      </c>
    </row>
    <row r="152" spans="2:12" x14ac:dyDescent="0.25">
      <c r="B152" s="397">
        <f t="shared" si="2"/>
        <v>22003</v>
      </c>
      <c r="C152" s="397">
        <v>3</v>
      </c>
      <c r="D152" s="397">
        <v>22</v>
      </c>
      <c r="E152" s="397">
        <v>3</v>
      </c>
      <c r="F152" s="397">
        <v>0</v>
      </c>
      <c r="G152" s="397">
        <v>0</v>
      </c>
      <c r="H152" s="397">
        <v>3</v>
      </c>
      <c r="I152" s="397">
        <v>22</v>
      </c>
      <c r="J152" s="397">
        <v>3</v>
      </c>
      <c r="K152" s="397">
        <v>1550</v>
      </c>
      <c r="L152" s="397">
        <v>-12</v>
      </c>
    </row>
    <row r="153" spans="2:12" x14ac:dyDescent="0.25">
      <c r="B153" s="397">
        <f t="shared" si="2"/>
        <v>22004</v>
      </c>
      <c r="C153" s="397">
        <v>4</v>
      </c>
      <c r="D153" s="397">
        <v>22</v>
      </c>
      <c r="E153" s="397">
        <v>4</v>
      </c>
      <c r="F153" s="397">
        <v>1570</v>
      </c>
      <c r="G153" s="397">
        <v>12</v>
      </c>
      <c r="H153" s="397">
        <v>4</v>
      </c>
      <c r="I153" s="397">
        <v>22</v>
      </c>
      <c r="J153" s="397">
        <v>4</v>
      </c>
      <c r="K153" s="397">
        <v>1570</v>
      </c>
      <c r="L153" s="397">
        <v>10</v>
      </c>
    </row>
    <row r="154" spans="2:12" x14ac:dyDescent="0.25">
      <c r="B154" s="397">
        <f t="shared" si="2"/>
        <v>22006</v>
      </c>
      <c r="C154" s="397">
        <v>6</v>
      </c>
      <c r="D154" s="397">
        <v>22</v>
      </c>
      <c r="E154" s="397">
        <v>4</v>
      </c>
      <c r="F154" s="397">
        <v>1570</v>
      </c>
      <c r="G154" s="397">
        <v>12</v>
      </c>
      <c r="H154" s="397">
        <v>6</v>
      </c>
      <c r="I154" s="397">
        <v>22</v>
      </c>
      <c r="J154" s="397">
        <v>3</v>
      </c>
      <c r="K154" s="397">
        <v>1550</v>
      </c>
      <c r="L154" s="397">
        <v>-12</v>
      </c>
    </row>
    <row r="155" spans="2:12" x14ac:dyDescent="0.25">
      <c r="B155" s="397">
        <f t="shared" si="2"/>
        <v>22007</v>
      </c>
      <c r="C155" s="397">
        <v>7</v>
      </c>
      <c r="D155" s="397">
        <v>22</v>
      </c>
      <c r="E155" s="397">
        <v>2</v>
      </c>
      <c r="F155" s="397">
        <v>1560</v>
      </c>
      <c r="G155" s="397">
        <v>-13</v>
      </c>
      <c r="H155" s="397">
        <v>7</v>
      </c>
      <c r="I155" s="397">
        <v>22</v>
      </c>
      <c r="J155" s="397">
        <v>1</v>
      </c>
      <c r="K155" s="397">
        <v>1540</v>
      </c>
      <c r="L155" s="397">
        <v>20</v>
      </c>
    </row>
    <row r="156" spans="2:12" x14ac:dyDescent="0.25">
      <c r="B156" s="397">
        <f t="shared" si="2"/>
        <v>23002</v>
      </c>
      <c r="C156" s="397">
        <v>2</v>
      </c>
      <c r="D156" s="397">
        <v>23</v>
      </c>
      <c r="E156" s="397">
        <v>2</v>
      </c>
      <c r="F156" s="397">
        <v>1640</v>
      </c>
      <c r="G156" s="397">
        <v>-13</v>
      </c>
      <c r="H156" s="397">
        <v>2</v>
      </c>
      <c r="I156" s="397">
        <v>23</v>
      </c>
      <c r="J156" s="397">
        <v>2</v>
      </c>
      <c r="K156" s="397">
        <v>1630</v>
      </c>
      <c r="L156" s="397">
        <v>-19</v>
      </c>
    </row>
    <row r="157" spans="2:12" x14ac:dyDescent="0.25">
      <c r="B157" s="397">
        <f t="shared" si="2"/>
        <v>23001</v>
      </c>
      <c r="C157" s="397">
        <v>1</v>
      </c>
      <c r="D157" s="397">
        <v>23</v>
      </c>
      <c r="E157" s="397">
        <v>1</v>
      </c>
      <c r="F157" s="397">
        <v>1590</v>
      </c>
      <c r="G157" s="397">
        <v>11</v>
      </c>
      <c r="H157" s="397">
        <v>1</v>
      </c>
      <c r="I157" s="397">
        <v>23</v>
      </c>
      <c r="J157" s="397">
        <v>1</v>
      </c>
      <c r="K157" s="397">
        <v>1620</v>
      </c>
      <c r="L157" s="397">
        <v>15</v>
      </c>
    </row>
    <row r="158" spans="2:12" x14ac:dyDescent="0.25">
      <c r="B158" s="397">
        <f t="shared" si="2"/>
        <v>23005</v>
      </c>
      <c r="C158" s="397">
        <v>5</v>
      </c>
      <c r="D158" s="397">
        <v>23</v>
      </c>
      <c r="E158" s="397">
        <v>2</v>
      </c>
      <c r="F158" s="397">
        <v>1640</v>
      </c>
      <c r="G158" s="397">
        <v>-13</v>
      </c>
      <c r="H158" s="397">
        <v>5</v>
      </c>
      <c r="I158" s="397">
        <v>23</v>
      </c>
      <c r="J158" s="397">
        <v>2</v>
      </c>
      <c r="K158" s="397">
        <v>1630</v>
      </c>
      <c r="L158" s="397">
        <v>-19</v>
      </c>
    </row>
    <row r="159" spans="2:12" x14ac:dyDescent="0.25">
      <c r="B159" s="397">
        <f t="shared" si="2"/>
        <v>23003</v>
      </c>
      <c r="C159" s="397">
        <v>3</v>
      </c>
      <c r="D159" s="397">
        <v>23</v>
      </c>
      <c r="E159" s="397">
        <v>3</v>
      </c>
      <c r="F159" s="397">
        <v>1650</v>
      </c>
      <c r="G159" s="397">
        <v>-12</v>
      </c>
      <c r="H159" s="397">
        <v>3</v>
      </c>
      <c r="I159" s="397">
        <v>23</v>
      </c>
      <c r="J159" s="397">
        <v>3</v>
      </c>
      <c r="K159" s="397">
        <v>1610</v>
      </c>
      <c r="L159" s="397">
        <v>-11</v>
      </c>
    </row>
    <row r="160" spans="2:12" x14ac:dyDescent="0.25">
      <c r="B160" s="397">
        <f t="shared" si="2"/>
        <v>23004</v>
      </c>
      <c r="C160" s="397">
        <v>4</v>
      </c>
      <c r="D160" s="397">
        <v>23</v>
      </c>
      <c r="E160" s="397">
        <v>4</v>
      </c>
      <c r="F160" s="397">
        <v>1680</v>
      </c>
      <c r="G160" s="397">
        <v>13</v>
      </c>
      <c r="H160" s="397">
        <v>4</v>
      </c>
      <c r="I160" s="397">
        <v>23</v>
      </c>
      <c r="J160" s="397">
        <v>4</v>
      </c>
      <c r="K160" s="397">
        <v>1590</v>
      </c>
      <c r="L160" s="397">
        <v>13</v>
      </c>
    </row>
    <row r="161" spans="2:12" x14ac:dyDescent="0.25">
      <c r="B161" s="397">
        <f t="shared" si="2"/>
        <v>23006</v>
      </c>
      <c r="C161" s="397">
        <v>6</v>
      </c>
      <c r="D161" s="397">
        <v>23</v>
      </c>
      <c r="E161" s="397">
        <v>4</v>
      </c>
      <c r="F161" s="397">
        <v>1680</v>
      </c>
      <c r="G161" s="397">
        <v>13</v>
      </c>
      <c r="H161" s="397">
        <v>6</v>
      </c>
      <c r="I161" s="397">
        <v>23</v>
      </c>
      <c r="J161" s="397">
        <v>4</v>
      </c>
      <c r="K161" s="397">
        <v>1590</v>
      </c>
      <c r="L161" s="397">
        <v>13</v>
      </c>
    </row>
    <row r="162" spans="2:12" x14ac:dyDescent="0.25">
      <c r="B162" s="397">
        <f t="shared" si="2"/>
        <v>23007</v>
      </c>
      <c r="C162" s="397">
        <v>7</v>
      </c>
      <c r="D162" s="397">
        <v>23</v>
      </c>
      <c r="E162" s="397">
        <v>4</v>
      </c>
      <c r="F162" s="397">
        <v>1680</v>
      </c>
      <c r="G162" s="397">
        <v>13</v>
      </c>
      <c r="H162" s="397">
        <v>7</v>
      </c>
      <c r="I162" s="397">
        <v>23</v>
      </c>
      <c r="J162" s="397">
        <v>2</v>
      </c>
      <c r="K162" s="397">
        <v>1630</v>
      </c>
      <c r="L162" s="397">
        <v>-19</v>
      </c>
    </row>
    <row r="163" spans="2:12" x14ac:dyDescent="0.25">
      <c r="B163" s="397">
        <f t="shared" si="2"/>
        <v>24002</v>
      </c>
      <c r="C163" s="397">
        <v>2</v>
      </c>
      <c r="D163" s="397">
        <v>24</v>
      </c>
      <c r="E163" s="397">
        <v>2</v>
      </c>
      <c r="F163" s="397">
        <v>1800</v>
      </c>
      <c r="G163" s="397">
        <v>-11</v>
      </c>
      <c r="H163" s="397">
        <v>2</v>
      </c>
      <c r="I163" s="397">
        <v>24</v>
      </c>
      <c r="J163" s="397">
        <v>2</v>
      </c>
      <c r="K163" s="397">
        <v>1730</v>
      </c>
      <c r="L163" s="397">
        <v>-10</v>
      </c>
    </row>
    <row r="164" spans="2:12" x14ac:dyDescent="0.25">
      <c r="B164" s="397">
        <f t="shared" si="2"/>
        <v>24001</v>
      </c>
      <c r="C164" s="397">
        <v>1</v>
      </c>
      <c r="D164" s="397">
        <v>24</v>
      </c>
      <c r="E164" s="397">
        <v>1</v>
      </c>
      <c r="F164" s="397">
        <v>1750</v>
      </c>
      <c r="G164" s="397">
        <v>20</v>
      </c>
      <c r="H164" s="397">
        <v>1</v>
      </c>
      <c r="I164" s="397">
        <v>24</v>
      </c>
      <c r="J164" s="397">
        <v>1</v>
      </c>
      <c r="K164" s="397">
        <v>1720</v>
      </c>
      <c r="L164" s="397">
        <v>15</v>
      </c>
    </row>
    <row r="165" spans="2:12" x14ac:dyDescent="0.25">
      <c r="B165" s="397">
        <f t="shared" si="2"/>
        <v>24005</v>
      </c>
      <c r="C165" s="397">
        <v>5</v>
      </c>
      <c r="D165" s="397">
        <v>24</v>
      </c>
      <c r="E165" s="397">
        <v>1</v>
      </c>
      <c r="F165" s="397">
        <v>1750</v>
      </c>
      <c r="G165" s="397">
        <v>20</v>
      </c>
      <c r="H165" s="397">
        <v>5</v>
      </c>
      <c r="I165" s="397">
        <v>24</v>
      </c>
      <c r="J165" s="397">
        <v>1</v>
      </c>
      <c r="K165" s="397">
        <v>1720</v>
      </c>
      <c r="L165" s="397">
        <v>15</v>
      </c>
    </row>
    <row r="166" spans="2:12" x14ac:dyDescent="0.25">
      <c r="B166" s="397">
        <f t="shared" si="2"/>
        <v>24003</v>
      </c>
      <c r="C166" s="397">
        <v>3</v>
      </c>
      <c r="D166" s="397">
        <v>24</v>
      </c>
      <c r="E166" s="397">
        <v>3</v>
      </c>
      <c r="F166" s="397">
        <v>1810</v>
      </c>
      <c r="G166" s="397">
        <v>-14</v>
      </c>
      <c r="H166" s="397">
        <v>3</v>
      </c>
      <c r="I166" s="397">
        <v>24</v>
      </c>
      <c r="J166" s="397">
        <v>3</v>
      </c>
      <c r="K166" s="397">
        <v>1700</v>
      </c>
      <c r="L166" s="397">
        <v>-8</v>
      </c>
    </row>
    <row r="167" spans="2:12" x14ac:dyDescent="0.25">
      <c r="B167" s="397">
        <f t="shared" si="2"/>
        <v>24004</v>
      </c>
      <c r="C167" s="397">
        <v>4</v>
      </c>
      <c r="D167" s="397">
        <v>24</v>
      </c>
      <c r="E167" s="397">
        <v>4</v>
      </c>
      <c r="F167" s="397">
        <v>1740</v>
      </c>
      <c r="G167" s="397">
        <v>18</v>
      </c>
      <c r="H167" s="397">
        <v>4</v>
      </c>
      <c r="I167" s="397">
        <v>24</v>
      </c>
      <c r="J167" s="397">
        <v>4</v>
      </c>
      <c r="K167" s="397">
        <v>1740</v>
      </c>
      <c r="L167" s="397">
        <v>9</v>
      </c>
    </row>
    <row r="168" spans="2:12" x14ac:dyDescent="0.25">
      <c r="B168" s="397">
        <f t="shared" si="2"/>
        <v>24006</v>
      </c>
      <c r="C168" s="397">
        <v>6</v>
      </c>
      <c r="D168" s="397">
        <v>24</v>
      </c>
      <c r="E168" s="397">
        <v>4</v>
      </c>
      <c r="F168" s="397">
        <v>1740</v>
      </c>
      <c r="G168" s="397">
        <v>18</v>
      </c>
      <c r="H168" s="397">
        <v>6</v>
      </c>
      <c r="I168" s="397">
        <v>24</v>
      </c>
      <c r="J168" s="397">
        <v>4</v>
      </c>
      <c r="K168" s="397">
        <v>1740</v>
      </c>
      <c r="L168" s="397">
        <v>9</v>
      </c>
    </row>
    <row r="169" spans="2:12" x14ac:dyDescent="0.25">
      <c r="B169" s="397">
        <f t="shared" si="2"/>
        <v>24007</v>
      </c>
      <c r="C169" s="397">
        <v>7</v>
      </c>
      <c r="D169" s="397">
        <v>24</v>
      </c>
      <c r="E169" s="397">
        <v>1</v>
      </c>
      <c r="F169" s="397">
        <v>1750</v>
      </c>
      <c r="G169" s="397">
        <v>20</v>
      </c>
      <c r="H169" s="397">
        <v>7</v>
      </c>
      <c r="I169" s="397">
        <v>24</v>
      </c>
      <c r="J169" s="397">
        <v>1</v>
      </c>
      <c r="K169" s="397">
        <v>1720</v>
      </c>
      <c r="L169" s="397">
        <v>15</v>
      </c>
    </row>
    <row r="170" spans="2:12" x14ac:dyDescent="0.25">
      <c r="B170" s="397">
        <f t="shared" si="2"/>
        <v>25002</v>
      </c>
      <c r="C170" s="397">
        <v>2</v>
      </c>
      <c r="D170" s="397">
        <v>25</v>
      </c>
      <c r="E170" s="397">
        <v>2</v>
      </c>
      <c r="F170" s="397">
        <v>1820</v>
      </c>
      <c r="G170" s="397">
        <v>-12</v>
      </c>
      <c r="H170" s="397">
        <v>2</v>
      </c>
      <c r="I170" s="397">
        <v>25</v>
      </c>
      <c r="J170" s="397">
        <v>2</v>
      </c>
      <c r="K170" s="397">
        <v>1850</v>
      </c>
      <c r="L170" s="397">
        <v>-11</v>
      </c>
    </row>
    <row r="171" spans="2:12" x14ac:dyDescent="0.25">
      <c r="B171" s="397">
        <f t="shared" si="2"/>
        <v>25001</v>
      </c>
      <c r="C171" s="397">
        <v>1</v>
      </c>
      <c r="D171" s="397">
        <v>25</v>
      </c>
      <c r="E171" s="397">
        <v>1</v>
      </c>
      <c r="F171" s="397">
        <v>1850</v>
      </c>
      <c r="G171" s="397">
        <v>16</v>
      </c>
      <c r="H171" s="397">
        <v>1</v>
      </c>
      <c r="I171" s="397">
        <v>25</v>
      </c>
      <c r="J171" s="397">
        <v>1</v>
      </c>
      <c r="K171" s="397">
        <v>1840</v>
      </c>
      <c r="L171" s="397">
        <v>11</v>
      </c>
    </row>
    <row r="172" spans="2:12" x14ac:dyDescent="0.25">
      <c r="B172" s="397">
        <f t="shared" si="2"/>
        <v>25005</v>
      </c>
      <c r="C172" s="397">
        <v>5</v>
      </c>
      <c r="D172" s="397">
        <v>25</v>
      </c>
      <c r="E172" s="397">
        <v>1</v>
      </c>
      <c r="F172" s="397">
        <v>1850</v>
      </c>
      <c r="G172" s="397">
        <v>16</v>
      </c>
      <c r="H172" s="397">
        <v>5</v>
      </c>
      <c r="I172" s="397">
        <v>25</v>
      </c>
      <c r="J172" s="397">
        <v>1</v>
      </c>
      <c r="K172" s="397">
        <v>0</v>
      </c>
      <c r="L172" s="397">
        <v>0</v>
      </c>
    </row>
    <row r="173" spans="2:12" x14ac:dyDescent="0.25">
      <c r="B173" s="397">
        <f t="shared" si="2"/>
        <v>25003</v>
      </c>
      <c r="C173" s="397">
        <v>3</v>
      </c>
      <c r="D173" s="397">
        <v>25</v>
      </c>
      <c r="E173" s="397">
        <v>3</v>
      </c>
      <c r="F173" s="397">
        <v>1830</v>
      </c>
      <c r="G173" s="397">
        <v>-16</v>
      </c>
      <c r="H173" s="397">
        <v>3</v>
      </c>
      <c r="I173" s="397">
        <v>25</v>
      </c>
      <c r="J173" s="397">
        <v>3</v>
      </c>
      <c r="K173" s="397">
        <v>1850</v>
      </c>
      <c r="L173" s="397">
        <v>-8</v>
      </c>
    </row>
    <row r="174" spans="2:12" x14ac:dyDescent="0.25">
      <c r="B174" s="397">
        <f t="shared" si="2"/>
        <v>25004</v>
      </c>
      <c r="C174" s="397">
        <v>4</v>
      </c>
      <c r="D174" s="397">
        <v>25</v>
      </c>
      <c r="E174" s="397">
        <v>4</v>
      </c>
      <c r="F174" s="397">
        <v>1930</v>
      </c>
      <c r="G174" s="397">
        <v>15</v>
      </c>
      <c r="H174" s="397">
        <v>4</v>
      </c>
      <c r="I174" s="397">
        <v>25</v>
      </c>
      <c r="J174" s="397">
        <v>4</v>
      </c>
      <c r="K174" s="397">
        <v>1820</v>
      </c>
      <c r="L174" s="397">
        <v>13</v>
      </c>
    </row>
    <row r="175" spans="2:12" x14ac:dyDescent="0.25">
      <c r="B175" s="397">
        <f t="shared" si="2"/>
        <v>25006</v>
      </c>
      <c r="C175" s="397">
        <v>6</v>
      </c>
      <c r="D175" s="397">
        <v>25</v>
      </c>
      <c r="E175" s="397">
        <v>3</v>
      </c>
      <c r="F175" s="397">
        <v>1830</v>
      </c>
      <c r="G175" s="397">
        <v>-16</v>
      </c>
      <c r="H175" s="397">
        <v>6</v>
      </c>
      <c r="I175" s="397">
        <v>25</v>
      </c>
      <c r="J175" s="397">
        <v>4</v>
      </c>
      <c r="K175" s="397">
        <v>1820</v>
      </c>
      <c r="L175" s="397">
        <v>13</v>
      </c>
    </row>
    <row r="176" spans="2:12" x14ac:dyDescent="0.25">
      <c r="B176" s="397">
        <f t="shared" si="2"/>
        <v>25007</v>
      </c>
      <c r="C176" s="397">
        <v>7</v>
      </c>
      <c r="D176" s="397">
        <v>25</v>
      </c>
      <c r="E176" s="397">
        <v>3</v>
      </c>
      <c r="F176" s="397">
        <v>1830</v>
      </c>
      <c r="G176" s="397">
        <v>-16</v>
      </c>
      <c r="H176" s="397">
        <v>7</v>
      </c>
      <c r="I176" s="397">
        <v>25</v>
      </c>
      <c r="J176" s="397">
        <v>4</v>
      </c>
      <c r="K176" s="397">
        <v>1820</v>
      </c>
      <c r="L176" s="397">
        <v>13</v>
      </c>
    </row>
    <row r="177" spans="2:12" x14ac:dyDescent="0.25">
      <c r="B177" s="397">
        <f t="shared" si="2"/>
        <v>26002</v>
      </c>
      <c r="C177" s="397">
        <v>2</v>
      </c>
      <c r="D177" s="397">
        <v>26</v>
      </c>
      <c r="E177" s="397">
        <v>2</v>
      </c>
      <c r="F177" s="397">
        <v>1950</v>
      </c>
      <c r="G177" s="397">
        <v>-6</v>
      </c>
      <c r="H177" s="397">
        <v>2</v>
      </c>
      <c r="I177" s="397">
        <v>26</v>
      </c>
      <c r="J177" s="397">
        <v>2</v>
      </c>
      <c r="K177" s="397">
        <v>1940</v>
      </c>
      <c r="L177" s="397">
        <v>-6</v>
      </c>
    </row>
    <row r="178" spans="2:12" x14ac:dyDescent="0.25">
      <c r="B178" s="397">
        <f t="shared" si="2"/>
        <v>26001</v>
      </c>
      <c r="C178" s="397">
        <v>1</v>
      </c>
      <c r="D178" s="397">
        <v>26</v>
      </c>
      <c r="E178" s="397">
        <v>1</v>
      </c>
      <c r="F178" s="397">
        <v>0</v>
      </c>
      <c r="G178" s="397">
        <v>0</v>
      </c>
      <c r="H178" s="397">
        <v>1</v>
      </c>
      <c r="I178" s="397">
        <v>26</v>
      </c>
      <c r="J178" s="397">
        <v>1</v>
      </c>
      <c r="K178" s="397">
        <v>0</v>
      </c>
      <c r="L178" s="397">
        <v>0</v>
      </c>
    </row>
    <row r="179" spans="2:12" x14ac:dyDescent="0.25">
      <c r="B179" s="397">
        <f t="shared" si="2"/>
        <v>26005</v>
      </c>
      <c r="C179" s="397">
        <v>5</v>
      </c>
      <c r="D179" s="397">
        <v>26</v>
      </c>
      <c r="E179" s="397">
        <v>2</v>
      </c>
      <c r="F179" s="397">
        <v>1950</v>
      </c>
      <c r="G179" s="397">
        <v>-6</v>
      </c>
      <c r="H179" s="397">
        <v>5</v>
      </c>
      <c r="I179" s="397">
        <v>26</v>
      </c>
      <c r="J179" s="397">
        <v>2</v>
      </c>
      <c r="K179" s="397">
        <v>1940</v>
      </c>
      <c r="L179" s="397">
        <v>-6</v>
      </c>
    </row>
    <row r="180" spans="2:12" x14ac:dyDescent="0.25">
      <c r="B180" s="397">
        <f t="shared" si="2"/>
        <v>26003</v>
      </c>
      <c r="C180" s="397">
        <v>3</v>
      </c>
      <c r="D180" s="397">
        <v>26</v>
      </c>
      <c r="E180" s="397">
        <v>3</v>
      </c>
      <c r="F180" s="397">
        <v>1950</v>
      </c>
      <c r="G180" s="397">
        <v>-11</v>
      </c>
      <c r="H180" s="397">
        <v>3</v>
      </c>
      <c r="I180" s="397">
        <v>26</v>
      </c>
      <c r="J180" s="397">
        <v>3</v>
      </c>
      <c r="K180" s="397">
        <v>1940</v>
      </c>
      <c r="L180" s="397">
        <v>-4</v>
      </c>
    </row>
    <row r="181" spans="2:12" x14ac:dyDescent="0.25">
      <c r="B181" s="397">
        <f t="shared" si="2"/>
        <v>26004</v>
      </c>
      <c r="C181" s="397">
        <v>4</v>
      </c>
      <c r="D181" s="397">
        <v>26</v>
      </c>
      <c r="E181" s="397">
        <v>4</v>
      </c>
      <c r="F181" s="397">
        <v>1940</v>
      </c>
      <c r="G181" s="397">
        <v>5</v>
      </c>
      <c r="H181" s="397">
        <v>4</v>
      </c>
      <c r="I181" s="397">
        <v>26</v>
      </c>
      <c r="J181" s="397">
        <v>4</v>
      </c>
      <c r="K181" s="397">
        <v>1950</v>
      </c>
      <c r="L181" s="397">
        <v>3</v>
      </c>
    </row>
    <row r="182" spans="2:12" x14ac:dyDescent="0.25">
      <c r="B182" s="397">
        <f t="shared" si="2"/>
        <v>26006</v>
      </c>
      <c r="C182" s="397">
        <v>6</v>
      </c>
      <c r="D182" s="397">
        <v>26</v>
      </c>
      <c r="E182" s="397">
        <v>3</v>
      </c>
      <c r="F182" s="397">
        <v>1950</v>
      </c>
      <c r="G182" s="397">
        <v>-11</v>
      </c>
      <c r="H182" s="397">
        <v>6</v>
      </c>
      <c r="I182" s="397">
        <v>26</v>
      </c>
      <c r="J182" s="397">
        <v>3</v>
      </c>
      <c r="K182" s="397">
        <v>1940</v>
      </c>
      <c r="L182" s="397">
        <v>-4</v>
      </c>
    </row>
    <row r="183" spans="2:12" x14ac:dyDescent="0.25">
      <c r="B183" s="397">
        <f t="shared" si="2"/>
        <v>26007</v>
      </c>
      <c r="C183" s="397">
        <v>7</v>
      </c>
      <c r="D183" s="397">
        <v>26</v>
      </c>
      <c r="E183" s="397">
        <v>3</v>
      </c>
      <c r="F183" s="397">
        <v>1950</v>
      </c>
      <c r="G183" s="397">
        <v>-11</v>
      </c>
      <c r="H183" s="397">
        <v>7</v>
      </c>
      <c r="I183" s="397">
        <v>26</v>
      </c>
      <c r="J183" s="397">
        <v>2</v>
      </c>
      <c r="K183" s="397">
        <v>1940</v>
      </c>
      <c r="L183" s="397">
        <v>-6</v>
      </c>
    </row>
    <row r="184" spans="2:12" x14ac:dyDescent="0.25">
      <c r="B184" s="397">
        <f t="shared" si="2"/>
        <v>27002</v>
      </c>
      <c r="C184" s="397">
        <v>2</v>
      </c>
      <c r="D184" s="397">
        <v>27</v>
      </c>
      <c r="E184" s="397">
        <v>2</v>
      </c>
      <c r="F184" s="397">
        <v>2100</v>
      </c>
      <c r="G184" s="397">
        <v>-16</v>
      </c>
      <c r="H184" s="397">
        <v>2</v>
      </c>
      <c r="I184" s="397">
        <v>27</v>
      </c>
      <c r="J184" s="397">
        <v>2</v>
      </c>
      <c r="K184" s="397">
        <v>2130</v>
      </c>
      <c r="L184" s="397">
        <v>-8</v>
      </c>
    </row>
    <row r="185" spans="2:12" x14ac:dyDescent="0.25">
      <c r="B185" s="397">
        <f t="shared" si="2"/>
        <v>27001</v>
      </c>
      <c r="C185" s="397">
        <v>1</v>
      </c>
      <c r="D185" s="397">
        <v>27</v>
      </c>
      <c r="E185" s="397">
        <v>1</v>
      </c>
      <c r="F185" s="397">
        <v>2150</v>
      </c>
      <c r="G185" s="397">
        <v>13</v>
      </c>
      <c r="H185" s="397">
        <v>1</v>
      </c>
      <c r="I185" s="397">
        <v>27</v>
      </c>
      <c r="J185" s="397">
        <v>1</v>
      </c>
      <c r="K185" s="397">
        <v>2100</v>
      </c>
      <c r="L185" s="397">
        <v>3</v>
      </c>
    </row>
    <row r="186" spans="2:12" x14ac:dyDescent="0.25">
      <c r="B186" s="397">
        <f t="shared" si="2"/>
        <v>27005</v>
      </c>
      <c r="C186" s="397">
        <v>5</v>
      </c>
      <c r="D186" s="397">
        <v>27</v>
      </c>
      <c r="E186" s="397">
        <v>2</v>
      </c>
      <c r="F186" s="397">
        <v>2100</v>
      </c>
      <c r="G186" s="397">
        <v>-16</v>
      </c>
      <c r="H186" s="397">
        <v>5</v>
      </c>
      <c r="I186" s="397">
        <v>27</v>
      </c>
      <c r="J186" s="397">
        <v>2</v>
      </c>
      <c r="K186" s="397">
        <v>2130</v>
      </c>
      <c r="L186" s="397">
        <v>-8</v>
      </c>
    </row>
    <row r="187" spans="2:12" x14ac:dyDescent="0.25">
      <c r="B187" s="397">
        <f t="shared" si="2"/>
        <v>27003</v>
      </c>
      <c r="C187" s="397">
        <v>3</v>
      </c>
      <c r="D187" s="397">
        <v>27</v>
      </c>
      <c r="E187" s="397">
        <v>3</v>
      </c>
      <c r="F187" s="397">
        <v>2140</v>
      </c>
      <c r="G187" s="397">
        <v>-17</v>
      </c>
      <c r="H187" s="397">
        <v>3</v>
      </c>
      <c r="I187" s="397">
        <v>27</v>
      </c>
      <c r="J187" s="397">
        <v>3</v>
      </c>
      <c r="K187" s="397">
        <v>2150</v>
      </c>
      <c r="L187" s="397">
        <v>-6</v>
      </c>
    </row>
    <row r="188" spans="2:12" x14ac:dyDescent="0.25">
      <c r="B188" s="397">
        <f t="shared" si="2"/>
        <v>27004</v>
      </c>
      <c r="C188" s="397">
        <v>4</v>
      </c>
      <c r="D188" s="397">
        <v>27</v>
      </c>
      <c r="E188" s="397">
        <v>4</v>
      </c>
      <c r="F188" s="397">
        <v>2020</v>
      </c>
      <c r="G188" s="397">
        <v>8</v>
      </c>
      <c r="H188" s="397">
        <v>4</v>
      </c>
      <c r="I188" s="397">
        <v>27</v>
      </c>
      <c r="J188" s="397">
        <v>4</v>
      </c>
      <c r="K188" s="397">
        <v>2140</v>
      </c>
      <c r="L188" s="397">
        <v>4</v>
      </c>
    </row>
    <row r="189" spans="2:12" x14ac:dyDescent="0.25">
      <c r="B189" s="397">
        <f t="shared" si="2"/>
        <v>27006</v>
      </c>
      <c r="C189" s="397">
        <v>6</v>
      </c>
      <c r="D189" s="397">
        <v>27</v>
      </c>
      <c r="E189" s="397">
        <v>3</v>
      </c>
      <c r="F189" s="397">
        <v>2140</v>
      </c>
      <c r="G189" s="397">
        <v>-17</v>
      </c>
      <c r="H189" s="397">
        <v>6</v>
      </c>
      <c r="I189" s="397">
        <v>27</v>
      </c>
      <c r="J189" s="397">
        <v>3</v>
      </c>
      <c r="K189" s="397">
        <v>2150</v>
      </c>
      <c r="L189" s="397">
        <v>-6</v>
      </c>
    </row>
    <row r="190" spans="2:12" x14ac:dyDescent="0.25">
      <c r="B190" s="397">
        <f t="shared" si="2"/>
        <v>27007</v>
      </c>
      <c r="C190" s="397">
        <v>7</v>
      </c>
      <c r="D190" s="397">
        <v>27</v>
      </c>
      <c r="E190" s="397">
        <v>3</v>
      </c>
      <c r="F190" s="397">
        <v>2140</v>
      </c>
      <c r="G190" s="397">
        <v>-17</v>
      </c>
      <c r="H190" s="397">
        <v>7</v>
      </c>
      <c r="I190" s="397">
        <v>27</v>
      </c>
      <c r="J190" s="397">
        <v>2</v>
      </c>
      <c r="K190" s="397">
        <v>2130</v>
      </c>
      <c r="L190" s="397">
        <v>-8</v>
      </c>
    </row>
    <row r="302" spans="3:13" x14ac:dyDescent="0.25">
      <c r="C302" s="397" t="e">
        <v>#N/A</v>
      </c>
      <c r="D302" s="397" t="e">
        <v>#N/A</v>
      </c>
      <c r="E302" s="397" t="e">
        <v>#N/A</v>
      </c>
      <c r="F302" s="397" t="e">
        <v>#N/A</v>
      </c>
      <c r="G302" s="397" t="e">
        <v>#N/A</v>
      </c>
      <c r="H302" s="397" t="e">
        <v>#N/A</v>
      </c>
      <c r="I302" s="397" t="e">
        <v>#N/A</v>
      </c>
      <c r="J302" s="397" t="e">
        <v>#N/A</v>
      </c>
      <c r="K302" s="397" t="e">
        <v>#N/A</v>
      </c>
      <c r="L302" s="397" t="e">
        <v>#N/A</v>
      </c>
      <c r="M302" s="397" t="e">
        <v>#N/A</v>
      </c>
    </row>
    <row r="303" spans="3:13" x14ac:dyDescent="0.25">
      <c r="C303" s="397" t="e">
        <v>#N/A</v>
      </c>
      <c r="D303" s="397" t="e">
        <v>#N/A</v>
      </c>
      <c r="E303" s="397" t="e">
        <v>#N/A</v>
      </c>
      <c r="F303" s="397" t="e">
        <v>#N/A</v>
      </c>
      <c r="G303" s="397" t="e">
        <v>#N/A</v>
      </c>
      <c r="H303" s="397" t="e">
        <v>#N/A</v>
      </c>
      <c r="I303" s="397" t="e">
        <v>#N/A</v>
      </c>
      <c r="J303" s="397" t="e">
        <v>#N/A</v>
      </c>
      <c r="K303" s="397" t="e">
        <v>#N/A</v>
      </c>
      <c r="L303" s="397" t="e">
        <v>#N/A</v>
      </c>
      <c r="M303" s="397" t="e">
        <v>#N/A</v>
      </c>
    </row>
    <row r="304" spans="3:13" x14ac:dyDescent="0.25">
      <c r="C304" s="397" t="e">
        <v>#N/A</v>
      </c>
      <c r="D304" s="397" t="e">
        <v>#N/A</v>
      </c>
      <c r="E304" s="397" t="e">
        <v>#N/A</v>
      </c>
      <c r="F304" s="397" t="e">
        <v>#N/A</v>
      </c>
      <c r="G304" s="397" t="e">
        <v>#N/A</v>
      </c>
      <c r="H304" s="397" t="e">
        <v>#N/A</v>
      </c>
      <c r="I304" s="397" t="e">
        <v>#N/A</v>
      </c>
      <c r="J304" s="397" t="e">
        <v>#N/A</v>
      </c>
      <c r="K304" s="397" t="e">
        <v>#N/A</v>
      </c>
      <c r="L304" s="397" t="e">
        <v>#N/A</v>
      </c>
      <c r="M304" s="397" t="e">
        <v>#N/A</v>
      </c>
    </row>
    <row r="305" spans="3:13" x14ac:dyDescent="0.25">
      <c r="C305" s="397" t="e">
        <v>#N/A</v>
      </c>
      <c r="D305" s="397" t="e">
        <v>#N/A</v>
      </c>
      <c r="E305" s="397" t="e">
        <v>#N/A</v>
      </c>
      <c r="F305" s="397" t="e">
        <v>#N/A</v>
      </c>
      <c r="G305" s="397" t="e">
        <v>#N/A</v>
      </c>
      <c r="H305" s="397" t="e">
        <v>#N/A</v>
      </c>
      <c r="I305" s="397" t="e">
        <v>#N/A</v>
      </c>
      <c r="J305" s="397" t="e">
        <v>#N/A</v>
      </c>
      <c r="K305" s="397" t="e">
        <v>#N/A</v>
      </c>
      <c r="L305" s="397" t="e">
        <v>#N/A</v>
      </c>
      <c r="M305" s="397" t="e">
        <v>#N/A</v>
      </c>
    </row>
    <row r="306" spans="3:13" x14ac:dyDescent="0.25">
      <c r="C306" s="397" t="e">
        <v>#N/A</v>
      </c>
      <c r="D306" s="397" t="e">
        <v>#N/A</v>
      </c>
      <c r="E306" s="397" t="e">
        <v>#N/A</v>
      </c>
      <c r="F306" s="397" t="e">
        <v>#N/A</v>
      </c>
      <c r="G306" s="397" t="e">
        <v>#N/A</v>
      </c>
      <c r="H306" s="397" t="e">
        <v>#N/A</v>
      </c>
      <c r="I306" s="397" t="e">
        <v>#N/A</v>
      </c>
      <c r="J306" s="397" t="e">
        <v>#N/A</v>
      </c>
      <c r="K306" s="397" t="e">
        <v>#N/A</v>
      </c>
      <c r="L306" s="397" t="e">
        <v>#N/A</v>
      </c>
      <c r="M306" s="397" t="e">
        <v>#N/A</v>
      </c>
    </row>
    <row r="307" spans="3:13" x14ac:dyDescent="0.25">
      <c r="C307" s="397" t="e">
        <v>#N/A</v>
      </c>
      <c r="D307" s="397" t="e">
        <v>#N/A</v>
      </c>
      <c r="E307" s="397" t="e">
        <v>#N/A</v>
      </c>
      <c r="F307" s="397" t="e">
        <v>#N/A</v>
      </c>
      <c r="G307" s="397" t="e">
        <v>#N/A</v>
      </c>
      <c r="H307" s="397" t="e">
        <v>#N/A</v>
      </c>
      <c r="I307" s="397" t="e">
        <v>#N/A</v>
      </c>
      <c r="J307" s="397" t="e">
        <v>#N/A</v>
      </c>
      <c r="K307" s="397" t="e">
        <v>#N/A</v>
      </c>
      <c r="L307" s="397" t="e">
        <v>#N/A</v>
      </c>
      <c r="M307" s="397" t="e">
        <v>#N/A</v>
      </c>
    </row>
    <row r="308" spans="3:13" x14ac:dyDescent="0.25">
      <c r="C308" s="397" t="e">
        <v>#N/A</v>
      </c>
      <c r="D308" s="397" t="e">
        <v>#N/A</v>
      </c>
      <c r="E308" s="397" t="e">
        <v>#N/A</v>
      </c>
      <c r="F308" s="397" t="e">
        <v>#N/A</v>
      </c>
      <c r="G308" s="397" t="e">
        <v>#N/A</v>
      </c>
      <c r="H308" s="397" t="e">
        <v>#N/A</v>
      </c>
      <c r="I308" s="397" t="e">
        <v>#N/A</v>
      </c>
      <c r="J308" s="397" t="e">
        <v>#N/A</v>
      </c>
      <c r="K308" s="397" t="e">
        <v>#N/A</v>
      </c>
      <c r="L308" s="397" t="e">
        <v>#N/A</v>
      </c>
      <c r="M308" s="397" t="e">
        <v>#N/A</v>
      </c>
    </row>
    <row r="309" spans="3:13" x14ac:dyDescent="0.25">
      <c r="C309" s="397" t="e">
        <v>#N/A</v>
      </c>
      <c r="D309" s="397" t="e">
        <v>#N/A</v>
      </c>
      <c r="E309" s="397" t="e">
        <v>#N/A</v>
      </c>
      <c r="F309" s="397" t="e">
        <v>#N/A</v>
      </c>
      <c r="G309" s="397" t="e">
        <v>#N/A</v>
      </c>
      <c r="H309" s="397" t="e">
        <v>#N/A</v>
      </c>
      <c r="I309" s="397" t="e">
        <v>#N/A</v>
      </c>
      <c r="J309" s="397" t="e">
        <v>#N/A</v>
      </c>
      <c r="K309" s="397" t="e">
        <v>#N/A</v>
      </c>
      <c r="L309" s="397" t="e">
        <v>#N/A</v>
      </c>
      <c r="M309" s="397" t="e">
        <v>#N/A</v>
      </c>
    </row>
    <row r="310" spans="3:13" x14ac:dyDescent="0.25">
      <c r="C310" s="397" t="e">
        <v>#N/A</v>
      </c>
      <c r="D310" s="397" t="e">
        <v>#N/A</v>
      </c>
      <c r="E310" s="397" t="e">
        <v>#N/A</v>
      </c>
      <c r="F310" s="397" t="e">
        <v>#N/A</v>
      </c>
      <c r="G310" s="397" t="e">
        <v>#N/A</v>
      </c>
      <c r="H310" s="397" t="e">
        <v>#N/A</v>
      </c>
      <c r="I310" s="397" t="e">
        <v>#N/A</v>
      </c>
      <c r="J310" s="397" t="e">
        <v>#N/A</v>
      </c>
      <c r="K310" s="397" t="e">
        <v>#N/A</v>
      </c>
      <c r="L310" s="397" t="e">
        <v>#N/A</v>
      </c>
      <c r="M310" s="397" t="e">
        <v>#N/A</v>
      </c>
    </row>
    <row r="311" spans="3:13" x14ac:dyDescent="0.25">
      <c r="C311" s="397" t="e">
        <v>#N/A</v>
      </c>
      <c r="D311" s="397" t="e">
        <v>#N/A</v>
      </c>
      <c r="E311" s="397" t="e">
        <v>#N/A</v>
      </c>
      <c r="F311" s="397" t="e">
        <v>#N/A</v>
      </c>
      <c r="G311" s="397" t="e">
        <v>#N/A</v>
      </c>
      <c r="H311" s="397" t="e">
        <v>#N/A</v>
      </c>
      <c r="I311" s="397" t="e">
        <v>#N/A</v>
      </c>
      <c r="J311" s="397" t="e">
        <v>#N/A</v>
      </c>
      <c r="K311" s="397" t="e">
        <v>#N/A</v>
      </c>
      <c r="L311" s="397" t="e">
        <v>#N/A</v>
      </c>
      <c r="M311" s="397" t="e">
        <v>#N/A</v>
      </c>
    </row>
    <row r="312" spans="3:13" x14ac:dyDescent="0.25">
      <c r="C312" s="397" t="e">
        <v>#N/A</v>
      </c>
      <c r="D312" s="397" t="e">
        <v>#N/A</v>
      </c>
      <c r="E312" s="397" t="e">
        <v>#N/A</v>
      </c>
      <c r="F312" s="397" t="e">
        <v>#N/A</v>
      </c>
      <c r="G312" s="397" t="e">
        <v>#N/A</v>
      </c>
      <c r="H312" s="397" t="e">
        <v>#N/A</v>
      </c>
      <c r="I312" s="397" t="e">
        <v>#N/A</v>
      </c>
      <c r="J312" s="397" t="e">
        <v>#N/A</v>
      </c>
      <c r="K312" s="397" t="e">
        <v>#N/A</v>
      </c>
      <c r="L312" s="397" t="e">
        <v>#N/A</v>
      </c>
      <c r="M312" s="397" t="e">
        <v>#N/A</v>
      </c>
    </row>
    <row r="313" spans="3:13" x14ac:dyDescent="0.25">
      <c r="C313" s="397" t="e">
        <v>#N/A</v>
      </c>
      <c r="D313" s="397" t="e">
        <v>#N/A</v>
      </c>
      <c r="E313" s="397" t="e">
        <v>#N/A</v>
      </c>
      <c r="F313" s="397" t="e">
        <v>#N/A</v>
      </c>
      <c r="G313" s="397" t="e">
        <v>#N/A</v>
      </c>
      <c r="H313" s="397" t="e">
        <v>#N/A</v>
      </c>
      <c r="I313" s="397" t="e">
        <v>#N/A</v>
      </c>
      <c r="J313" s="397" t="e">
        <v>#N/A</v>
      </c>
      <c r="K313" s="397" t="e">
        <v>#N/A</v>
      </c>
      <c r="L313" s="397" t="e">
        <v>#N/A</v>
      </c>
      <c r="M313" s="397" t="e">
        <v>#N/A</v>
      </c>
    </row>
    <row r="314" spans="3:13" x14ac:dyDescent="0.25">
      <c r="C314" s="397" t="e">
        <v>#N/A</v>
      </c>
      <c r="D314" s="397" t="e">
        <v>#N/A</v>
      </c>
      <c r="E314" s="397" t="e">
        <v>#N/A</v>
      </c>
      <c r="F314" s="397" t="e">
        <v>#N/A</v>
      </c>
      <c r="G314" s="397" t="e">
        <v>#N/A</v>
      </c>
      <c r="H314" s="397" t="e">
        <v>#N/A</v>
      </c>
      <c r="I314" s="397" t="e">
        <v>#N/A</v>
      </c>
      <c r="J314" s="397" t="e">
        <v>#N/A</v>
      </c>
      <c r="K314" s="397" t="e">
        <v>#N/A</v>
      </c>
      <c r="L314" s="397" t="e">
        <v>#N/A</v>
      </c>
      <c r="M314" s="397" t="e">
        <v>#N/A</v>
      </c>
    </row>
    <row r="315" spans="3:13" x14ac:dyDescent="0.25">
      <c r="C315" s="397" t="e">
        <v>#N/A</v>
      </c>
      <c r="D315" s="397" t="e">
        <v>#N/A</v>
      </c>
      <c r="E315" s="397" t="e">
        <v>#N/A</v>
      </c>
      <c r="F315" s="397" t="e">
        <v>#N/A</v>
      </c>
      <c r="G315" s="397" t="e">
        <v>#N/A</v>
      </c>
      <c r="H315" s="397" t="e">
        <v>#N/A</v>
      </c>
      <c r="I315" s="397" t="e">
        <v>#N/A</v>
      </c>
      <c r="J315" s="397" t="e">
        <v>#N/A</v>
      </c>
      <c r="K315" s="397" t="e">
        <v>#N/A</v>
      </c>
      <c r="L315" s="397" t="e">
        <v>#N/A</v>
      </c>
      <c r="M315" s="397" t="e">
        <v>#N/A</v>
      </c>
    </row>
    <row r="316" spans="3:13" x14ac:dyDescent="0.25">
      <c r="C316" s="397" t="e">
        <v>#N/A</v>
      </c>
      <c r="D316" s="397" t="e">
        <v>#N/A</v>
      </c>
      <c r="E316" s="397" t="e">
        <v>#N/A</v>
      </c>
      <c r="F316" s="397" t="e">
        <v>#N/A</v>
      </c>
      <c r="G316" s="397" t="e">
        <v>#N/A</v>
      </c>
      <c r="H316" s="397" t="e">
        <v>#N/A</v>
      </c>
      <c r="I316" s="397" t="e">
        <v>#N/A</v>
      </c>
      <c r="J316" s="397" t="e">
        <v>#N/A</v>
      </c>
      <c r="K316" s="397" t="e">
        <v>#N/A</v>
      </c>
      <c r="L316" s="397" t="e">
        <v>#N/A</v>
      </c>
      <c r="M316" s="397" t="e">
        <v>#N/A</v>
      </c>
    </row>
    <row r="317" spans="3:13" x14ac:dyDescent="0.25">
      <c r="C317" s="397" t="e">
        <v>#N/A</v>
      </c>
      <c r="D317" s="397" t="e">
        <v>#N/A</v>
      </c>
      <c r="E317" s="397" t="e">
        <v>#N/A</v>
      </c>
      <c r="F317" s="397" t="e">
        <v>#N/A</v>
      </c>
      <c r="G317" s="397" t="e">
        <v>#N/A</v>
      </c>
      <c r="H317" s="397" t="e">
        <v>#N/A</v>
      </c>
      <c r="I317" s="397" t="e">
        <v>#N/A</v>
      </c>
      <c r="J317" s="397" t="e">
        <v>#N/A</v>
      </c>
      <c r="K317" s="397" t="e">
        <v>#N/A</v>
      </c>
      <c r="L317" s="397" t="e">
        <v>#N/A</v>
      </c>
      <c r="M317" s="397" t="e">
        <v>#N/A</v>
      </c>
    </row>
    <row r="318" spans="3:13" x14ac:dyDescent="0.25">
      <c r="C318" s="397" t="e">
        <v>#N/A</v>
      </c>
      <c r="D318" s="397" t="e">
        <v>#N/A</v>
      </c>
      <c r="E318" s="397" t="e">
        <v>#N/A</v>
      </c>
      <c r="F318" s="397" t="e">
        <v>#N/A</v>
      </c>
      <c r="G318" s="397" t="e">
        <v>#N/A</v>
      </c>
      <c r="H318" s="397" t="e">
        <v>#N/A</v>
      </c>
      <c r="I318" s="397" t="e">
        <v>#N/A</v>
      </c>
      <c r="J318" s="397" t="e">
        <v>#N/A</v>
      </c>
      <c r="K318" s="397" t="e">
        <v>#N/A</v>
      </c>
      <c r="L318" s="397" t="e">
        <v>#N/A</v>
      </c>
      <c r="M318" s="397" t="e">
        <v>#N/A</v>
      </c>
    </row>
    <row r="319" spans="3:13" x14ac:dyDescent="0.25">
      <c r="C319" s="397" t="e">
        <v>#N/A</v>
      </c>
      <c r="D319" s="397" t="e">
        <v>#N/A</v>
      </c>
      <c r="E319" s="397" t="e">
        <v>#N/A</v>
      </c>
      <c r="F319" s="397" t="e">
        <v>#N/A</v>
      </c>
      <c r="G319" s="397" t="e">
        <v>#N/A</v>
      </c>
      <c r="H319" s="397" t="e">
        <v>#N/A</v>
      </c>
      <c r="I319" s="397" t="e">
        <v>#N/A</v>
      </c>
      <c r="J319" s="397" t="e">
        <v>#N/A</v>
      </c>
      <c r="K319" s="397" t="e">
        <v>#N/A</v>
      </c>
      <c r="L319" s="397" t="e">
        <v>#N/A</v>
      </c>
      <c r="M319" s="397" t="e">
        <v>#N/A</v>
      </c>
    </row>
    <row r="320" spans="3:13" x14ac:dyDescent="0.25">
      <c r="C320" s="397" t="e">
        <v>#N/A</v>
      </c>
      <c r="D320" s="397" t="e">
        <v>#N/A</v>
      </c>
      <c r="E320" s="397" t="e">
        <v>#N/A</v>
      </c>
      <c r="F320" s="397" t="e">
        <v>#N/A</v>
      </c>
      <c r="G320" s="397" t="e">
        <v>#N/A</v>
      </c>
      <c r="H320" s="397" t="e">
        <v>#N/A</v>
      </c>
      <c r="I320" s="397" t="e">
        <v>#N/A</v>
      </c>
      <c r="J320" s="397" t="e">
        <v>#N/A</v>
      </c>
      <c r="K320" s="397" t="e">
        <v>#N/A</v>
      </c>
      <c r="L320" s="397" t="e">
        <v>#N/A</v>
      </c>
      <c r="M320" s="397" t="e">
        <v>#N/A</v>
      </c>
    </row>
    <row r="321" spans="3:13" x14ac:dyDescent="0.25">
      <c r="C321" s="397" t="e">
        <v>#N/A</v>
      </c>
      <c r="D321" s="397" t="e">
        <v>#N/A</v>
      </c>
      <c r="E321" s="397" t="e">
        <v>#N/A</v>
      </c>
      <c r="F321" s="397" t="e">
        <v>#N/A</v>
      </c>
      <c r="G321" s="397" t="e">
        <v>#N/A</v>
      </c>
      <c r="H321" s="397" t="e">
        <v>#N/A</v>
      </c>
      <c r="I321" s="397" t="e">
        <v>#N/A</v>
      </c>
      <c r="J321" s="397" t="e">
        <v>#N/A</v>
      </c>
      <c r="K321" s="397" t="e">
        <v>#N/A</v>
      </c>
      <c r="L321" s="397" t="e">
        <v>#N/A</v>
      </c>
      <c r="M321" s="397" t="e">
        <v>#N/A</v>
      </c>
    </row>
    <row r="322" spans="3:13" x14ac:dyDescent="0.25">
      <c r="C322" s="397" t="e">
        <v>#N/A</v>
      </c>
      <c r="D322" s="397" t="e">
        <v>#N/A</v>
      </c>
      <c r="E322" s="397" t="e">
        <v>#N/A</v>
      </c>
      <c r="F322" s="397" t="e">
        <v>#N/A</v>
      </c>
      <c r="G322" s="397" t="e">
        <v>#N/A</v>
      </c>
      <c r="H322" s="397" t="e">
        <v>#N/A</v>
      </c>
      <c r="I322" s="397" t="e">
        <v>#N/A</v>
      </c>
      <c r="J322" s="397" t="e">
        <v>#N/A</v>
      </c>
      <c r="K322" s="397" t="e">
        <v>#N/A</v>
      </c>
      <c r="L322" s="397" t="e">
        <v>#N/A</v>
      </c>
      <c r="M322" s="397" t="e">
        <v>#N/A</v>
      </c>
    </row>
    <row r="323" spans="3:13" x14ac:dyDescent="0.25">
      <c r="C323" s="397" t="e">
        <v>#N/A</v>
      </c>
      <c r="D323" s="397" t="e">
        <v>#N/A</v>
      </c>
      <c r="E323" s="397" t="e">
        <v>#N/A</v>
      </c>
      <c r="F323" s="397" t="e">
        <v>#N/A</v>
      </c>
      <c r="G323" s="397" t="e">
        <v>#N/A</v>
      </c>
      <c r="H323" s="397" t="e">
        <v>#N/A</v>
      </c>
      <c r="I323" s="397" t="e">
        <v>#N/A</v>
      </c>
      <c r="J323" s="397" t="e">
        <v>#N/A</v>
      </c>
      <c r="K323" s="397" t="e">
        <v>#N/A</v>
      </c>
      <c r="L323" s="397" t="e">
        <v>#N/A</v>
      </c>
      <c r="M323" s="397" t="e">
        <v>#N/A</v>
      </c>
    </row>
    <row r="324" spans="3:13" x14ac:dyDescent="0.25">
      <c r="C324" s="397" t="e">
        <v>#N/A</v>
      </c>
      <c r="D324" s="397" t="e">
        <v>#N/A</v>
      </c>
      <c r="E324" s="397" t="e">
        <v>#N/A</v>
      </c>
      <c r="F324" s="397" t="e">
        <v>#N/A</v>
      </c>
      <c r="G324" s="397" t="e">
        <v>#N/A</v>
      </c>
      <c r="H324" s="397" t="e">
        <v>#N/A</v>
      </c>
      <c r="I324" s="397" t="e">
        <v>#N/A</v>
      </c>
      <c r="J324" s="397" t="e">
        <v>#N/A</v>
      </c>
      <c r="K324" s="397" t="e">
        <v>#N/A</v>
      </c>
      <c r="L324" s="397" t="e">
        <v>#N/A</v>
      </c>
      <c r="M324" s="397" t="e">
        <v>#N/A</v>
      </c>
    </row>
    <row r="325" spans="3:13" x14ac:dyDescent="0.25">
      <c r="C325" s="397" t="e">
        <v>#N/A</v>
      </c>
      <c r="D325" s="397" t="e">
        <v>#N/A</v>
      </c>
      <c r="E325" s="397" t="e">
        <v>#N/A</v>
      </c>
      <c r="F325" s="397" t="e">
        <v>#N/A</v>
      </c>
      <c r="G325" s="397" t="e">
        <v>#N/A</v>
      </c>
      <c r="H325" s="397" t="e">
        <v>#N/A</v>
      </c>
      <c r="I325" s="397" t="e">
        <v>#N/A</v>
      </c>
      <c r="J325" s="397" t="e">
        <v>#N/A</v>
      </c>
      <c r="K325" s="397" t="e">
        <v>#N/A</v>
      </c>
      <c r="L325" s="397" t="e">
        <v>#N/A</v>
      </c>
      <c r="M325" s="397" t="e">
        <v>#N/A</v>
      </c>
    </row>
    <row r="326" spans="3:13" x14ac:dyDescent="0.25">
      <c r="C326" s="397" t="e">
        <v>#N/A</v>
      </c>
      <c r="D326" s="397" t="e">
        <v>#N/A</v>
      </c>
      <c r="E326" s="397" t="e">
        <v>#N/A</v>
      </c>
      <c r="F326" s="397" t="e">
        <v>#N/A</v>
      </c>
      <c r="G326" s="397" t="e">
        <v>#N/A</v>
      </c>
      <c r="H326" s="397" t="e">
        <v>#N/A</v>
      </c>
      <c r="I326" s="397" t="e">
        <v>#N/A</v>
      </c>
      <c r="J326" s="397" t="e">
        <v>#N/A</v>
      </c>
      <c r="K326" s="397" t="e">
        <v>#N/A</v>
      </c>
      <c r="L326" s="397" t="e">
        <v>#N/A</v>
      </c>
      <c r="M326" s="397" t="e">
        <v>#N/A</v>
      </c>
    </row>
    <row r="327" spans="3:13" x14ac:dyDescent="0.25">
      <c r="C327" s="397" t="e">
        <v>#N/A</v>
      </c>
      <c r="D327" s="397" t="e">
        <v>#N/A</v>
      </c>
      <c r="E327" s="397" t="e">
        <v>#N/A</v>
      </c>
      <c r="F327" s="397" t="e">
        <v>#N/A</v>
      </c>
      <c r="G327" s="397" t="e">
        <v>#N/A</v>
      </c>
      <c r="H327" s="397" t="e">
        <v>#N/A</v>
      </c>
      <c r="I327" s="397" t="e">
        <v>#N/A</v>
      </c>
      <c r="J327" s="397" t="e">
        <v>#N/A</v>
      </c>
      <c r="K327" s="397" t="e">
        <v>#N/A</v>
      </c>
      <c r="L327" s="397" t="e">
        <v>#N/A</v>
      </c>
      <c r="M327" s="397" t="e">
        <v>#N/A</v>
      </c>
    </row>
    <row r="328" spans="3:13" x14ac:dyDescent="0.25">
      <c r="C328" s="397" t="e">
        <v>#N/A</v>
      </c>
      <c r="D328" s="397" t="e">
        <v>#N/A</v>
      </c>
      <c r="E328" s="397" t="e">
        <v>#N/A</v>
      </c>
      <c r="F328" s="397" t="e">
        <v>#N/A</v>
      </c>
      <c r="G328" s="397" t="e">
        <v>#N/A</v>
      </c>
      <c r="H328" s="397" t="e">
        <v>#N/A</v>
      </c>
      <c r="I328" s="397" t="e">
        <v>#N/A</v>
      </c>
      <c r="J328" s="397" t="e">
        <v>#N/A</v>
      </c>
      <c r="K328" s="397" t="e">
        <v>#N/A</v>
      </c>
      <c r="L328" s="397" t="e">
        <v>#N/A</v>
      </c>
      <c r="M328" s="397" t="e">
        <v>#N/A</v>
      </c>
    </row>
    <row r="329" spans="3:13" x14ac:dyDescent="0.25">
      <c r="C329" s="397" t="e">
        <v>#N/A</v>
      </c>
      <c r="D329" s="397" t="e">
        <v>#N/A</v>
      </c>
      <c r="E329" s="397" t="e">
        <v>#N/A</v>
      </c>
      <c r="F329" s="397" t="e">
        <v>#N/A</v>
      </c>
      <c r="G329" s="397" t="e">
        <v>#N/A</v>
      </c>
      <c r="H329" s="397" t="e">
        <v>#N/A</v>
      </c>
      <c r="I329" s="397" t="e">
        <v>#N/A</v>
      </c>
      <c r="J329" s="397" t="e">
        <v>#N/A</v>
      </c>
      <c r="K329" s="397" t="e">
        <v>#N/A</v>
      </c>
      <c r="L329" s="397" t="e">
        <v>#N/A</v>
      </c>
      <c r="M329" s="397" t="e">
        <v>#N/A</v>
      </c>
    </row>
    <row r="330" spans="3:13" x14ac:dyDescent="0.25">
      <c r="C330" s="397" t="e">
        <v>#N/A</v>
      </c>
      <c r="D330" s="397" t="e">
        <v>#N/A</v>
      </c>
      <c r="E330" s="397" t="e">
        <v>#N/A</v>
      </c>
      <c r="F330" s="397" t="e">
        <v>#N/A</v>
      </c>
      <c r="G330" s="397" t="e">
        <v>#N/A</v>
      </c>
      <c r="H330" s="397" t="e">
        <v>#N/A</v>
      </c>
      <c r="I330" s="397" t="e">
        <v>#N/A</v>
      </c>
      <c r="J330" s="397" t="e">
        <v>#N/A</v>
      </c>
      <c r="K330" s="397" t="e">
        <v>#N/A</v>
      </c>
      <c r="L330" s="397" t="e">
        <v>#N/A</v>
      </c>
      <c r="M330" s="397" t="e">
        <v>#N/A</v>
      </c>
    </row>
    <row r="331" spans="3:13" x14ac:dyDescent="0.25">
      <c r="C331" s="397" t="e">
        <v>#N/A</v>
      </c>
      <c r="D331" s="397" t="e">
        <v>#N/A</v>
      </c>
      <c r="E331" s="397" t="e">
        <v>#N/A</v>
      </c>
      <c r="F331" s="397" t="e">
        <v>#N/A</v>
      </c>
      <c r="G331" s="397" t="e">
        <v>#N/A</v>
      </c>
      <c r="H331" s="397" t="e">
        <v>#N/A</v>
      </c>
      <c r="I331" s="397" t="e">
        <v>#N/A</v>
      </c>
      <c r="J331" s="397" t="e">
        <v>#N/A</v>
      </c>
      <c r="K331" s="397" t="e">
        <v>#N/A</v>
      </c>
      <c r="L331" s="397" t="e">
        <v>#N/A</v>
      </c>
      <c r="M331" s="397" t="e">
        <v>#N/A</v>
      </c>
    </row>
    <row r="332" spans="3:13" x14ac:dyDescent="0.25">
      <c r="C332" s="397" t="e">
        <v>#N/A</v>
      </c>
      <c r="D332" s="397" t="e">
        <v>#N/A</v>
      </c>
      <c r="E332" s="397" t="e">
        <v>#N/A</v>
      </c>
      <c r="F332" s="397" t="e">
        <v>#N/A</v>
      </c>
      <c r="G332" s="397" t="e">
        <v>#N/A</v>
      </c>
      <c r="H332" s="397" t="e">
        <v>#N/A</v>
      </c>
      <c r="I332" s="397" t="e">
        <v>#N/A</v>
      </c>
      <c r="J332" s="397" t="e">
        <v>#N/A</v>
      </c>
      <c r="K332" s="397" t="e">
        <v>#N/A</v>
      </c>
      <c r="L332" s="397" t="e">
        <v>#N/A</v>
      </c>
      <c r="M332" s="397" t="e">
        <v>#N/A</v>
      </c>
    </row>
    <row r="333" spans="3:13" x14ac:dyDescent="0.25">
      <c r="C333" s="397" t="e">
        <v>#N/A</v>
      </c>
      <c r="D333" s="397" t="e">
        <v>#N/A</v>
      </c>
      <c r="E333" s="397" t="e">
        <v>#N/A</v>
      </c>
      <c r="F333" s="397" t="e">
        <v>#N/A</v>
      </c>
      <c r="G333" s="397" t="e">
        <v>#N/A</v>
      </c>
      <c r="H333" s="397" t="e">
        <v>#N/A</v>
      </c>
      <c r="I333" s="397" t="e">
        <v>#N/A</v>
      </c>
      <c r="J333" s="397" t="e">
        <v>#N/A</v>
      </c>
      <c r="K333" s="397" t="e">
        <v>#N/A</v>
      </c>
      <c r="L333" s="397" t="e">
        <v>#N/A</v>
      </c>
      <c r="M333" s="397" t="e">
        <v>#N/A</v>
      </c>
    </row>
    <row r="334" spans="3:13" x14ac:dyDescent="0.25">
      <c r="C334" s="397" t="e">
        <v>#N/A</v>
      </c>
      <c r="D334" s="397" t="e">
        <v>#N/A</v>
      </c>
      <c r="E334" s="397" t="e">
        <v>#N/A</v>
      </c>
      <c r="F334" s="397" t="e">
        <v>#N/A</v>
      </c>
      <c r="G334" s="397" t="e">
        <v>#N/A</v>
      </c>
      <c r="H334" s="397" t="e">
        <v>#N/A</v>
      </c>
      <c r="I334" s="397" t="e">
        <v>#N/A</v>
      </c>
      <c r="J334" s="397" t="e">
        <v>#N/A</v>
      </c>
      <c r="K334" s="397" t="e">
        <v>#N/A</v>
      </c>
      <c r="L334" s="397" t="e">
        <v>#N/A</v>
      </c>
      <c r="M334" s="397" t="e">
        <v>#N/A</v>
      </c>
    </row>
    <row r="335" spans="3:13" x14ac:dyDescent="0.25">
      <c r="C335" s="397" t="e">
        <v>#N/A</v>
      </c>
      <c r="D335" s="397" t="e">
        <v>#N/A</v>
      </c>
      <c r="E335" s="397" t="e">
        <v>#N/A</v>
      </c>
      <c r="F335" s="397" t="e">
        <v>#N/A</v>
      </c>
      <c r="G335" s="397" t="e">
        <v>#N/A</v>
      </c>
      <c r="H335" s="397" t="e">
        <v>#N/A</v>
      </c>
      <c r="I335" s="397" t="e">
        <v>#N/A</v>
      </c>
      <c r="J335" s="397" t="e">
        <v>#N/A</v>
      </c>
      <c r="K335" s="397" t="e">
        <v>#N/A</v>
      </c>
      <c r="L335" s="397" t="e">
        <v>#N/A</v>
      </c>
      <c r="M335" s="397" t="e">
        <v>#N/A</v>
      </c>
    </row>
    <row r="336" spans="3:13" x14ac:dyDescent="0.25">
      <c r="C336" s="397" t="e">
        <v>#N/A</v>
      </c>
      <c r="D336" s="397" t="e">
        <v>#N/A</v>
      </c>
      <c r="E336" s="397" t="e">
        <v>#N/A</v>
      </c>
      <c r="F336" s="397" t="e">
        <v>#N/A</v>
      </c>
      <c r="G336" s="397" t="e">
        <v>#N/A</v>
      </c>
      <c r="H336" s="397" t="e">
        <v>#N/A</v>
      </c>
      <c r="I336" s="397" t="e">
        <v>#N/A</v>
      </c>
      <c r="J336" s="397" t="e">
        <v>#N/A</v>
      </c>
      <c r="K336" s="397" t="e">
        <v>#N/A</v>
      </c>
      <c r="L336" s="397" t="e">
        <v>#N/A</v>
      </c>
      <c r="M336" s="397" t="e">
        <v>#N/A</v>
      </c>
    </row>
    <row r="337" spans="3:13" x14ac:dyDescent="0.25">
      <c r="C337" s="397" t="e">
        <v>#N/A</v>
      </c>
      <c r="D337" s="397" t="e">
        <v>#N/A</v>
      </c>
      <c r="E337" s="397" t="e">
        <v>#N/A</v>
      </c>
      <c r="F337" s="397" t="e">
        <v>#N/A</v>
      </c>
      <c r="G337" s="397" t="e">
        <v>#N/A</v>
      </c>
      <c r="H337" s="397" t="e">
        <v>#N/A</v>
      </c>
      <c r="I337" s="397" t="e">
        <v>#N/A</v>
      </c>
      <c r="J337" s="397" t="e">
        <v>#N/A</v>
      </c>
      <c r="K337" s="397" t="e">
        <v>#N/A</v>
      </c>
      <c r="L337" s="397" t="e">
        <v>#N/A</v>
      </c>
      <c r="M337" s="397" t="e">
        <v>#N/A</v>
      </c>
    </row>
    <row r="338" spans="3:13" x14ac:dyDescent="0.25">
      <c r="C338" s="397" t="e">
        <v>#N/A</v>
      </c>
      <c r="D338" s="397" t="e">
        <v>#N/A</v>
      </c>
      <c r="E338" s="397" t="e">
        <v>#N/A</v>
      </c>
      <c r="F338" s="397" t="e">
        <v>#N/A</v>
      </c>
      <c r="G338" s="397" t="e">
        <v>#N/A</v>
      </c>
      <c r="H338" s="397" t="e">
        <v>#N/A</v>
      </c>
      <c r="I338" s="397" t="e">
        <v>#N/A</v>
      </c>
      <c r="J338" s="397" t="e">
        <v>#N/A</v>
      </c>
      <c r="K338" s="397" t="e">
        <v>#N/A</v>
      </c>
      <c r="L338" s="397" t="e">
        <v>#N/A</v>
      </c>
      <c r="M338" s="397" t="e">
        <v>#N/A</v>
      </c>
    </row>
    <row r="339" spans="3:13" x14ac:dyDescent="0.25">
      <c r="C339" s="397" t="e">
        <v>#N/A</v>
      </c>
      <c r="D339" s="397" t="e">
        <v>#N/A</v>
      </c>
      <c r="E339" s="397" t="e">
        <v>#N/A</v>
      </c>
      <c r="F339" s="397" t="e">
        <v>#N/A</v>
      </c>
      <c r="G339" s="397" t="e">
        <v>#N/A</v>
      </c>
      <c r="H339" s="397" t="e">
        <v>#N/A</v>
      </c>
      <c r="I339" s="397" t="e">
        <v>#N/A</v>
      </c>
      <c r="J339" s="397" t="e">
        <v>#N/A</v>
      </c>
      <c r="K339" s="397" t="e">
        <v>#N/A</v>
      </c>
      <c r="L339" s="397" t="e">
        <v>#N/A</v>
      </c>
      <c r="M339" s="397" t="e">
        <v>#N/A</v>
      </c>
    </row>
    <row r="340" spans="3:13" x14ac:dyDescent="0.25">
      <c r="C340" s="397" t="e">
        <v>#N/A</v>
      </c>
      <c r="D340" s="397" t="e">
        <v>#N/A</v>
      </c>
      <c r="E340" s="397" t="e">
        <v>#N/A</v>
      </c>
      <c r="F340" s="397" t="e">
        <v>#N/A</v>
      </c>
      <c r="G340" s="397" t="e">
        <v>#N/A</v>
      </c>
      <c r="H340" s="397" t="e">
        <v>#N/A</v>
      </c>
      <c r="I340" s="397" t="e">
        <v>#N/A</v>
      </c>
      <c r="J340" s="397" t="e">
        <v>#N/A</v>
      </c>
      <c r="K340" s="397" t="e">
        <v>#N/A</v>
      </c>
      <c r="L340" s="397" t="e">
        <v>#N/A</v>
      </c>
      <c r="M340" s="397" t="e">
        <v>#N/A</v>
      </c>
    </row>
    <row r="341" spans="3:13" x14ac:dyDescent="0.25">
      <c r="C341" s="397" t="e">
        <v>#N/A</v>
      </c>
      <c r="D341" s="397" t="e">
        <v>#N/A</v>
      </c>
      <c r="E341" s="397" t="e">
        <v>#N/A</v>
      </c>
      <c r="F341" s="397" t="e">
        <v>#N/A</v>
      </c>
      <c r="G341" s="397" t="e">
        <v>#N/A</v>
      </c>
      <c r="H341" s="397" t="e">
        <v>#N/A</v>
      </c>
      <c r="I341" s="397" t="e">
        <v>#N/A</v>
      </c>
      <c r="J341" s="397" t="e">
        <v>#N/A</v>
      </c>
      <c r="K341" s="397" t="e">
        <v>#N/A</v>
      </c>
      <c r="L341" s="397" t="e">
        <v>#N/A</v>
      </c>
      <c r="M341" s="397" t="e">
        <v>#N/A</v>
      </c>
    </row>
    <row r="342" spans="3:13" x14ac:dyDescent="0.25">
      <c r="C342" s="397" t="e">
        <v>#N/A</v>
      </c>
      <c r="D342" s="397" t="e">
        <v>#N/A</v>
      </c>
      <c r="E342" s="397" t="e">
        <v>#N/A</v>
      </c>
      <c r="F342" s="397" t="e">
        <v>#N/A</v>
      </c>
      <c r="G342" s="397" t="e">
        <v>#N/A</v>
      </c>
      <c r="H342" s="397" t="e">
        <v>#N/A</v>
      </c>
      <c r="I342" s="397" t="e">
        <v>#N/A</v>
      </c>
      <c r="J342" s="397" t="e">
        <v>#N/A</v>
      </c>
      <c r="K342" s="397" t="e">
        <v>#N/A</v>
      </c>
      <c r="L342" s="397" t="e">
        <v>#N/A</v>
      </c>
      <c r="M342" s="397" t="e">
        <v>#N/A</v>
      </c>
    </row>
    <row r="343" spans="3:13" x14ac:dyDescent="0.25">
      <c r="C343" s="397" t="e">
        <v>#N/A</v>
      </c>
      <c r="D343" s="397" t="e">
        <v>#N/A</v>
      </c>
      <c r="E343" s="397" t="e">
        <v>#N/A</v>
      </c>
      <c r="F343" s="397" t="e">
        <v>#N/A</v>
      </c>
      <c r="G343" s="397" t="e">
        <v>#N/A</v>
      </c>
      <c r="H343" s="397" t="e">
        <v>#N/A</v>
      </c>
      <c r="I343" s="397" t="e">
        <v>#N/A</v>
      </c>
      <c r="J343" s="397" t="e">
        <v>#N/A</v>
      </c>
      <c r="K343" s="397" t="e">
        <v>#N/A</v>
      </c>
      <c r="L343" s="397" t="e">
        <v>#N/A</v>
      </c>
      <c r="M343" s="397" t="e">
        <v>#N/A</v>
      </c>
    </row>
    <row r="344" spans="3:13" x14ac:dyDescent="0.25">
      <c r="C344" s="397" t="e">
        <v>#N/A</v>
      </c>
      <c r="D344" s="397" t="e">
        <v>#N/A</v>
      </c>
      <c r="E344" s="397" t="e">
        <v>#N/A</v>
      </c>
      <c r="F344" s="397" t="e">
        <v>#N/A</v>
      </c>
      <c r="G344" s="397" t="e">
        <v>#N/A</v>
      </c>
      <c r="H344" s="397" t="e">
        <v>#N/A</v>
      </c>
      <c r="I344" s="397" t="e">
        <v>#N/A</v>
      </c>
      <c r="J344" s="397" t="e">
        <v>#N/A</v>
      </c>
      <c r="K344" s="397" t="e">
        <v>#N/A</v>
      </c>
      <c r="L344" s="397" t="e">
        <v>#N/A</v>
      </c>
      <c r="M344" s="397" t="e">
        <v>#N/A</v>
      </c>
    </row>
    <row r="345" spans="3:13" x14ac:dyDescent="0.25">
      <c r="C345" s="397" t="e">
        <v>#N/A</v>
      </c>
      <c r="D345" s="397" t="e">
        <v>#N/A</v>
      </c>
      <c r="E345" s="397" t="e">
        <v>#N/A</v>
      </c>
      <c r="F345" s="397" t="e">
        <v>#N/A</v>
      </c>
      <c r="G345" s="397" t="e">
        <v>#N/A</v>
      </c>
      <c r="H345" s="397" t="e">
        <v>#N/A</v>
      </c>
      <c r="I345" s="397" t="e">
        <v>#N/A</v>
      </c>
      <c r="J345" s="397" t="e">
        <v>#N/A</v>
      </c>
      <c r="K345" s="397" t="e">
        <v>#N/A</v>
      </c>
      <c r="L345" s="397" t="e">
        <v>#N/A</v>
      </c>
      <c r="M345" s="397" t="e">
        <v>#N/A</v>
      </c>
    </row>
    <row r="346" spans="3:13" x14ac:dyDescent="0.25">
      <c r="C346" s="397" t="e">
        <v>#N/A</v>
      </c>
      <c r="D346" s="397" t="e">
        <v>#N/A</v>
      </c>
      <c r="E346" s="397" t="e">
        <v>#N/A</v>
      </c>
      <c r="F346" s="397" t="e">
        <v>#N/A</v>
      </c>
      <c r="G346" s="397" t="e">
        <v>#N/A</v>
      </c>
      <c r="H346" s="397" t="e">
        <v>#N/A</v>
      </c>
      <c r="I346" s="397" t="e">
        <v>#N/A</v>
      </c>
      <c r="J346" s="397" t="e">
        <v>#N/A</v>
      </c>
      <c r="K346" s="397" t="e">
        <v>#N/A</v>
      </c>
      <c r="L346" s="397" t="e">
        <v>#N/A</v>
      </c>
      <c r="M346" s="397" t="e">
        <v>#N/A</v>
      </c>
    </row>
    <row r="347" spans="3:13" x14ac:dyDescent="0.25">
      <c r="C347" s="397" t="e">
        <v>#N/A</v>
      </c>
      <c r="D347" s="397" t="e">
        <v>#N/A</v>
      </c>
      <c r="E347" s="397" t="e">
        <v>#N/A</v>
      </c>
      <c r="F347" s="397" t="e">
        <v>#N/A</v>
      </c>
      <c r="G347" s="397" t="e">
        <v>#N/A</v>
      </c>
      <c r="H347" s="397" t="e">
        <v>#N/A</v>
      </c>
      <c r="I347" s="397" t="e">
        <v>#N/A</v>
      </c>
      <c r="J347" s="397" t="e">
        <v>#N/A</v>
      </c>
      <c r="K347" s="397" t="e">
        <v>#N/A</v>
      </c>
      <c r="L347" s="397" t="e">
        <v>#N/A</v>
      </c>
      <c r="M347" s="397" t="e">
        <v>#N/A</v>
      </c>
    </row>
    <row r="348" spans="3:13" x14ac:dyDescent="0.25">
      <c r="C348" s="397" t="e">
        <v>#N/A</v>
      </c>
      <c r="D348" s="397" t="e">
        <v>#N/A</v>
      </c>
      <c r="E348" s="397" t="e">
        <v>#N/A</v>
      </c>
      <c r="F348" s="397" t="e">
        <v>#N/A</v>
      </c>
      <c r="G348" s="397" t="e">
        <v>#N/A</v>
      </c>
      <c r="H348" s="397" t="e">
        <v>#N/A</v>
      </c>
      <c r="I348" s="397" t="e">
        <v>#N/A</v>
      </c>
      <c r="J348" s="397" t="e">
        <v>#N/A</v>
      </c>
      <c r="K348" s="397" t="e">
        <v>#N/A</v>
      </c>
      <c r="L348" s="397" t="e">
        <v>#N/A</v>
      </c>
      <c r="M348" s="397" t="e">
        <v>#N/A</v>
      </c>
    </row>
    <row r="349" spans="3:13" x14ac:dyDescent="0.25">
      <c r="C349" s="397" t="e">
        <v>#N/A</v>
      </c>
      <c r="D349" s="397" t="e">
        <v>#N/A</v>
      </c>
      <c r="E349" s="397" t="e">
        <v>#N/A</v>
      </c>
      <c r="F349" s="397" t="e">
        <v>#N/A</v>
      </c>
      <c r="G349" s="397" t="e">
        <v>#N/A</v>
      </c>
      <c r="H349" s="397" t="e">
        <v>#N/A</v>
      </c>
      <c r="I349" s="397" t="e">
        <v>#N/A</v>
      </c>
      <c r="J349" s="397" t="e">
        <v>#N/A</v>
      </c>
      <c r="K349" s="397" t="e">
        <v>#N/A</v>
      </c>
      <c r="L349" s="397" t="e">
        <v>#N/A</v>
      </c>
      <c r="M349" s="397" t="e">
        <v>#N/A</v>
      </c>
    </row>
    <row r="350" spans="3:13" x14ac:dyDescent="0.25">
      <c r="C350" s="397" t="e">
        <v>#N/A</v>
      </c>
      <c r="D350" s="397" t="e">
        <v>#N/A</v>
      </c>
      <c r="E350" s="397" t="e">
        <v>#N/A</v>
      </c>
      <c r="F350" s="397" t="e">
        <v>#N/A</v>
      </c>
      <c r="G350" s="397" t="e">
        <v>#N/A</v>
      </c>
      <c r="H350" s="397" t="e">
        <v>#N/A</v>
      </c>
      <c r="I350" s="397" t="e">
        <v>#N/A</v>
      </c>
      <c r="J350" s="397" t="e">
        <v>#N/A</v>
      </c>
      <c r="K350" s="397" t="e">
        <v>#N/A</v>
      </c>
      <c r="L350" s="397" t="e">
        <v>#N/A</v>
      </c>
      <c r="M350" s="397" t="e">
        <v>#N/A</v>
      </c>
    </row>
    <row r="351" spans="3:13" x14ac:dyDescent="0.25">
      <c r="C351" s="397" t="e">
        <v>#N/A</v>
      </c>
      <c r="D351" s="397" t="e">
        <v>#N/A</v>
      </c>
      <c r="E351" s="397" t="e">
        <v>#N/A</v>
      </c>
      <c r="F351" s="397" t="e">
        <v>#N/A</v>
      </c>
      <c r="G351" s="397" t="e">
        <v>#N/A</v>
      </c>
      <c r="H351" s="397" t="e">
        <v>#N/A</v>
      </c>
      <c r="I351" s="397" t="e">
        <v>#N/A</v>
      </c>
      <c r="J351" s="397" t="e">
        <v>#N/A</v>
      </c>
      <c r="K351" s="397" t="e">
        <v>#N/A</v>
      </c>
      <c r="L351" s="397" t="e">
        <v>#N/A</v>
      </c>
      <c r="M351" s="397" t="e">
        <v>#N/A</v>
      </c>
    </row>
    <row r="352" spans="3:13" x14ac:dyDescent="0.25">
      <c r="C352" s="397" t="e">
        <v>#N/A</v>
      </c>
      <c r="D352" s="397" t="e">
        <v>#N/A</v>
      </c>
      <c r="E352" s="397" t="e">
        <v>#N/A</v>
      </c>
      <c r="F352" s="397" t="e">
        <v>#N/A</v>
      </c>
      <c r="G352" s="397" t="e">
        <v>#N/A</v>
      </c>
      <c r="H352" s="397" t="e">
        <v>#N/A</v>
      </c>
      <c r="I352" s="397" t="e">
        <v>#N/A</v>
      </c>
      <c r="J352" s="397" t="e">
        <v>#N/A</v>
      </c>
      <c r="K352" s="397" t="e">
        <v>#N/A</v>
      </c>
      <c r="L352" s="397" t="e">
        <v>#N/A</v>
      </c>
      <c r="M352" s="397" t="e">
        <v>#N/A</v>
      </c>
    </row>
    <row r="353" spans="3:13" x14ac:dyDescent="0.25">
      <c r="C353" s="397" t="e">
        <v>#N/A</v>
      </c>
      <c r="D353" s="397" t="e">
        <v>#N/A</v>
      </c>
      <c r="E353" s="397" t="e">
        <v>#N/A</v>
      </c>
      <c r="F353" s="397" t="e">
        <v>#N/A</v>
      </c>
      <c r="G353" s="397" t="e">
        <v>#N/A</v>
      </c>
      <c r="H353" s="397" t="e">
        <v>#N/A</v>
      </c>
      <c r="I353" s="397" t="e">
        <v>#N/A</v>
      </c>
      <c r="J353" s="397" t="e">
        <v>#N/A</v>
      </c>
      <c r="K353" s="397" t="e">
        <v>#N/A</v>
      </c>
      <c r="L353" s="397" t="e">
        <v>#N/A</v>
      </c>
      <c r="M353" s="397" t="e">
        <v>#N/A</v>
      </c>
    </row>
    <row r="354" spans="3:13" x14ac:dyDescent="0.25">
      <c r="C354" s="397" t="e">
        <v>#N/A</v>
      </c>
      <c r="D354" s="397" t="e">
        <v>#N/A</v>
      </c>
      <c r="E354" s="397" t="e">
        <v>#N/A</v>
      </c>
      <c r="F354" s="397" t="e">
        <v>#N/A</v>
      </c>
      <c r="G354" s="397" t="e">
        <v>#N/A</v>
      </c>
      <c r="H354" s="397" t="e">
        <v>#N/A</v>
      </c>
      <c r="I354" s="397" t="e">
        <v>#N/A</v>
      </c>
      <c r="J354" s="397" t="e">
        <v>#N/A</v>
      </c>
      <c r="K354" s="397" t="e">
        <v>#N/A</v>
      </c>
      <c r="L354" s="397" t="e">
        <v>#N/A</v>
      </c>
      <c r="M354" s="397" t="e">
        <v>#N/A</v>
      </c>
    </row>
    <row r="355" spans="3:13" x14ac:dyDescent="0.25">
      <c r="C355" s="397" t="e">
        <v>#N/A</v>
      </c>
      <c r="D355" s="397" t="e">
        <v>#N/A</v>
      </c>
      <c r="E355" s="397" t="e">
        <v>#N/A</v>
      </c>
      <c r="F355" s="397" t="e">
        <v>#N/A</v>
      </c>
      <c r="G355" s="397" t="e">
        <v>#N/A</v>
      </c>
      <c r="H355" s="397" t="e">
        <v>#N/A</v>
      </c>
      <c r="I355" s="397" t="e">
        <v>#N/A</v>
      </c>
      <c r="J355" s="397" t="e">
        <v>#N/A</v>
      </c>
      <c r="K355" s="397" t="e">
        <v>#N/A</v>
      </c>
      <c r="L355" s="397" t="e">
        <v>#N/A</v>
      </c>
      <c r="M355" s="397" t="e">
        <v>#N/A</v>
      </c>
    </row>
    <row r="356" spans="3:13" x14ac:dyDescent="0.25">
      <c r="C356" s="397" t="e">
        <v>#N/A</v>
      </c>
      <c r="D356" s="397" t="e">
        <v>#N/A</v>
      </c>
      <c r="E356" s="397" t="e">
        <v>#N/A</v>
      </c>
      <c r="F356" s="397" t="e">
        <v>#N/A</v>
      </c>
      <c r="G356" s="397" t="e">
        <v>#N/A</v>
      </c>
      <c r="H356" s="397" t="e">
        <v>#N/A</v>
      </c>
      <c r="I356" s="397" t="e">
        <v>#N/A</v>
      </c>
      <c r="J356" s="397" t="e">
        <v>#N/A</v>
      </c>
      <c r="K356" s="397" t="e">
        <v>#N/A</v>
      </c>
      <c r="L356" s="397" t="e">
        <v>#N/A</v>
      </c>
      <c r="M356" s="397" t="e">
        <v>#N/A</v>
      </c>
    </row>
    <row r="357" spans="3:13" x14ac:dyDescent="0.25">
      <c r="C357" s="397" t="e">
        <v>#N/A</v>
      </c>
      <c r="D357" s="397" t="e">
        <v>#N/A</v>
      </c>
      <c r="E357" s="397" t="e">
        <v>#N/A</v>
      </c>
      <c r="F357" s="397" t="e">
        <v>#N/A</v>
      </c>
      <c r="G357" s="397" t="e">
        <v>#N/A</v>
      </c>
      <c r="H357" s="397" t="e">
        <v>#N/A</v>
      </c>
      <c r="I357" s="397" t="e">
        <v>#N/A</v>
      </c>
      <c r="J357" s="397" t="e">
        <v>#N/A</v>
      </c>
      <c r="K357" s="397" t="e">
        <v>#N/A</v>
      </c>
      <c r="L357" s="397" t="e">
        <v>#N/A</v>
      </c>
      <c r="M357" s="397" t="e">
        <v>#N/A</v>
      </c>
    </row>
    <row r="358" spans="3:13" x14ac:dyDescent="0.25">
      <c r="C358" s="397" t="e">
        <v>#N/A</v>
      </c>
      <c r="D358" s="397" t="e">
        <v>#N/A</v>
      </c>
      <c r="E358" s="397" t="e">
        <v>#N/A</v>
      </c>
      <c r="F358" s="397" t="e">
        <v>#N/A</v>
      </c>
      <c r="G358" s="397" t="e">
        <v>#N/A</v>
      </c>
      <c r="H358" s="397" t="e">
        <v>#N/A</v>
      </c>
      <c r="I358" s="397" t="e">
        <v>#N/A</v>
      </c>
      <c r="J358" s="397" t="e">
        <v>#N/A</v>
      </c>
      <c r="K358" s="397" t="e">
        <v>#N/A</v>
      </c>
      <c r="L358" s="397" t="e">
        <v>#N/A</v>
      </c>
      <c r="M358" s="397" t="e">
        <v>#N/A</v>
      </c>
    </row>
    <row r="359" spans="3:13" x14ac:dyDescent="0.25">
      <c r="C359" s="397" t="e">
        <v>#N/A</v>
      </c>
      <c r="D359" s="397" t="e">
        <v>#N/A</v>
      </c>
      <c r="E359" s="397" t="e">
        <v>#N/A</v>
      </c>
      <c r="F359" s="397" t="e">
        <v>#N/A</v>
      </c>
      <c r="G359" s="397" t="e">
        <v>#N/A</v>
      </c>
      <c r="H359" s="397" t="e">
        <v>#N/A</v>
      </c>
      <c r="I359" s="397" t="e">
        <v>#N/A</v>
      </c>
      <c r="J359" s="397" t="e">
        <v>#N/A</v>
      </c>
      <c r="K359" s="397" t="e">
        <v>#N/A</v>
      </c>
      <c r="L359" s="397" t="e">
        <v>#N/A</v>
      </c>
      <c r="M359" s="397" t="e">
        <v>#N/A</v>
      </c>
    </row>
    <row r="360" spans="3:13" x14ac:dyDescent="0.25">
      <c r="C360" s="397" t="e">
        <v>#N/A</v>
      </c>
      <c r="D360" s="397" t="e">
        <v>#N/A</v>
      </c>
      <c r="E360" s="397" t="e">
        <v>#N/A</v>
      </c>
      <c r="F360" s="397" t="e">
        <v>#N/A</v>
      </c>
      <c r="G360" s="397" t="e">
        <v>#N/A</v>
      </c>
      <c r="H360" s="397" t="e">
        <v>#N/A</v>
      </c>
      <c r="I360" s="397" t="e">
        <v>#N/A</v>
      </c>
      <c r="J360" s="397" t="e">
        <v>#N/A</v>
      </c>
      <c r="K360" s="397" t="e">
        <v>#N/A</v>
      </c>
      <c r="L360" s="397" t="e">
        <v>#N/A</v>
      </c>
      <c r="M360" s="397" t="e">
        <v>#N/A</v>
      </c>
    </row>
    <row r="361" spans="3:13" x14ac:dyDescent="0.25">
      <c r="C361" s="397" t="e">
        <v>#N/A</v>
      </c>
      <c r="D361" s="397" t="e">
        <v>#N/A</v>
      </c>
      <c r="E361" s="397" t="e">
        <v>#N/A</v>
      </c>
      <c r="F361" s="397" t="e">
        <v>#N/A</v>
      </c>
      <c r="G361" s="397" t="e">
        <v>#N/A</v>
      </c>
      <c r="H361" s="397" t="e">
        <v>#N/A</v>
      </c>
      <c r="I361" s="397" t="e">
        <v>#N/A</v>
      </c>
      <c r="J361" s="397" t="e">
        <v>#N/A</v>
      </c>
      <c r="K361" s="397" t="e">
        <v>#N/A</v>
      </c>
      <c r="L361" s="397" t="e">
        <v>#N/A</v>
      </c>
      <c r="M361" s="397" t="e">
        <v>#N/A</v>
      </c>
    </row>
    <row r="362" spans="3:13" x14ac:dyDescent="0.25">
      <c r="C362" s="397" t="e">
        <v>#N/A</v>
      </c>
      <c r="D362" s="397" t="e">
        <v>#N/A</v>
      </c>
      <c r="E362" s="397" t="e">
        <v>#N/A</v>
      </c>
      <c r="F362" s="397" t="e">
        <v>#N/A</v>
      </c>
      <c r="G362" s="397" t="e">
        <v>#N/A</v>
      </c>
      <c r="H362" s="397" t="e">
        <v>#N/A</v>
      </c>
      <c r="I362" s="397" t="e">
        <v>#N/A</v>
      </c>
      <c r="J362" s="397" t="e">
        <v>#N/A</v>
      </c>
      <c r="K362" s="397" t="e">
        <v>#N/A</v>
      </c>
      <c r="L362" s="397" t="e">
        <v>#N/A</v>
      </c>
      <c r="M362" s="397" t="e">
        <v>#N/A</v>
      </c>
    </row>
    <row r="363" spans="3:13" x14ac:dyDescent="0.25">
      <c r="C363" s="397" t="e">
        <v>#N/A</v>
      </c>
      <c r="D363" s="397" t="e">
        <v>#N/A</v>
      </c>
      <c r="E363" s="397" t="e">
        <v>#N/A</v>
      </c>
      <c r="F363" s="397" t="e">
        <v>#N/A</v>
      </c>
      <c r="G363" s="397" t="e">
        <v>#N/A</v>
      </c>
      <c r="H363" s="397" t="e">
        <v>#N/A</v>
      </c>
      <c r="I363" s="397" t="e">
        <v>#N/A</v>
      </c>
      <c r="J363" s="397" t="e">
        <v>#N/A</v>
      </c>
      <c r="K363" s="397" t="e">
        <v>#N/A</v>
      </c>
      <c r="L363" s="397" t="e">
        <v>#N/A</v>
      </c>
      <c r="M363" s="397" t="e">
        <v>#N/A</v>
      </c>
    </row>
    <row r="364" spans="3:13" x14ac:dyDescent="0.25">
      <c r="C364" s="397" t="e">
        <v>#N/A</v>
      </c>
      <c r="D364" s="397" t="e">
        <v>#N/A</v>
      </c>
      <c r="E364" s="397" t="e">
        <v>#N/A</v>
      </c>
      <c r="F364" s="397" t="e">
        <v>#N/A</v>
      </c>
      <c r="G364" s="397" t="e">
        <v>#N/A</v>
      </c>
      <c r="H364" s="397" t="e">
        <v>#N/A</v>
      </c>
      <c r="I364" s="397" t="e">
        <v>#N/A</v>
      </c>
      <c r="J364" s="397" t="e">
        <v>#N/A</v>
      </c>
      <c r="K364" s="397" t="e">
        <v>#N/A</v>
      </c>
      <c r="L364" s="397" t="e">
        <v>#N/A</v>
      </c>
      <c r="M364" s="397" t="e">
        <v>#N/A</v>
      </c>
    </row>
    <row r="365" spans="3:13" x14ac:dyDescent="0.25">
      <c r="C365" s="397" t="e">
        <v>#N/A</v>
      </c>
      <c r="D365" s="397" t="e">
        <v>#N/A</v>
      </c>
      <c r="E365" s="397" t="e">
        <v>#N/A</v>
      </c>
      <c r="F365" s="397" t="e">
        <v>#N/A</v>
      </c>
      <c r="G365" s="397" t="e">
        <v>#N/A</v>
      </c>
      <c r="H365" s="397" t="e">
        <v>#N/A</v>
      </c>
      <c r="I365" s="397" t="e">
        <v>#N/A</v>
      </c>
      <c r="J365" s="397" t="e">
        <v>#N/A</v>
      </c>
      <c r="K365" s="397" t="e">
        <v>#N/A</v>
      </c>
      <c r="L365" s="397" t="e">
        <v>#N/A</v>
      </c>
      <c r="M365" s="397" t="e">
        <v>#N/A</v>
      </c>
    </row>
    <row r="366" spans="3:13" x14ac:dyDescent="0.25">
      <c r="C366" s="397" t="e">
        <v>#N/A</v>
      </c>
      <c r="D366" s="397" t="e">
        <v>#N/A</v>
      </c>
      <c r="E366" s="397" t="e">
        <v>#N/A</v>
      </c>
      <c r="F366" s="397" t="e">
        <v>#N/A</v>
      </c>
      <c r="G366" s="397" t="e">
        <v>#N/A</v>
      </c>
      <c r="H366" s="397" t="e">
        <v>#N/A</v>
      </c>
      <c r="I366" s="397" t="e">
        <v>#N/A</v>
      </c>
      <c r="J366" s="397" t="e">
        <v>#N/A</v>
      </c>
      <c r="K366" s="397" t="e">
        <v>#N/A</v>
      </c>
      <c r="L366" s="397" t="e">
        <v>#N/A</v>
      </c>
      <c r="M366" s="397" t="e">
        <v>#N/A</v>
      </c>
    </row>
    <row r="367" spans="3:13" x14ac:dyDescent="0.25">
      <c r="C367" s="397" t="e">
        <v>#N/A</v>
      </c>
      <c r="D367" s="397" t="e">
        <v>#N/A</v>
      </c>
      <c r="E367" s="397" t="e">
        <v>#N/A</v>
      </c>
      <c r="F367" s="397" t="e">
        <v>#N/A</v>
      </c>
      <c r="G367" s="397" t="e">
        <v>#N/A</v>
      </c>
      <c r="H367" s="397" t="e">
        <v>#N/A</v>
      </c>
      <c r="I367" s="397" t="e">
        <v>#N/A</v>
      </c>
      <c r="J367" s="397" t="e">
        <v>#N/A</v>
      </c>
      <c r="K367" s="397" t="e">
        <v>#N/A</v>
      </c>
      <c r="L367" s="397" t="e">
        <v>#N/A</v>
      </c>
      <c r="M367" s="397" t="e">
        <v>#N/A</v>
      </c>
    </row>
    <row r="368" spans="3:13" x14ac:dyDescent="0.25">
      <c r="C368" s="397" t="e">
        <v>#N/A</v>
      </c>
      <c r="D368" s="397" t="e">
        <v>#N/A</v>
      </c>
      <c r="E368" s="397" t="e">
        <v>#N/A</v>
      </c>
      <c r="F368" s="397" t="e">
        <v>#N/A</v>
      </c>
      <c r="G368" s="397" t="e">
        <v>#N/A</v>
      </c>
      <c r="H368" s="397" t="e">
        <v>#N/A</v>
      </c>
      <c r="I368" s="397" t="e">
        <v>#N/A</v>
      </c>
      <c r="J368" s="397" t="e">
        <v>#N/A</v>
      </c>
      <c r="K368" s="397" t="e">
        <v>#N/A</v>
      </c>
      <c r="L368" s="397" t="e">
        <v>#N/A</v>
      </c>
      <c r="M368" s="397" t="e">
        <v>#N/A</v>
      </c>
    </row>
    <row r="369" spans="3:13" x14ac:dyDescent="0.25">
      <c r="C369" s="397" t="e">
        <v>#N/A</v>
      </c>
      <c r="D369" s="397" t="e">
        <v>#N/A</v>
      </c>
      <c r="E369" s="397" t="e">
        <v>#N/A</v>
      </c>
      <c r="F369" s="397" t="e">
        <v>#N/A</v>
      </c>
      <c r="G369" s="397" t="e">
        <v>#N/A</v>
      </c>
      <c r="H369" s="397" t="e">
        <v>#N/A</v>
      </c>
      <c r="I369" s="397" t="e">
        <v>#N/A</v>
      </c>
      <c r="J369" s="397" t="e">
        <v>#N/A</v>
      </c>
      <c r="K369" s="397" t="e">
        <v>#N/A</v>
      </c>
      <c r="L369" s="397" t="e">
        <v>#N/A</v>
      </c>
      <c r="M369" s="397" t="e">
        <v>#N/A</v>
      </c>
    </row>
    <row r="370" spans="3:13" x14ac:dyDescent="0.25">
      <c r="C370" s="397" t="e">
        <v>#N/A</v>
      </c>
      <c r="D370" s="397" t="e">
        <v>#N/A</v>
      </c>
      <c r="E370" s="397" t="e">
        <v>#N/A</v>
      </c>
      <c r="F370" s="397" t="e">
        <v>#N/A</v>
      </c>
      <c r="G370" s="397" t="e">
        <v>#N/A</v>
      </c>
      <c r="H370" s="397" t="e">
        <v>#N/A</v>
      </c>
      <c r="I370" s="397" t="e">
        <v>#N/A</v>
      </c>
      <c r="J370" s="397" t="e">
        <v>#N/A</v>
      </c>
      <c r="K370" s="397" t="e">
        <v>#N/A</v>
      </c>
      <c r="L370" s="397" t="e">
        <v>#N/A</v>
      </c>
      <c r="M370" s="397" t="e">
        <v>#N/A</v>
      </c>
    </row>
    <row r="371" spans="3:13" x14ac:dyDescent="0.25">
      <c r="C371" s="397" t="e">
        <v>#N/A</v>
      </c>
      <c r="D371" s="397" t="e">
        <v>#N/A</v>
      </c>
      <c r="E371" s="397" t="e">
        <v>#N/A</v>
      </c>
      <c r="F371" s="397" t="e">
        <v>#N/A</v>
      </c>
      <c r="G371" s="397" t="e">
        <v>#N/A</v>
      </c>
      <c r="H371" s="397" t="e">
        <v>#N/A</v>
      </c>
      <c r="I371" s="397" t="e">
        <v>#N/A</v>
      </c>
      <c r="J371" s="397" t="e">
        <v>#N/A</v>
      </c>
      <c r="K371" s="397" t="e">
        <v>#N/A</v>
      </c>
      <c r="L371" s="397" t="e">
        <v>#N/A</v>
      </c>
      <c r="M371" s="397" t="e">
        <v>#N/A</v>
      </c>
    </row>
    <row r="372" spans="3:13" x14ac:dyDescent="0.25">
      <c r="C372" s="397" t="e">
        <v>#N/A</v>
      </c>
      <c r="D372" s="397" t="e">
        <v>#N/A</v>
      </c>
      <c r="E372" s="397" t="e">
        <v>#N/A</v>
      </c>
      <c r="F372" s="397" t="e">
        <v>#N/A</v>
      </c>
      <c r="G372" s="397" t="e">
        <v>#N/A</v>
      </c>
      <c r="H372" s="397" t="e">
        <v>#N/A</v>
      </c>
      <c r="I372" s="397" t="e">
        <v>#N/A</v>
      </c>
      <c r="J372" s="397" t="e">
        <v>#N/A</v>
      </c>
      <c r="K372" s="397" t="e">
        <v>#N/A</v>
      </c>
      <c r="L372" s="397" t="e">
        <v>#N/A</v>
      </c>
      <c r="M372" s="397" t="e">
        <v>#N/A</v>
      </c>
    </row>
    <row r="373" spans="3:13" x14ac:dyDescent="0.25">
      <c r="C373" s="397" t="e">
        <v>#N/A</v>
      </c>
      <c r="D373" s="397" t="e">
        <v>#N/A</v>
      </c>
      <c r="E373" s="397" t="e">
        <v>#N/A</v>
      </c>
      <c r="F373" s="397" t="e">
        <v>#N/A</v>
      </c>
      <c r="G373" s="397" t="e">
        <v>#N/A</v>
      </c>
      <c r="H373" s="397" t="e">
        <v>#N/A</v>
      </c>
      <c r="I373" s="397" t="e">
        <v>#N/A</v>
      </c>
      <c r="J373" s="397" t="e">
        <v>#N/A</v>
      </c>
      <c r="K373" s="397" t="e">
        <v>#N/A</v>
      </c>
      <c r="L373" s="397" t="e">
        <v>#N/A</v>
      </c>
      <c r="M373" s="397" t="e">
        <v>#N/A</v>
      </c>
    </row>
    <row r="374" spans="3:13" x14ac:dyDescent="0.25">
      <c r="C374" s="397" t="e">
        <v>#N/A</v>
      </c>
      <c r="D374" s="397" t="e">
        <v>#N/A</v>
      </c>
      <c r="E374" s="397" t="e">
        <v>#N/A</v>
      </c>
      <c r="F374" s="397" t="e">
        <v>#N/A</v>
      </c>
      <c r="G374" s="397" t="e">
        <v>#N/A</v>
      </c>
      <c r="H374" s="397" t="e">
        <v>#N/A</v>
      </c>
      <c r="I374" s="397" t="e">
        <v>#N/A</v>
      </c>
      <c r="J374" s="397" t="e">
        <v>#N/A</v>
      </c>
      <c r="K374" s="397" t="e">
        <v>#N/A</v>
      </c>
      <c r="L374" s="397" t="e">
        <v>#N/A</v>
      </c>
      <c r="M374" s="397" t="e">
        <v>#N/A</v>
      </c>
    </row>
    <row r="375" spans="3:13" x14ac:dyDescent="0.25">
      <c r="C375" s="397" t="e">
        <v>#N/A</v>
      </c>
      <c r="D375" s="397" t="e">
        <v>#N/A</v>
      </c>
      <c r="E375" s="397" t="e">
        <v>#N/A</v>
      </c>
      <c r="F375" s="397" t="e">
        <v>#N/A</v>
      </c>
      <c r="G375" s="397" t="e">
        <v>#N/A</v>
      </c>
      <c r="H375" s="397" t="e">
        <v>#N/A</v>
      </c>
      <c r="I375" s="397" t="e">
        <v>#N/A</v>
      </c>
      <c r="J375" s="397" t="e">
        <v>#N/A</v>
      </c>
      <c r="K375" s="397" t="e">
        <v>#N/A</v>
      </c>
      <c r="L375" s="397" t="e">
        <v>#N/A</v>
      </c>
      <c r="M375" s="397" t="e">
        <v>#N/A</v>
      </c>
    </row>
    <row r="376" spans="3:13" x14ac:dyDescent="0.25">
      <c r="C376" s="397" t="e">
        <v>#N/A</v>
      </c>
      <c r="D376" s="397" t="e">
        <v>#N/A</v>
      </c>
      <c r="E376" s="397" t="e">
        <v>#N/A</v>
      </c>
      <c r="F376" s="397" t="e">
        <v>#N/A</v>
      </c>
      <c r="G376" s="397" t="e">
        <v>#N/A</v>
      </c>
      <c r="H376" s="397" t="e">
        <v>#N/A</v>
      </c>
      <c r="I376" s="397" t="e">
        <v>#N/A</v>
      </c>
      <c r="J376" s="397" t="e">
        <v>#N/A</v>
      </c>
      <c r="K376" s="397" t="e">
        <v>#N/A</v>
      </c>
      <c r="L376" s="397" t="e">
        <v>#N/A</v>
      </c>
      <c r="M376" s="397" t="e">
        <v>#N/A</v>
      </c>
    </row>
    <row r="377" spans="3:13" x14ac:dyDescent="0.25">
      <c r="C377" s="397" t="e">
        <v>#N/A</v>
      </c>
      <c r="D377" s="397" t="e">
        <v>#N/A</v>
      </c>
      <c r="E377" s="397" t="e">
        <v>#N/A</v>
      </c>
      <c r="F377" s="397" t="e">
        <v>#N/A</v>
      </c>
      <c r="G377" s="397" t="e">
        <v>#N/A</v>
      </c>
      <c r="H377" s="397" t="e">
        <v>#N/A</v>
      </c>
      <c r="I377" s="397" t="e">
        <v>#N/A</v>
      </c>
      <c r="J377" s="397" t="e">
        <v>#N/A</v>
      </c>
      <c r="K377" s="397" t="e">
        <v>#N/A</v>
      </c>
      <c r="L377" s="397" t="e">
        <v>#N/A</v>
      </c>
      <c r="M377" s="397" t="e">
        <v>#N/A</v>
      </c>
    </row>
    <row r="378" spans="3:13" x14ac:dyDescent="0.25">
      <c r="C378" s="397" t="e">
        <v>#N/A</v>
      </c>
      <c r="D378" s="397" t="e">
        <v>#N/A</v>
      </c>
      <c r="E378" s="397" t="e">
        <v>#N/A</v>
      </c>
      <c r="F378" s="397" t="e">
        <v>#N/A</v>
      </c>
      <c r="G378" s="397" t="e">
        <v>#N/A</v>
      </c>
      <c r="H378" s="397" t="e">
        <v>#N/A</v>
      </c>
      <c r="I378" s="397" t="e">
        <v>#N/A</v>
      </c>
      <c r="J378" s="397" t="e">
        <v>#N/A</v>
      </c>
      <c r="K378" s="397" t="e">
        <v>#N/A</v>
      </c>
      <c r="L378" s="397" t="e">
        <v>#N/A</v>
      </c>
      <c r="M378" s="397" t="e">
        <v>#N/A</v>
      </c>
    </row>
    <row r="379" spans="3:13" x14ac:dyDescent="0.25">
      <c r="C379" s="397" t="e">
        <v>#N/A</v>
      </c>
      <c r="D379" s="397" t="e">
        <v>#N/A</v>
      </c>
      <c r="E379" s="397" t="e">
        <v>#N/A</v>
      </c>
      <c r="F379" s="397" t="e">
        <v>#N/A</v>
      </c>
      <c r="G379" s="397" t="e">
        <v>#N/A</v>
      </c>
      <c r="H379" s="397" t="e">
        <v>#N/A</v>
      </c>
      <c r="I379" s="397" t="e">
        <v>#N/A</v>
      </c>
      <c r="J379" s="397" t="e">
        <v>#N/A</v>
      </c>
      <c r="K379" s="397" t="e">
        <v>#N/A</v>
      </c>
      <c r="L379" s="397" t="e">
        <v>#N/A</v>
      </c>
      <c r="M379" s="397" t="e">
        <v>#N/A</v>
      </c>
    </row>
    <row r="380" spans="3:13" x14ac:dyDescent="0.25">
      <c r="C380" s="397" t="e">
        <v>#N/A</v>
      </c>
      <c r="D380" s="397" t="e">
        <v>#N/A</v>
      </c>
      <c r="E380" s="397" t="e">
        <v>#N/A</v>
      </c>
      <c r="F380" s="397" t="e">
        <v>#N/A</v>
      </c>
      <c r="G380" s="397" t="e">
        <v>#N/A</v>
      </c>
      <c r="H380" s="397" t="e">
        <v>#N/A</v>
      </c>
      <c r="I380" s="397" t="e">
        <v>#N/A</v>
      </c>
      <c r="J380" s="397" t="e">
        <v>#N/A</v>
      </c>
      <c r="K380" s="397" t="e">
        <v>#N/A</v>
      </c>
      <c r="L380" s="397" t="e">
        <v>#N/A</v>
      </c>
      <c r="M380" s="397" t="e">
        <v>#N/A</v>
      </c>
    </row>
    <row r="381" spans="3:13" x14ac:dyDescent="0.25">
      <c r="C381" s="397" t="e">
        <v>#N/A</v>
      </c>
      <c r="D381" s="397" t="e">
        <v>#N/A</v>
      </c>
      <c r="E381" s="397" t="e">
        <v>#N/A</v>
      </c>
      <c r="F381" s="397" t="e">
        <v>#N/A</v>
      </c>
      <c r="G381" s="397" t="e">
        <v>#N/A</v>
      </c>
      <c r="H381" s="397" t="e">
        <v>#N/A</v>
      </c>
      <c r="I381" s="397" t="e">
        <v>#N/A</v>
      </c>
      <c r="J381" s="397" t="e">
        <v>#N/A</v>
      </c>
      <c r="K381" s="397" t="e">
        <v>#N/A</v>
      </c>
      <c r="L381" s="397" t="e">
        <v>#N/A</v>
      </c>
      <c r="M381" s="397" t="e">
        <v>#N/A</v>
      </c>
    </row>
    <row r="382" spans="3:13" x14ac:dyDescent="0.25">
      <c r="C382" s="397" t="e">
        <v>#N/A</v>
      </c>
      <c r="D382" s="397" t="e">
        <v>#N/A</v>
      </c>
      <c r="E382" s="397" t="e">
        <v>#N/A</v>
      </c>
      <c r="F382" s="397" t="e">
        <v>#N/A</v>
      </c>
      <c r="G382" s="397" t="e">
        <v>#N/A</v>
      </c>
      <c r="H382" s="397" t="e">
        <v>#N/A</v>
      </c>
      <c r="I382" s="397" t="e">
        <v>#N/A</v>
      </c>
      <c r="J382" s="397" t="e">
        <v>#N/A</v>
      </c>
      <c r="K382" s="397" t="e">
        <v>#N/A</v>
      </c>
      <c r="L382" s="397" t="e">
        <v>#N/A</v>
      </c>
      <c r="M382" s="397" t="e">
        <v>#N/A</v>
      </c>
    </row>
    <row r="383" spans="3:13" x14ac:dyDescent="0.25">
      <c r="C383" s="397" t="e">
        <v>#N/A</v>
      </c>
      <c r="D383" s="397" t="e">
        <v>#N/A</v>
      </c>
      <c r="E383" s="397" t="e">
        <v>#N/A</v>
      </c>
      <c r="F383" s="397" t="e">
        <v>#N/A</v>
      </c>
      <c r="G383" s="397" t="e">
        <v>#N/A</v>
      </c>
      <c r="H383" s="397" t="e">
        <v>#N/A</v>
      </c>
      <c r="I383" s="397" t="e">
        <v>#N/A</v>
      </c>
      <c r="J383" s="397" t="e">
        <v>#N/A</v>
      </c>
      <c r="K383" s="397" t="e">
        <v>#N/A</v>
      </c>
      <c r="L383" s="397" t="e">
        <v>#N/A</v>
      </c>
      <c r="M383" s="397" t="e">
        <v>#N/A</v>
      </c>
    </row>
    <row r="384" spans="3:13" x14ac:dyDescent="0.25">
      <c r="C384" s="397" t="e">
        <v>#N/A</v>
      </c>
      <c r="D384" s="397" t="e">
        <v>#N/A</v>
      </c>
      <c r="E384" s="397" t="e">
        <v>#N/A</v>
      </c>
      <c r="F384" s="397" t="e">
        <v>#N/A</v>
      </c>
      <c r="G384" s="397" t="e">
        <v>#N/A</v>
      </c>
      <c r="H384" s="397" t="e">
        <v>#N/A</v>
      </c>
      <c r="I384" s="397" t="e">
        <v>#N/A</v>
      </c>
      <c r="J384" s="397" t="e">
        <v>#N/A</v>
      </c>
      <c r="K384" s="397" t="e">
        <v>#N/A</v>
      </c>
      <c r="L384" s="397" t="e">
        <v>#N/A</v>
      </c>
      <c r="M384" s="397" t="e">
        <v>#N/A</v>
      </c>
    </row>
    <row r="385" spans="3:13" x14ac:dyDescent="0.25">
      <c r="C385" s="397" t="e">
        <v>#N/A</v>
      </c>
      <c r="D385" s="397" t="e">
        <v>#N/A</v>
      </c>
      <c r="E385" s="397" t="e">
        <v>#N/A</v>
      </c>
      <c r="F385" s="397" t="e">
        <v>#N/A</v>
      </c>
      <c r="G385" s="397" t="e">
        <v>#N/A</v>
      </c>
      <c r="H385" s="397" t="e">
        <v>#N/A</v>
      </c>
      <c r="I385" s="397" t="e">
        <v>#N/A</v>
      </c>
      <c r="J385" s="397" t="e">
        <v>#N/A</v>
      </c>
      <c r="K385" s="397" t="e">
        <v>#N/A</v>
      </c>
      <c r="L385" s="397" t="e">
        <v>#N/A</v>
      </c>
      <c r="M385" s="397" t="e">
        <v>#N/A</v>
      </c>
    </row>
    <row r="386" spans="3:13" x14ac:dyDescent="0.25">
      <c r="C386" s="397" t="e">
        <v>#N/A</v>
      </c>
      <c r="D386" s="397" t="e">
        <v>#N/A</v>
      </c>
      <c r="E386" s="397" t="e">
        <v>#N/A</v>
      </c>
      <c r="F386" s="397" t="e">
        <v>#N/A</v>
      </c>
      <c r="G386" s="397" t="e">
        <v>#N/A</v>
      </c>
      <c r="H386" s="397" t="e">
        <v>#N/A</v>
      </c>
      <c r="I386" s="397" t="e">
        <v>#N/A</v>
      </c>
      <c r="J386" s="397" t="e">
        <v>#N/A</v>
      </c>
      <c r="K386" s="397" t="e">
        <v>#N/A</v>
      </c>
      <c r="L386" s="397" t="e">
        <v>#N/A</v>
      </c>
      <c r="M386" s="397" t="e">
        <v>#N/A</v>
      </c>
    </row>
    <row r="387" spans="3:13" x14ac:dyDescent="0.25">
      <c r="C387" s="397" t="e">
        <v>#N/A</v>
      </c>
      <c r="D387" s="397" t="e">
        <v>#N/A</v>
      </c>
      <c r="E387" s="397" t="e">
        <v>#N/A</v>
      </c>
      <c r="F387" s="397" t="e">
        <v>#N/A</v>
      </c>
      <c r="G387" s="397" t="e">
        <v>#N/A</v>
      </c>
      <c r="H387" s="397" t="e">
        <v>#N/A</v>
      </c>
      <c r="I387" s="397" t="e">
        <v>#N/A</v>
      </c>
      <c r="J387" s="397" t="e">
        <v>#N/A</v>
      </c>
      <c r="K387" s="397" t="e">
        <v>#N/A</v>
      </c>
      <c r="L387" s="397" t="e">
        <v>#N/A</v>
      </c>
      <c r="M387" s="397" t="e">
        <v>#N/A</v>
      </c>
    </row>
    <row r="388" spans="3:13" x14ac:dyDescent="0.25">
      <c r="C388" s="397" t="e">
        <v>#N/A</v>
      </c>
      <c r="D388" s="397" t="e">
        <v>#N/A</v>
      </c>
      <c r="E388" s="397" t="e">
        <v>#N/A</v>
      </c>
      <c r="F388" s="397" t="e">
        <v>#N/A</v>
      </c>
      <c r="G388" s="397" t="e">
        <v>#N/A</v>
      </c>
      <c r="H388" s="397" t="e">
        <v>#N/A</v>
      </c>
      <c r="I388" s="397" t="e">
        <v>#N/A</v>
      </c>
      <c r="J388" s="397" t="e">
        <v>#N/A</v>
      </c>
      <c r="K388" s="397" t="e">
        <v>#N/A</v>
      </c>
      <c r="L388" s="397" t="e">
        <v>#N/A</v>
      </c>
      <c r="M388" s="397" t="e">
        <v>#N/A</v>
      </c>
    </row>
    <row r="389" spans="3:13" x14ac:dyDescent="0.25">
      <c r="C389" s="397" t="e">
        <v>#N/A</v>
      </c>
      <c r="D389" s="397" t="e">
        <v>#N/A</v>
      </c>
      <c r="E389" s="397" t="e">
        <v>#N/A</v>
      </c>
      <c r="F389" s="397" t="e">
        <v>#N/A</v>
      </c>
      <c r="G389" s="397" t="e">
        <v>#N/A</v>
      </c>
      <c r="H389" s="397" t="e">
        <v>#N/A</v>
      </c>
      <c r="I389" s="397" t="e">
        <v>#N/A</v>
      </c>
      <c r="J389" s="397" t="e">
        <v>#N/A</v>
      </c>
      <c r="K389" s="397" t="e">
        <v>#N/A</v>
      </c>
      <c r="L389" s="397" t="e">
        <v>#N/A</v>
      </c>
      <c r="M389" s="397" t="e">
        <v>#N/A</v>
      </c>
    </row>
    <row r="390" spans="3:13" x14ac:dyDescent="0.25">
      <c r="C390" s="397" t="e">
        <v>#N/A</v>
      </c>
      <c r="D390" s="397" t="e">
        <v>#N/A</v>
      </c>
      <c r="E390" s="397" t="e">
        <v>#N/A</v>
      </c>
      <c r="F390" s="397" t="e">
        <v>#N/A</v>
      </c>
      <c r="G390" s="397" t="e">
        <v>#N/A</v>
      </c>
      <c r="H390" s="397" t="e">
        <v>#N/A</v>
      </c>
      <c r="I390" s="397" t="e">
        <v>#N/A</v>
      </c>
      <c r="J390" s="397" t="e">
        <v>#N/A</v>
      </c>
      <c r="K390" s="397" t="e">
        <v>#N/A</v>
      </c>
      <c r="L390" s="397" t="e">
        <v>#N/A</v>
      </c>
      <c r="M390" s="397" t="e">
        <v>#N/A</v>
      </c>
    </row>
    <row r="391" spans="3:13" x14ac:dyDescent="0.25">
      <c r="C391" s="397" t="e">
        <v>#N/A</v>
      </c>
      <c r="D391" s="397" t="e">
        <v>#N/A</v>
      </c>
      <c r="E391" s="397" t="e">
        <v>#N/A</v>
      </c>
      <c r="F391" s="397" t="e">
        <v>#N/A</v>
      </c>
      <c r="G391" s="397" t="e">
        <v>#N/A</v>
      </c>
      <c r="H391" s="397" t="e">
        <v>#N/A</v>
      </c>
      <c r="I391" s="397" t="e">
        <v>#N/A</v>
      </c>
      <c r="J391" s="397" t="e">
        <v>#N/A</v>
      </c>
      <c r="K391" s="397" t="e">
        <v>#N/A</v>
      </c>
      <c r="L391" s="397" t="e">
        <v>#N/A</v>
      </c>
      <c r="M391" s="397" t="e">
        <v>#N/A</v>
      </c>
    </row>
    <row r="392" spans="3:13" x14ac:dyDescent="0.25">
      <c r="C392" s="397" t="e">
        <v>#N/A</v>
      </c>
      <c r="D392" s="397" t="e">
        <v>#N/A</v>
      </c>
      <c r="E392" s="397" t="e">
        <v>#N/A</v>
      </c>
      <c r="F392" s="397" t="e">
        <v>#N/A</v>
      </c>
      <c r="G392" s="397" t="e">
        <v>#N/A</v>
      </c>
      <c r="H392" s="397" t="e">
        <v>#N/A</v>
      </c>
      <c r="I392" s="397" t="e">
        <v>#N/A</v>
      </c>
      <c r="J392" s="397" t="e">
        <v>#N/A</v>
      </c>
      <c r="K392" s="397" t="e">
        <v>#N/A</v>
      </c>
      <c r="L392" s="397" t="e">
        <v>#N/A</v>
      </c>
      <c r="M392" s="397" t="e">
        <v>#N/A</v>
      </c>
    </row>
    <row r="393" spans="3:13" x14ac:dyDescent="0.25">
      <c r="C393" s="397" t="e">
        <v>#N/A</v>
      </c>
      <c r="D393" s="397" t="e">
        <v>#N/A</v>
      </c>
      <c r="E393" s="397" t="e">
        <v>#N/A</v>
      </c>
      <c r="F393" s="397" t="e">
        <v>#N/A</v>
      </c>
      <c r="G393" s="397" t="e">
        <v>#N/A</v>
      </c>
      <c r="H393" s="397" t="e">
        <v>#N/A</v>
      </c>
      <c r="I393" s="397" t="e">
        <v>#N/A</v>
      </c>
      <c r="J393" s="397" t="e">
        <v>#N/A</v>
      </c>
      <c r="K393" s="397" t="e">
        <v>#N/A</v>
      </c>
      <c r="L393" s="397" t="e">
        <v>#N/A</v>
      </c>
      <c r="M393" s="397" t="e">
        <v>#N/A</v>
      </c>
    </row>
    <row r="394" spans="3:13" x14ac:dyDescent="0.25">
      <c r="C394" s="397" t="e">
        <v>#N/A</v>
      </c>
      <c r="D394" s="397" t="e">
        <v>#N/A</v>
      </c>
      <c r="E394" s="397" t="e">
        <v>#N/A</v>
      </c>
      <c r="F394" s="397" t="e">
        <v>#N/A</v>
      </c>
      <c r="G394" s="397" t="e">
        <v>#N/A</v>
      </c>
      <c r="H394" s="397" t="e">
        <v>#N/A</v>
      </c>
      <c r="I394" s="397" t="e">
        <v>#N/A</v>
      </c>
      <c r="J394" s="397" t="e">
        <v>#N/A</v>
      </c>
      <c r="K394" s="397" t="e">
        <v>#N/A</v>
      </c>
      <c r="L394" s="397" t="e">
        <v>#N/A</v>
      </c>
      <c r="M394" s="397" t="e">
        <v>#N/A</v>
      </c>
    </row>
    <row r="395" spans="3:13" x14ac:dyDescent="0.25">
      <c r="C395" s="397" t="e">
        <v>#N/A</v>
      </c>
      <c r="D395" s="397" t="e">
        <v>#N/A</v>
      </c>
      <c r="E395" s="397" t="e">
        <v>#N/A</v>
      </c>
      <c r="F395" s="397" t="e">
        <v>#N/A</v>
      </c>
      <c r="G395" s="397" t="e">
        <v>#N/A</v>
      </c>
      <c r="H395" s="397" t="e">
        <v>#N/A</v>
      </c>
      <c r="I395" s="397" t="e">
        <v>#N/A</v>
      </c>
      <c r="J395" s="397" t="e">
        <v>#N/A</v>
      </c>
      <c r="K395" s="397" t="e">
        <v>#N/A</v>
      </c>
      <c r="L395" s="397" t="e">
        <v>#N/A</v>
      </c>
      <c r="M395" s="397" t="e">
        <v>#N/A</v>
      </c>
    </row>
    <row r="396" spans="3:13" x14ac:dyDescent="0.25">
      <c r="C396" s="397" t="e">
        <v>#N/A</v>
      </c>
      <c r="D396" s="397" t="e">
        <v>#N/A</v>
      </c>
      <c r="E396" s="397" t="e">
        <v>#N/A</v>
      </c>
      <c r="F396" s="397" t="e">
        <v>#N/A</v>
      </c>
      <c r="G396" s="397" t="e">
        <v>#N/A</v>
      </c>
      <c r="H396" s="397" t="e">
        <v>#N/A</v>
      </c>
      <c r="I396" s="397" t="e">
        <v>#N/A</v>
      </c>
      <c r="J396" s="397" t="e">
        <v>#N/A</v>
      </c>
      <c r="K396" s="397" t="e">
        <v>#N/A</v>
      </c>
      <c r="L396" s="397" t="e">
        <v>#N/A</v>
      </c>
      <c r="M396" s="397" t="e">
        <v>#N/A</v>
      </c>
    </row>
    <row r="397" spans="3:13" x14ac:dyDescent="0.25">
      <c r="C397" s="397" t="e">
        <v>#N/A</v>
      </c>
      <c r="D397" s="397" t="e">
        <v>#N/A</v>
      </c>
      <c r="E397" s="397" t="e">
        <v>#N/A</v>
      </c>
      <c r="F397" s="397" t="e">
        <v>#N/A</v>
      </c>
      <c r="G397" s="397" t="e">
        <v>#N/A</v>
      </c>
      <c r="H397" s="397" t="e">
        <v>#N/A</v>
      </c>
      <c r="I397" s="397" t="e">
        <v>#N/A</v>
      </c>
      <c r="J397" s="397" t="e">
        <v>#N/A</v>
      </c>
      <c r="K397" s="397" t="e">
        <v>#N/A</v>
      </c>
      <c r="L397" s="397" t="e">
        <v>#N/A</v>
      </c>
      <c r="M397" s="397" t="e">
        <v>#N/A</v>
      </c>
    </row>
    <row r="398" spans="3:13" x14ac:dyDescent="0.25">
      <c r="C398" s="397" t="e">
        <v>#N/A</v>
      </c>
      <c r="D398" s="397" t="e">
        <v>#N/A</v>
      </c>
      <c r="E398" s="397" t="e">
        <v>#N/A</v>
      </c>
      <c r="F398" s="397" t="e">
        <v>#N/A</v>
      </c>
      <c r="G398" s="397" t="e">
        <v>#N/A</v>
      </c>
      <c r="H398" s="397" t="e">
        <v>#N/A</v>
      </c>
      <c r="I398" s="397" t="e">
        <v>#N/A</v>
      </c>
      <c r="J398" s="397" t="e">
        <v>#N/A</v>
      </c>
      <c r="K398" s="397" t="e">
        <v>#N/A</v>
      </c>
      <c r="L398" s="397" t="e">
        <v>#N/A</v>
      </c>
      <c r="M398" s="397" t="e">
        <v>#N/A</v>
      </c>
    </row>
    <row r="399" spans="3:13" x14ac:dyDescent="0.25">
      <c r="C399" s="397" t="e">
        <v>#N/A</v>
      </c>
      <c r="D399" s="397" t="e">
        <v>#N/A</v>
      </c>
      <c r="E399" s="397" t="e">
        <v>#N/A</v>
      </c>
      <c r="F399" s="397" t="e">
        <v>#N/A</v>
      </c>
      <c r="G399" s="397" t="e">
        <v>#N/A</v>
      </c>
      <c r="H399" s="397" t="e">
        <v>#N/A</v>
      </c>
      <c r="I399" s="397" t="e">
        <v>#N/A</v>
      </c>
      <c r="J399" s="397" t="e">
        <v>#N/A</v>
      </c>
      <c r="K399" s="397" t="e">
        <v>#N/A</v>
      </c>
      <c r="L399" s="397" t="e">
        <v>#N/A</v>
      </c>
      <c r="M399" s="397" t="e">
        <v>#N/A</v>
      </c>
    </row>
    <row r="400" spans="3:13" x14ac:dyDescent="0.25">
      <c r="C400" s="397" t="e">
        <v>#N/A</v>
      </c>
      <c r="D400" s="397" t="e">
        <v>#N/A</v>
      </c>
      <c r="E400" s="397" t="e">
        <v>#N/A</v>
      </c>
      <c r="F400" s="397" t="e">
        <v>#N/A</v>
      </c>
      <c r="G400" s="397" t="e">
        <v>#N/A</v>
      </c>
      <c r="H400" s="397" t="e">
        <v>#N/A</v>
      </c>
      <c r="I400" s="397" t="e">
        <v>#N/A</v>
      </c>
      <c r="J400" s="397" t="e">
        <v>#N/A</v>
      </c>
      <c r="K400" s="397" t="e">
        <v>#N/A</v>
      </c>
      <c r="L400" s="397" t="e">
        <v>#N/A</v>
      </c>
      <c r="M400" s="397" t="e">
        <v>#N/A</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E91"/>
  <sheetViews>
    <sheetView workbookViewId="0">
      <selection activeCell="Q31" sqref="Q31"/>
    </sheetView>
  </sheetViews>
  <sheetFormatPr baseColWidth="10" defaultRowHeight="15" x14ac:dyDescent="0.25"/>
  <cols>
    <col min="1" max="16384" width="11.42578125" style="271"/>
  </cols>
  <sheetData>
    <row r="2" spans="3:5" x14ac:dyDescent="0.25">
      <c r="C2" s="271" t="s">
        <v>320</v>
      </c>
      <c r="D2" s="271" t="s">
        <v>320</v>
      </c>
      <c r="E2" s="271" t="s">
        <v>319</v>
      </c>
    </row>
    <row r="3" spans="3:5" x14ac:dyDescent="0.25">
      <c r="C3" s="271" t="s">
        <v>320</v>
      </c>
      <c r="D3" s="271" t="s">
        <v>345</v>
      </c>
      <c r="E3" s="271" t="str">
        <f>D48</f>
        <v>lissage</v>
      </c>
    </row>
    <row r="4" spans="3:5" x14ac:dyDescent="0.25">
      <c r="C4" s="271">
        <v>810</v>
      </c>
      <c r="D4" s="271">
        <v>-20</v>
      </c>
      <c r="E4" s="271">
        <f t="shared" ref="E4:E67" si="0">D49</f>
        <v>-8</v>
      </c>
    </row>
    <row r="5" spans="3:5" x14ac:dyDescent="0.25">
      <c r="C5" s="271">
        <v>630</v>
      </c>
      <c r="D5" s="271">
        <v>-17</v>
      </c>
      <c r="E5" s="271">
        <f t="shared" si="0"/>
        <v>-6</v>
      </c>
    </row>
    <row r="6" spans="3:5" x14ac:dyDescent="0.25">
      <c r="C6" s="271">
        <v>640</v>
      </c>
      <c r="D6" s="271">
        <v>-16</v>
      </c>
      <c r="E6" s="271">
        <f t="shared" si="0"/>
        <v>-6</v>
      </c>
    </row>
    <row r="7" spans="3:5" x14ac:dyDescent="0.25">
      <c r="C7" s="271">
        <v>360</v>
      </c>
      <c r="D7" s="271">
        <v>-15</v>
      </c>
      <c r="E7" s="271">
        <f t="shared" si="0"/>
        <v>-6</v>
      </c>
    </row>
    <row r="8" spans="3:5" x14ac:dyDescent="0.25">
      <c r="C8" s="271">
        <v>800</v>
      </c>
      <c r="D8" s="271">
        <v>-15</v>
      </c>
      <c r="E8" s="271">
        <f t="shared" si="0"/>
        <v>-5</v>
      </c>
    </row>
    <row r="9" spans="3:5" x14ac:dyDescent="0.25">
      <c r="C9" s="271">
        <v>780</v>
      </c>
      <c r="D9" s="271">
        <v>-14</v>
      </c>
      <c r="E9" s="271">
        <f t="shared" si="0"/>
        <v>-5</v>
      </c>
    </row>
    <row r="10" spans="3:5" x14ac:dyDescent="0.25">
      <c r="C10" s="271">
        <v>730</v>
      </c>
      <c r="D10" s="271">
        <v>-12</v>
      </c>
      <c r="E10" s="271">
        <f t="shared" si="0"/>
        <v>-5</v>
      </c>
    </row>
    <row r="11" spans="3:5" x14ac:dyDescent="0.25">
      <c r="C11" s="271">
        <v>840</v>
      </c>
      <c r="D11" s="271">
        <v>-11</v>
      </c>
      <c r="E11" s="271">
        <f t="shared" si="0"/>
        <v>-4</v>
      </c>
    </row>
    <row r="12" spans="3:5" x14ac:dyDescent="0.25">
      <c r="C12" s="271">
        <v>720</v>
      </c>
      <c r="D12" s="271">
        <v>-10</v>
      </c>
      <c r="E12" s="271">
        <f t="shared" si="0"/>
        <v>-4</v>
      </c>
    </row>
    <row r="13" spans="3:5" x14ac:dyDescent="0.25">
      <c r="C13" s="271">
        <v>1020</v>
      </c>
      <c r="D13" s="271">
        <v>-8</v>
      </c>
      <c r="E13" s="271">
        <f t="shared" si="0"/>
        <v>-4</v>
      </c>
    </row>
    <row r="14" spans="3:5" x14ac:dyDescent="0.25">
      <c r="C14" s="271" t="s">
        <v>320</v>
      </c>
      <c r="D14" s="271" t="s">
        <v>146</v>
      </c>
      <c r="E14" s="271" t="str">
        <f t="shared" si="0"/>
        <v>Excitation</v>
      </c>
    </row>
    <row r="15" spans="3:5" x14ac:dyDescent="0.25">
      <c r="C15" s="271">
        <v>1000</v>
      </c>
      <c r="D15" s="271">
        <v>19</v>
      </c>
      <c r="E15" s="271">
        <f t="shared" si="0"/>
        <v>20</v>
      </c>
    </row>
    <row r="16" spans="3:5" x14ac:dyDescent="0.25">
      <c r="C16" s="271">
        <v>240</v>
      </c>
      <c r="D16" s="271">
        <v>18</v>
      </c>
      <c r="E16" s="271">
        <f t="shared" si="0"/>
        <v>12</v>
      </c>
    </row>
    <row r="17" spans="3:5" x14ac:dyDescent="0.25">
      <c r="C17" s="271">
        <v>230</v>
      </c>
      <c r="D17" s="271">
        <v>18</v>
      </c>
      <c r="E17" s="271">
        <f t="shared" si="0"/>
        <v>11</v>
      </c>
    </row>
    <row r="18" spans="3:5" x14ac:dyDescent="0.25">
      <c r="C18" s="271">
        <v>220</v>
      </c>
      <c r="D18" s="271">
        <v>18</v>
      </c>
      <c r="E18" s="271">
        <f t="shared" si="0"/>
        <v>11</v>
      </c>
    </row>
    <row r="19" spans="3:5" x14ac:dyDescent="0.25">
      <c r="C19" s="271">
        <v>900</v>
      </c>
      <c r="D19" s="271">
        <v>11</v>
      </c>
      <c r="E19" s="271">
        <f t="shared" si="0"/>
        <v>11</v>
      </c>
    </row>
    <row r="20" spans="3:5" x14ac:dyDescent="0.25">
      <c r="C20" s="271">
        <v>1050</v>
      </c>
      <c r="D20" s="271">
        <v>10</v>
      </c>
      <c r="E20" s="271">
        <f t="shared" si="0"/>
        <v>11</v>
      </c>
    </row>
    <row r="21" spans="3:5" x14ac:dyDescent="0.25">
      <c r="C21" s="271">
        <v>1040</v>
      </c>
      <c r="D21" s="271">
        <v>10</v>
      </c>
      <c r="E21" s="271">
        <f t="shared" si="0"/>
        <v>8</v>
      </c>
    </row>
    <row r="22" spans="3:5" x14ac:dyDescent="0.25">
      <c r="C22" s="271">
        <v>700</v>
      </c>
      <c r="D22" s="271">
        <v>10</v>
      </c>
      <c r="E22" s="271">
        <f t="shared" si="0"/>
        <v>6</v>
      </c>
    </row>
    <row r="23" spans="3:5" x14ac:dyDescent="0.25">
      <c r="C23" s="271">
        <v>940</v>
      </c>
      <c r="D23" s="271">
        <v>9</v>
      </c>
      <c r="E23" s="271">
        <f t="shared" si="0"/>
        <v>6</v>
      </c>
    </row>
    <row r="24" spans="3:5" x14ac:dyDescent="0.25">
      <c r="C24" s="271">
        <v>1010</v>
      </c>
      <c r="D24" s="271">
        <v>8</v>
      </c>
      <c r="E24" s="271">
        <f t="shared" si="0"/>
        <v>5</v>
      </c>
    </row>
    <row r="25" spans="3:5" x14ac:dyDescent="0.25">
      <c r="C25" s="271" t="s">
        <v>320</v>
      </c>
      <c r="D25" s="271" t="s">
        <v>348</v>
      </c>
      <c r="E25" s="271" t="str">
        <f t="shared" si="0"/>
        <v>limite</v>
      </c>
    </row>
    <row r="26" spans="3:5" x14ac:dyDescent="0.25">
      <c r="C26" s="271">
        <v>870</v>
      </c>
      <c r="D26" s="271">
        <v>-15</v>
      </c>
      <c r="E26" s="271">
        <f t="shared" si="0"/>
        <v>-14</v>
      </c>
    </row>
    <row r="27" spans="3:5" x14ac:dyDescent="0.25">
      <c r="C27" s="271">
        <v>510</v>
      </c>
      <c r="D27" s="271">
        <v>-14</v>
      </c>
      <c r="E27" s="271">
        <f t="shared" si="0"/>
        <v>-8</v>
      </c>
    </row>
    <row r="28" spans="3:5" x14ac:dyDescent="0.25">
      <c r="C28" s="271">
        <v>630</v>
      </c>
      <c r="D28" s="271">
        <v>-11</v>
      </c>
      <c r="E28" s="271">
        <f t="shared" si="0"/>
        <v>-4</v>
      </c>
    </row>
    <row r="29" spans="3:5" x14ac:dyDescent="0.25">
      <c r="C29" s="271">
        <v>1010</v>
      </c>
      <c r="D29" s="271">
        <v>-11</v>
      </c>
      <c r="E29" s="271">
        <f t="shared" si="0"/>
        <v>-3</v>
      </c>
    </row>
    <row r="30" spans="3:5" x14ac:dyDescent="0.25">
      <c r="C30" s="271">
        <v>980</v>
      </c>
      <c r="D30" s="271">
        <v>-10</v>
      </c>
      <c r="E30" s="271">
        <f t="shared" si="0"/>
        <v>0</v>
      </c>
    </row>
    <row r="31" spans="3:5" x14ac:dyDescent="0.25">
      <c r="C31" s="271">
        <v>1030</v>
      </c>
      <c r="D31" s="271">
        <v>-8</v>
      </c>
      <c r="E31" s="271">
        <f t="shared" si="0"/>
        <v>0</v>
      </c>
    </row>
    <row r="32" spans="3:5" x14ac:dyDescent="0.25">
      <c r="C32" s="271">
        <v>720</v>
      </c>
      <c r="D32" s="271">
        <v>-6</v>
      </c>
      <c r="E32" s="271">
        <f t="shared" si="0"/>
        <v>0</v>
      </c>
    </row>
    <row r="33" spans="3:5" x14ac:dyDescent="0.25">
      <c r="C33" s="271">
        <v>800</v>
      </c>
      <c r="D33" s="271">
        <v>-6</v>
      </c>
      <c r="E33" s="271">
        <f t="shared" si="0"/>
        <v>0</v>
      </c>
    </row>
    <row r="34" spans="3:5" x14ac:dyDescent="0.25">
      <c r="C34" s="271">
        <v>990</v>
      </c>
      <c r="D34" s="271">
        <v>-5</v>
      </c>
      <c r="E34" s="271">
        <f t="shared" si="0"/>
        <v>0</v>
      </c>
    </row>
    <row r="35" spans="3:5" x14ac:dyDescent="0.25">
      <c r="C35" s="271">
        <v>540</v>
      </c>
      <c r="D35" s="271">
        <v>-4</v>
      </c>
      <c r="E35" s="271">
        <f t="shared" si="0"/>
        <v>0</v>
      </c>
    </row>
    <row r="36" spans="3:5" x14ac:dyDescent="0.25">
      <c r="C36" s="271" t="s">
        <v>320</v>
      </c>
      <c r="D36" s="271" t="s">
        <v>349</v>
      </c>
      <c r="E36" s="271" t="str">
        <f t="shared" si="0"/>
        <v>besoin</v>
      </c>
    </row>
    <row r="37" spans="3:5" x14ac:dyDescent="0.25">
      <c r="C37" s="271">
        <v>90</v>
      </c>
      <c r="D37" s="271">
        <v>16</v>
      </c>
      <c r="E37" s="271">
        <f t="shared" si="0"/>
        <v>20</v>
      </c>
    </row>
    <row r="38" spans="3:5" x14ac:dyDescent="0.25">
      <c r="C38" s="271">
        <v>940</v>
      </c>
      <c r="D38" s="271">
        <v>14</v>
      </c>
      <c r="E38" s="271">
        <f t="shared" si="0"/>
        <v>12</v>
      </c>
    </row>
    <row r="39" spans="3:5" x14ac:dyDescent="0.25">
      <c r="C39" s="271">
        <v>1000</v>
      </c>
      <c r="D39" s="271">
        <v>10</v>
      </c>
      <c r="E39" s="271">
        <f t="shared" si="0"/>
        <v>11</v>
      </c>
    </row>
    <row r="40" spans="3:5" x14ac:dyDescent="0.25">
      <c r="C40" s="271">
        <v>600</v>
      </c>
      <c r="D40" s="271">
        <v>8</v>
      </c>
      <c r="E40" s="271">
        <f t="shared" si="0"/>
        <v>11</v>
      </c>
    </row>
    <row r="41" spans="3:5" x14ac:dyDescent="0.25">
      <c r="C41" s="271">
        <v>100</v>
      </c>
      <c r="D41" s="271">
        <v>1</v>
      </c>
      <c r="E41" s="271">
        <f t="shared" si="0"/>
        <v>10</v>
      </c>
    </row>
    <row r="42" spans="3:5" x14ac:dyDescent="0.25">
      <c r="C42" s="271">
        <v>70</v>
      </c>
      <c r="D42" s="271">
        <v>1</v>
      </c>
      <c r="E42" s="271">
        <f t="shared" si="0"/>
        <v>9</v>
      </c>
    </row>
    <row r="43" spans="3:5" x14ac:dyDescent="0.25">
      <c r="C43" s="271">
        <v>0</v>
      </c>
      <c r="D43" s="271">
        <v>0</v>
      </c>
      <c r="E43" s="271">
        <f t="shared" si="0"/>
        <v>8</v>
      </c>
    </row>
    <row r="44" spans="3:5" x14ac:dyDescent="0.25">
      <c r="C44" s="271">
        <v>0</v>
      </c>
      <c r="D44" s="271">
        <v>0</v>
      </c>
      <c r="E44" s="271">
        <f t="shared" si="0"/>
        <v>8</v>
      </c>
    </row>
    <row r="45" spans="3:5" x14ac:dyDescent="0.25">
      <c r="C45" s="271">
        <v>0</v>
      </c>
      <c r="D45" s="271">
        <v>0</v>
      </c>
      <c r="E45" s="271">
        <f t="shared" si="0"/>
        <v>7</v>
      </c>
    </row>
    <row r="46" spans="3:5" x14ac:dyDescent="0.25">
      <c r="C46" s="271">
        <v>0</v>
      </c>
      <c r="D46" s="271">
        <v>0</v>
      </c>
      <c r="E46" s="271">
        <f t="shared" si="0"/>
        <v>6</v>
      </c>
    </row>
    <row r="47" spans="3:5" x14ac:dyDescent="0.25">
      <c r="C47" s="271" t="s">
        <v>319</v>
      </c>
      <c r="D47" s="271" t="s">
        <v>319</v>
      </c>
      <c r="E47" s="271">
        <f t="shared" si="0"/>
        <v>0</v>
      </c>
    </row>
    <row r="48" spans="3:5" x14ac:dyDescent="0.25">
      <c r="C48" s="271" t="s">
        <v>319</v>
      </c>
      <c r="D48" s="271" t="s">
        <v>345</v>
      </c>
      <c r="E48" s="271">
        <f t="shared" si="0"/>
        <v>0</v>
      </c>
    </row>
    <row r="49" spans="3:5" x14ac:dyDescent="0.25">
      <c r="C49" s="271">
        <v>1030</v>
      </c>
      <c r="D49" s="271">
        <v>-8</v>
      </c>
      <c r="E49" s="271">
        <f t="shared" si="0"/>
        <v>0</v>
      </c>
    </row>
    <row r="50" spans="3:5" x14ac:dyDescent="0.25">
      <c r="C50" s="271">
        <v>450</v>
      </c>
      <c r="D50" s="271">
        <v>-6</v>
      </c>
      <c r="E50" s="271">
        <f t="shared" si="0"/>
        <v>0</v>
      </c>
    </row>
    <row r="51" spans="3:5" x14ac:dyDescent="0.25">
      <c r="C51" s="271">
        <v>460</v>
      </c>
      <c r="D51" s="271">
        <v>-6</v>
      </c>
      <c r="E51" s="271">
        <f t="shared" si="0"/>
        <v>0</v>
      </c>
    </row>
    <row r="52" spans="3:5" x14ac:dyDescent="0.25">
      <c r="C52" s="271">
        <v>1060</v>
      </c>
      <c r="D52" s="271">
        <v>-6</v>
      </c>
      <c r="E52" s="271">
        <f t="shared" si="0"/>
        <v>0</v>
      </c>
    </row>
    <row r="53" spans="3:5" x14ac:dyDescent="0.25">
      <c r="C53" s="271">
        <v>700</v>
      </c>
      <c r="D53" s="271">
        <v>-5</v>
      </c>
      <c r="E53" s="271">
        <f t="shared" si="0"/>
        <v>0</v>
      </c>
    </row>
    <row r="54" spans="3:5" x14ac:dyDescent="0.25">
      <c r="C54" s="271">
        <v>740</v>
      </c>
      <c r="D54" s="271">
        <v>-5</v>
      </c>
      <c r="E54" s="271">
        <f t="shared" si="0"/>
        <v>0</v>
      </c>
    </row>
    <row r="55" spans="3:5" x14ac:dyDescent="0.25">
      <c r="C55" s="271">
        <v>810</v>
      </c>
      <c r="D55" s="271">
        <v>-5</v>
      </c>
      <c r="E55" s="271">
        <f t="shared" si="0"/>
        <v>0</v>
      </c>
    </row>
    <row r="56" spans="3:5" x14ac:dyDescent="0.25">
      <c r="C56" s="271">
        <v>710</v>
      </c>
      <c r="D56" s="271">
        <v>-4</v>
      </c>
      <c r="E56" s="271">
        <f t="shared" si="0"/>
        <v>0</v>
      </c>
    </row>
    <row r="57" spans="3:5" x14ac:dyDescent="0.25">
      <c r="C57" s="271">
        <v>720</v>
      </c>
      <c r="D57" s="271">
        <v>-4</v>
      </c>
      <c r="E57" s="271">
        <f t="shared" si="0"/>
        <v>0</v>
      </c>
    </row>
    <row r="58" spans="3:5" x14ac:dyDescent="0.25">
      <c r="C58" s="271">
        <v>930</v>
      </c>
      <c r="D58" s="271">
        <v>-4</v>
      </c>
      <c r="E58" s="271">
        <f t="shared" si="0"/>
        <v>0</v>
      </c>
    </row>
    <row r="59" spans="3:5" x14ac:dyDescent="0.25">
      <c r="C59" s="271" t="s">
        <v>319</v>
      </c>
      <c r="D59" s="271" t="s">
        <v>146</v>
      </c>
      <c r="E59" s="271">
        <f t="shared" si="0"/>
        <v>0</v>
      </c>
    </row>
    <row r="60" spans="3:5" x14ac:dyDescent="0.25">
      <c r="C60" s="271">
        <v>120</v>
      </c>
      <c r="D60" s="271">
        <v>20</v>
      </c>
      <c r="E60" s="271">
        <f t="shared" si="0"/>
        <v>0</v>
      </c>
    </row>
    <row r="61" spans="3:5" x14ac:dyDescent="0.25">
      <c r="C61" s="271">
        <v>630</v>
      </c>
      <c r="D61" s="271">
        <v>12</v>
      </c>
      <c r="E61" s="271">
        <f t="shared" si="0"/>
        <v>0</v>
      </c>
    </row>
    <row r="62" spans="3:5" x14ac:dyDescent="0.25">
      <c r="C62" s="271">
        <v>360</v>
      </c>
      <c r="D62" s="271">
        <v>11</v>
      </c>
      <c r="E62" s="271">
        <f t="shared" si="0"/>
        <v>0</v>
      </c>
    </row>
    <row r="63" spans="3:5" x14ac:dyDescent="0.25">
      <c r="C63" s="271">
        <v>240</v>
      </c>
      <c r="D63" s="271">
        <v>11</v>
      </c>
      <c r="E63" s="271">
        <f t="shared" si="0"/>
        <v>0</v>
      </c>
    </row>
    <row r="64" spans="3:5" x14ac:dyDescent="0.25">
      <c r="C64" s="271">
        <v>230</v>
      </c>
      <c r="D64" s="271">
        <v>11</v>
      </c>
      <c r="E64" s="271">
        <f t="shared" si="0"/>
        <v>0</v>
      </c>
    </row>
    <row r="65" spans="3:5" x14ac:dyDescent="0.25">
      <c r="C65" s="271">
        <v>220</v>
      </c>
      <c r="D65" s="271">
        <v>11</v>
      </c>
      <c r="E65" s="271">
        <f t="shared" si="0"/>
        <v>0</v>
      </c>
    </row>
    <row r="66" spans="3:5" x14ac:dyDescent="0.25">
      <c r="C66" s="271">
        <v>750</v>
      </c>
      <c r="D66" s="271">
        <v>8</v>
      </c>
      <c r="E66" s="271">
        <f t="shared" si="0"/>
        <v>0</v>
      </c>
    </row>
    <row r="67" spans="3:5" x14ac:dyDescent="0.25">
      <c r="C67" s="271">
        <v>550</v>
      </c>
      <c r="D67" s="271">
        <v>6</v>
      </c>
      <c r="E67" s="271">
        <f t="shared" si="0"/>
        <v>0</v>
      </c>
    </row>
    <row r="68" spans="3:5" x14ac:dyDescent="0.25">
      <c r="C68" s="271">
        <v>540</v>
      </c>
      <c r="D68" s="271">
        <v>6</v>
      </c>
      <c r="E68" s="271">
        <f t="shared" ref="E68:E91" si="1">D113</f>
        <v>0</v>
      </c>
    </row>
    <row r="69" spans="3:5" x14ac:dyDescent="0.25">
      <c r="C69" s="271">
        <v>1050</v>
      </c>
      <c r="D69" s="271">
        <v>5</v>
      </c>
      <c r="E69" s="271">
        <f t="shared" si="1"/>
        <v>0</v>
      </c>
    </row>
    <row r="70" spans="3:5" x14ac:dyDescent="0.25">
      <c r="C70" s="271" t="s">
        <v>319</v>
      </c>
      <c r="D70" s="271" t="s">
        <v>348</v>
      </c>
      <c r="E70" s="271">
        <f t="shared" si="1"/>
        <v>0</v>
      </c>
    </row>
    <row r="71" spans="3:5" x14ac:dyDescent="0.25">
      <c r="C71" s="271">
        <v>740</v>
      </c>
      <c r="D71" s="271">
        <v>-14</v>
      </c>
      <c r="E71" s="271">
        <f t="shared" si="1"/>
        <v>0</v>
      </c>
    </row>
    <row r="72" spans="3:5" x14ac:dyDescent="0.25">
      <c r="C72" s="271">
        <v>510</v>
      </c>
      <c r="D72" s="271">
        <v>-8</v>
      </c>
      <c r="E72" s="271">
        <f t="shared" si="1"/>
        <v>0</v>
      </c>
    </row>
    <row r="73" spans="3:5" x14ac:dyDescent="0.25">
      <c r="C73" s="271">
        <v>990</v>
      </c>
      <c r="D73" s="271">
        <v>-4</v>
      </c>
      <c r="E73" s="271">
        <f t="shared" si="1"/>
        <v>0</v>
      </c>
    </row>
    <row r="74" spans="3:5" x14ac:dyDescent="0.25">
      <c r="C74" s="271">
        <v>980</v>
      </c>
      <c r="D74" s="271">
        <v>-3</v>
      </c>
      <c r="E74" s="271">
        <f t="shared" si="1"/>
        <v>0</v>
      </c>
    </row>
    <row r="75" spans="3:5" x14ac:dyDescent="0.25">
      <c r="C75" s="271">
        <v>0</v>
      </c>
      <c r="D75" s="271">
        <v>0</v>
      </c>
      <c r="E75" s="271">
        <f t="shared" si="1"/>
        <v>0</v>
      </c>
    </row>
    <row r="76" spans="3:5" x14ac:dyDescent="0.25">
      <c r="C76" s="271">
        <v>0</v>
      </c>
      <c r="D76" s="271">
        <v>0</v>
      </c>
      <c r="E76" s="271">
        <f t="shared" si="1"/>
        <v>0</v>
      </c>
    </row>
    <row r="77" spans="3:5" x14ac:dyDescent="0.25">
      <c r="C77" s="271">
        <v>0</v>
      </c>
      <c r="D77" s="271">
        <v>0</v>
      </c>
      <c r="E77" s="271">
        <f t="shared" si="1"/>
        <v>0</v>
      </c>
    </row>
    <row r="78" spans="3:5" x14ac:dyDescent="0.25">
      <c r="C78" s="271">
        <v>0</v>
      </c>
      <c r="D78" s="271">
        <v>0</v>
      </c>
      <c r="E78" s="271">
        <f t="shared" si="1"/>
        <v>0</v>
      </c>
    </row>
    <row r="79" spans="3:5" x14ac:dyDescent="0.25">
      <c r="C79" s="271">
        <v>0</v>
      </c>
      <c r="D79" s="271">
        <v>0</v>
      </c>
      <c r="E79" s="271">
        <f t="shared" si="1"/>
        <v>0</v>
      </c>
    </row>
    <row r="80" spans="3:5" x14ac:dyDescent="0.25">
      <c r="C80" s="271">
        <v>0</v>
      </c>
      <c r="D80" s="271">
        <v>0</v>
      </c>
      <c r="E80" s="271">
        <f t="shared" si="1"/>
        <v>0</v>
      </c>
    </row>
    <row r="81" spans="3:5" x14ac:dyDescent="0.25">
      <c r="C81" s="271" t="s">
        <v>319</v>
      </c>
      <c r="D81" s="271" t="s">
        <v>349</v>
      </c>
      <c r="E81" s="271">
        <f t="shared" si="1"/>
        <v>0</v>
      </c>
    </row>
    <row r="82" spans="3:5" x14ac:dyDescent="0.25">
      <c r="C82" s="271">
        <v>160</v>
      </c>
      <c r="D82" s="271">
        <v>20</v>
      </c>
      <c r="E82" s="271">
        <f t="shared" si="1"/>
        <v>0</v>
      </c>
    </row>
    <row r="83" spans="3:5" x14ac:dyDescent="0.25">
      <c r="C83" s="271">
        <v>120</v>
      </c>
      <c r="D83" s="271">
        <v>12</v>
      </c>
      <c r="E83" s="271">
        <f t="shared" si="1"/>
        <v>0</v>
      </c>
    </row>
    <row r="84" spans="3:5" x14ac:dyDescent="0.25">
      <c r="C84" s="271">
        <v>550</v>
      </c>
      <c r="D84" s="271">
        <v>11</v>
      </c>
      <c r="E84" s="271">
        <f t="shared" si="1"/>
        <v>0</v>
      </c>
    </row>
    <row r="85" spans="3:5" x14ac:dyDescent="0.25">
      <c r="C85" s="271">
        <v>410</v>
      </c>
      <c r="D85" s="271">
        <v>11</v>
      </c>
      <c r="E85" s="271">
        <f t="shared" si="1"/>
        <v>0</v>
      </c>
    </row>
    <row r="86" spans="3:5" x14ac:dyDescent="0.25">
      <c r="C86" s="271">
        <v>400</v>
      </c>
      <c r="D86" s="271">
        <v>10</v>
      </c>
      <c r="E86" s="271">
        <f t="shared" si="1"/>
        <v>0</v>
      </c>
    </row>
    <row r="87" spans="3:5" x14ac:dyDescent="0.25">
      <c r="C87" s="271">
        <v>90</v>
      </c>
      <c r="D87" s="271">
        <v>9</v>
      </c>
      <c r="E87" s="271">
        <f t="shared" si="1"/>
        <v>0</v>
      </c>
    </row>
    <row r="88" spans="3:5" x14ac:dyDescent="0.25">
      <c r="C88" s="271">
        <v>920</v>
      </c>
      <c r="D88" s="271">
        <v>8</v>
      </c>
      <c r="E88" s="271">
        <f t="shared" si="1"/>
        <v>0</v>
      </c>
    </row>
    <row r="89" spans="3:5" x14ac:dyDescent="0.25">
      <c r="C89" s="271">
        <v>370</v>
      </c>
      <c r="D89" s="271">
        <v>8</v>
      </c>
      <c r="E89" s="271">
        <f t="shared" si="1"/>
        <v>0</v>
      </c>
    </row>
    <row r="90" spans="3:5" x14ac:dyDescent="0.25">
      <c r="C90" s="271">
        <v>940</v>
      </c>
      <c r="D90" s="271">
        <v>7</v>
      </c>
      <c r="E90" s="271">
        <f t="shared" si="1"/>
        <v>0</v>
      </c>
    </row>
    <row r="91" spans="3:5" x14ac:dyDescent="0.25">
      <c r="C91" s="271">
        <v>1050</v>
      </c>
      <c r="D91" s="271">
        <v>6</v>
      </c>
      <c r="E91" s="271">
        <f t="shared" si="1"/>
        <v>0</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E91"/>
  <sheetViews>
    <sheetView workbookViewId="0">
      <selection activeCell="E47" sqref="E47"/>
    </sheetView>
  </sheetViews>
  <sheetFormatPr baseColWidth="10" defaultRowHeight="15" x14ac:dyDescent="0.25"/>
  <sheetData>
    <row r="2" spans="3:5" x14ac:dyDescent="0.25">
      <c r="C2" t="s">
        <v>320</v>
      </c>
      <c r="D2" t="s">
        <v>320</v>
      </c>
      <c r="E2" s="175" t="s">
        <v>319</v>
      </c>
    </row>
    <row r="3" spans="3:5" x14ac:dyDescent="0.25">
      <c r="C3" t="s">
        <v>320</v>
      </c>
      <c r="D3" t="s">
        <v>345</v>
      </c>
      <c r="E3" t="str">
        <f>D48</f>
        <v>lissage</v>
      </c>
    </row>
    <row r="4" spans="3:5" x14ac:dyDescent="0.25">
      <c r="C4">
        <v>810</v>
      </c>
      <c r="D4">
        <v>-20</v>
      </c>
      <c r="E4" s="175">
        <f t="shared" ref="E4:E67" si="0">D49</f>
        <v>-8</v>
      </c>
    </row>
    <row r="5" spans="3:5" x14ac:dyDescent="0.25">
      <c r="C5">
        <v>630</v>
      </c>
      <c r="D5">
        <v>-17</v>
      </c>
      <c r="E5" s="175">
        <f t="shared" si="0"/>
        <v>-6</v>
      </c>
    </row>
    <row r="6" spans="3:5" x14ac:dyDescent="0.25">
      <c r="C6">
        <v>640</v>
      </c>
      <c r="D6">
        <v>-16</v>
      </c>
      <c r="E6" s="175">
        <f t="shared" si="0"/>
        <v>-6</v>
      </c>
    </row>
    <row r="7" spans="3:5" x14ac:dyDescent="0.25">
      <c r="C7">
        <v>360</v>
      </c>
      <c r="D7">
        <v>-15</v>
      </c>
      <c r="E7" s="175">
        <f t="shared" si="0"/>
        <v>-6</v>
      </c>
    </row>
    <row r="8" spans="3:5" x14ac:dyDescent="0.25">
      <c r="C8">
        <v>800</v>
      </c>
      <c r="D8">
        <v>-15</v>
      </c>
      <c r="E8" s="175">
        <f t="shared" si="0"/>
        <v>-5</v>
      </c>
    </row>
    <row r="9" spans="3:5" x14ac:dyDescent="0.25">
      <c r="C9">
        <v>780</v>
      </c>
      <c r="D9">
        <v>-14</v>
      </c>
      <c r="E9" s="175">
        <f t="shared" si="0"/>
        <v>-5</v>
      </c>
    </row>
    <row r="10" spans="3:5" x14ac:dyDescent="0.25">
      <c r="C10">
        <v>730</v>
      </c>
      <c r="D10">
        <v>-12</v>
      </c>
      <c r="E10" s="175">
        <f t="shared" si="0"/>
        <v>-5</v>
      </c>
    </row>
    <row r="11" spans="3:5" x14ac:dyDescent="0.25">
      <c r="C11">
        <v>840</v>
      </c>
      <c r="D11">
        <v>-11</v>
      </c>
      <c r="E11" s="175">
        <f t="shared" si="0"/>
        <v>-4</v>
      </c>
    </row>
    <row r="12" spans="3:5" x14ac:dyDescent="0.25">
      <c r="C12">
        <v>720</v>
      </c>
      <c r="D12">
        <v>-10</v>
      </c>
      <c r="E12" s="175">
        <f t="shared" si="0"/>
        <v>-4</v>
      </c>
    </row>
    <row r="13" spans="3:5" x14ac:dyDescent="0.25">
      <c r="C13">
        <v>1020</v>
      </c>
      <c r="D13">
        <v>-8</v>
      </c>
      <c r="E13" s="175">
        <f t="shared" si="0"/>
        <v>-4</v>
      </c>
    </row>
    <row r="14" spans="3:5" x14ac:dyDescent="0.25">
      <c r="C14" t="s">
        <v>320</v>
      </c>
      <c r="D14" t="s">
        <v>146</v>
      </c>
      <c r="E14" s="175" t="str">
        <f t="shared" si="0"/>
        <v>Excitation</v>
      </c>
    </row>
    <row r="15" spans="3:5" x14ac:dyDescent="0.25">
      <c r="C15">
        <v>1000</v>
      </c>
      <c r="D15">
        <v>19</v>
      </c>
      <c r="E15" s="175">
        <f t="shared" si="0"/>
        <v>20</v>
      </c>
    </row>
    <row r="16" spans="3:5" x14ac:dyDescent="0.25">
      <c r="C16">
        <v>240</v>
      </c>
      <c r="D16">
        <v>18</v>
      </c>
      <c r="E16" s="175">
        <f t="shared" si="0"/>
        <v>12</v>
      </c>
    </row>
    <row r="17" spans="3:5" x14ac:dyDescent="0.25">
      <c r="C17">
        <v>230</v>
      </c>
      <c r="D17">
        <v>18</v>
      </c>
      <c r="E17" s="175">
        <f t="shared" si="0"/>
        <v>11</v>
      </c>
    </row>
    <row r="18" spans="3:5" x14ac:dyDescent="0.25">
      <c r="C18">
        <v>220</v>
      </c>
      <c r="D18">
        <v>18</v>
      </c>
      <c r="E18" s="175">
        <f t="shared" si="0"/>
        <v>11</v>
      </c>
    </row>
    <row r="19" spans="3:5" x14ac:dyDescent="0.25">
      <c r="C19">
        <v>900</v>
      </c>
      <c r="D19">
        <v>11</v>
      </c>
      <c r="E19" s="175">
        <f t="shared" si="0"/>
        <v>11</v>
      </c>
    </row>
    <row r="20" spans="3:5" x14ac:dyDescent="0.25">
      <c r="C20">
        <v>1050</v>
      </c>
      <c r="D20">
        <v>10</v>
      </c>
      <c r="E20" s="175">
        <f t="shared" si="0"/>
        <v>11</v>
      </c>
    </row>
    <row r="21" spans="3:5" x14ac:dyDescent="0.25">
      <c r="C21">
        <v>1040</v>
      </c>
      <c r="D21">
        <v>10</v>
      </c>
      <c r="E21" s="175">
        <f t="shared" si="0"/>
        <v>8</v>
      </c>
    </row>
    <row r="22" spans="3:5" x14ac:dyDescent="0.25">
      <c r="C22">
        <v>700</v>
      </c>
      <c r="D22">
        <v>10</v>
      </c>
      <c r="E22" s="175">
        <f t="shared" si="0"/>
        <v>6</v>
      </c>
    </row>
    <row r="23" spans="3:5" x14ac:dyDescent="0.25">
      <c r="C23">
        <v>940</v>
      </c>
      <c r="D23">
        <v>9</v>
      </c>
      <c r="E23" s="175">
        <f t="shared" si="0"/>
        <v>6</v>
      </c>
    </row>
    <row r="24" spans="3:5" x14ac:dyDescent="0.25">
      <c r="C24">
        <v>1010</v>
      </c>
      <c r="D24">
        <v>8</v>
      </c>
      <c r="E24" s="175">
        <f t="shared" si="0"/>
        <v>5</v>
      </c>
    </row>
    <row r="25" spans="3:5" x14ac:dyDescent="0.25">
      <c r="C25" t="s">
        <v>320</v>
      </c>
      <c r="D25" t="s">
        <v>348</v>
      </c>
      <c r="E25" s="175" t="str">
        <f t="shared" si="0"/>
        <v>limite</v>
      </c>
    </row>
    <row r="26" spans="3:5" x14ac:dyDescent="0.25">
      <c r="C26">
        <v>870</v>
      </c>
      <c r="D26">
        <v>-15</v>
      </c>
      <c r="E26" s="175">
        <f t="shared" si="0"/>
        <v>-14</v>
      </c>
    </row>
    <row r="27" spans="3:5" x14ac:dyDescent="0.25">
      <c r="C27">
        <v>510</v>
      </c>
      <c r="D27">
        <v>-14</v>
      </c>
      <c r="E27" s="175">
        <f t="shared" si="0"/>
        <v>-8</v>
      </c>
    </row>
    <row r="28" spans="3:5" x14ac:dyDescent="0.25">
      <c r="C28">
        <v>630</v>
      </c>
      <c r="D28">
        <v>-11</v>
      </c>
      <c r="E28" s="175">
        <f t="shared" si="0"/>
        <v>-4</v>
      </c>
    </row>
    <row r="29" spans="3:5" x14ac:dyDescent="0.25">
      <c r="C29">
        <v>1010</v>
      </c>
      <c r="D29">
        <v>-11</v>
      </c>
      <c r="E29" s="175">
        <f t="shared" si="0"/>
        <v>-3</v>
      </c>
    </row>
    <row r="30" spans="3:5" x14ac:dyDescent="0.25">
      <c r="C30">
        <v>980</v>
      </c>
      <c r="D30">
        <v>-10</v>
      </c>
      <c r="E30" s="175">
        <f t="shared" si="0"/>
        <v>0</v>
      </c>
    </row>
    <row r="31" spans="3:5" x14ac:dyDescent="0.25">
      <c r="C31">
        <v>1030</v>
      </c>
      <c r="D31">
        <v>-8</v>
      </c>
      <c r="E31" s="175">
        <f t="shared" si="0"/>
        <v>0</v>
      </c>
    </row>
    <row r="32" spans="3:5" x14ac:dyDescent="0.25">
      <c r="C32">
        <v>720</v>
      </c>
      <c r="D32">
        <v>-6</v>
      </c>
      <c r="E32" s="175">
        <f t="shared" si="0"/>
        <v>0</v>
      </c>
    </row>
    <row r="33" spans="3:5" x14ac:dyDescent="0.25">
      <c r="C33">
        <v>800</v>
      </c>
      <c r="D33">
        <v>-6</v>
      </c>
      <c r="E33" s="175">
        <f t="shared" si="0"/>
        <v>0</v>
      </c>
    </row>
    <row r="34" spans="3:5" x14ac:dyDescent="0.25">
      <c r="C34">
        <v>990</v>
      </c>
      <c r="D34">
        <v>-5</v>
      </c>
      <c r="E34" s="175">
        <f t="shared" si="0"/>
        <v>0</v>
      </c>
    </row>
    <row r="35" spans="3:5" x14ac:dyDescent="0.25">
      <c r="C35">
        <v>540</v>
      </c>
      <c r="D35">
        <v>-4</v>
      </c>
      <c r="E35" s="175">
        <f t="shared" si="0"/>
        <v>0</v>
      </c>
    </row>
    <row r="36" spans="3:5" x14ac:dyDescent="0.25">
      <c r="C36" t="s">
        <v>320</v>
      </c>
      <c r="D36" t="s">
        <v>349</v>
      </c>
      <c r="E36" s="175" t="str">
        <f t="shared" si="0"/>
        <v>besoin</v>
      </c>
    </row>
    <row r="37" spans="3:5" x14ac:dyDescent="0.25">
      <c r="C37">
        <v>90</v>
      </c>
      <c r="D37">
        <v>16</v>
      </c>
      <c r="E37" s="175">
        <f t="shared" si="0"/>
        <v>20</v>
      </c>
    </row>
    <row r="38" spans="3:5" x14ac:dyDescent="0.25">
      <c r="C38">
        <v>940</v>
      </c>
      <c r="D38">
        <v>14</v>
      </c>
      <c r="E38" s="175">
        <f t="shared" si="0"/>
        <v>12</v>
      </c>
    </row>
    <row r="39" spans="3:5" x14ac:dyDescent="0.25">
      <c r="C39">
        <v>1000</v>
      </c>
      <c r="D39">
        <v>10</v>
      </c>
      <c r="E39" s="175">
        <f t="shared" si="0"/>
        <v>11</v>
      </c>
    </row>
    <row r="40" spans="3:5" x14ac:dyDescent="0.25">
      <c r="C40">
        <v>600</v>
      </c>
      <c r="D40">
        <v>8</v>
      </c>
      <c r="E40" s="175">
        <f t="shared" si="0"/>
        <v>11</v>
      </c>
    </row>
    <row r="41" spans="3:5" x14ac:dyDescent="0.25">
      <c r="C41">
        <v>100</v>
      </c>
      <c r="D41">
        <v>1</v>
      </c>
      <c r="E41" s="175">
        <f t="shared" si="0"/>
        <v>10</v>
      </c>
    </row>
    <row r="42" spans="3:5" x14ac:dyDescent="0.25">
      <c r="C42">
        <v>70</v>
      </c>
      <c r="D42">
        <v>1</v>
      </c>
      <c r="E42" s="175">
        <f t="shared" si="0"/>
        <v>9</v>
      </c>
    </row>
    <row r="43" spans="3:5" x14ac:dyDescent="0.25">
      <c r="C43">
        <v>0</v>
      </c>
      <c r="D43">
        <v>0</v>
      </c>
      <c r="E43" s="175">
        <f t="shared" si="0"/>
        <v>8</v>
      </c>
    </row>
    <row r="44" spans="3:5" x14ac:dyDescent="0.25">
      <c r="C44">
        <v>0</v>
      </c>
      <c r="D44">
        <v>0</v>
      </c>
      <c r="E44" s="175">
        <f t="shared" si="0"/>
        <v>8</v>
      </c>
    </row>
    <row r="45" spans="3:5" x14ac:dyDescent="0.25">
      <c r="C45">
        <v>0</v>
      </c>
      <c r="D45">
        <v>0</v>
      </c>
      <c r="E45" s="175">
        <f t="shared" si="0"/>
        <v>7</v>
      </c>
    </row>
    <row r="46" spans="3:5" x14ac:dyDescent="0.25">
      <c r="C46">
        <v>0</v>
      </c>
      <c r="D46">
        <v>0</v>
      </c>
      <c r="E46" s="175">
        <f t="shared" si="0"/>
        <v>6</v>
      </c>
    </row>
    <row r="47" spans="3:5" x14ac:dyDescent="0.25">
      <c r="C47" t="s">
        <v>319</v>
      </c>
      <c r="D47" t="s">
        <v>319</v>
      </c>
      <c r="E47" s="175">
        <f t="shared" si="0"/>
        <v>0</v>
      </c>
    </row>
    <row r="48" spans="3:5" x14ac:dyDescent="0.25">
      <c r="C48" t="s">
        <v>319</v>
      </c>
      <c r="D48" t="s">
        <v>345</v>
      </c>
      <c r="E48" s="175">
        <f t="shared" si="0"/>
        <v>0</v>
      </c>
    </row>
    <row r="49" spans="3:5" x14ac:dyDescent="0.25">
      <c r="C49">
        <v>1030</v>
      </c>
      <c r="D49">
        <v>-8</v>
      </c>
      <c r="E49" s="175">
        <f t="shared" si="0"/>
        <v>0</v>
      </c>
    </row>
    <row r="50" spans="3:5" x14ac:dyDescent="0.25">
      <c r="C50">
        <v>450</v>
      </c>
      <c r="D50">
        <v>-6</v>
      </c>
      <c r="E50" s="175">
        <f t="shared" si="0"/>
        <v>0</v>
      </c>
    </row>
    <row r="51" spans="3:5" x14ac:dyDescent="0.25">
      <c r="C51">
        <v>460</v>
      </c>
      <c r="D51">
        <v>-6</v>
      </c>
      <c r="E51" s="175">
        <f t="shared" si="0"/>
        <v>0</v>
      </c>
    </row>
    <row r="52" spans="3:5" x14ac:dyDescent="0.25">
      <c r="C52">
        <v>1060</v>
      </c>
      <c r="D52">
        <v>-6</v>
      </c>
      <c r="E52" s="175">
        <f t="shared" si="0"/>
        <v>0</v>
      </c>
    </row>
    <row r="53" spans="3:5" x14ac:dyDescent="0.25">
      <c r="C53">
        <v>700</v>
      </c>
      <c r="D53">
        <v>-5</v>
      </c>
      <c r="E53" s="175">
        <f t="shared" si="0"/>
        <v>0</v>
      </c>
    </row>
    <row r="54" spans="3:5" x14ac:dyDescent="0.25">
      <c r="C54">
        <v>740</v>
      </c>
      <c r="D54">
        <v>-5</v>
      </c>
      <c r="E54" s="175">
        <f t="shared" si="0"/>
        <v>0</v>
      </c>
    </row>
    <row r="55" spans="3:5" x14ac:dyDescent="0.25">
      <c r="C55">
        <v>810</v>
      </c>
      <c r="D55">
        <v>-5</v>
      </c>
      <c r="E55" s="175">
        <f t="shared" si="0"/>
        <v>0</v>
      </c>
    </row>
    <row r="56" spans="3:5" x14ac:dyDescent="0.25">
      <c r="C56">
        <v>710</v>
      </c>
      <c r="D56">
        <v>-4</v>
      </c>
      <c r="E56" s="175">
        <f t="shared" si="0"/>
        <v>0</v>
      </c>
    </row>
    <row r="57" spans="3:5" x14ac:dyDescent="0.25">
      <c r="C57">
        <v>720</v>
      </c>
      <c r="D57">
        <v>-4</v>
      </c>
      <c r="E57" s="175">
        <f t="shared" si="0"/>
        <v>0</v>
      </c>
    </row>
    <row r="58" spans="3:5" x14ac:dyDescent="0.25">
      <c r="C58">
        <v>930</v>
      </c>
      <c r="D58">
        <v>-4</v>
      </c>
      <c r="E58" s="175">
        <f t="shared" si="0"/>
        <v>0</v>
      </c>
    </row>
    <row r="59" spans="3:5" x14ac:dyDescent="0.25">
      <c r="C59" t="s">
        <v>319</v>
      </c>
      <c r="D59" t="s">
        <v>146</v>
      </c>
      <c r="E59" s="175">
        <f t="shared" si="0"/>
        <v>0</v>
      </c>
    </row>
    <row r="60" spans="3:5" x14ac:dyDescent="0.25">
      <c r="C60">
        <v>120</v>
      </c>
      <c r="D60">
        <v>20</v>
      </c>
      <c r="E60" s="175">
        <f t="shared" si="0"/>
        <v>0</v>
      </c>
    </row>
    <row r="61" spans="3:5" x14ac:dyDescent="0.25">
      <c r="C61">
        <v>630</v>
      </c>
      <c r="D61">
        <v>12</v>
      </c>
      <c r="E61" s="175">
        <f t="shared" si="0"/>
        <v>0</v>
      </c>
    </row>
    <row r="62" spans="3:5" x14ac:dyDescent="0.25">
      <c r="C62">
        <v>360</v>
      </c>
      <c r="D62">
        <v>11</v>
      </c>
      <c r="E62" s="175">
        <f t="shared" si="0"/>
        <v>0</v>
      </c>
    </row>
    <row r="63" spans="3:5" x14ac:dyDescent="0.25">
      <c r="C63">
        <v>240</v>
      </c>
      <c r="D63">
        <v>11</v>
      </c>
      <c r="E63" s="175">
        <f t="shared" si="0"/>
        <v>0</v>
      </c>
    </row>
    <row r="64" spans="3:5" x14ac:dyDescent="0.25">
      <c r="C64">
        <v>230</v>
      </c>
      <c r="D64">
        <v>11</v>
      </c>
      <c r="E64" s="175">
        <f t="shared" si="0"/>
        <v>0</v>
      </c>
    </row>
    <row r="65" spans="3:5" x14ac:dyDescent="0.25">
      <c r="C65">
        <v>220</v>
      </c>
      <c r="D65">
        <v>11</v>
      </c>
      <c r="E65" s="175">
        <f t="shared" si="0"/>
        <v>0</v>
      </c>
    </row>
    <row r="66" spans="3:5" x14ac:dyDescent="0.25">
      <c r="C66">
        <v>750</v>
      </c>
      <c r="D66">
        <v>8</v>
      </c>
      <c r="E66" s="175">
        <f t="shared" si="0"/>
        <v>0</v>
      </c>
    </row>
    <row r="67" spans="3:5" x14ac:dyDescent="0.25">
      <c r="C67">
        <v>550</v>
      </c>
      <c r="D67">
        <v>6</v>
      </c>
      <c r="E67" s="175">
        <f t="shared" si="0"/>
        <v>0</v>
      </c>
    </row>
    <row r="68" spans="3:5" x14ac:dyDescent="0.25">
      <c r="C68">
        <v>540</v>
      </c>
      <c r="D68">
        <v>6</v>
      </c>
      <c r="E68" s="175">
        <f t="shared" ref="E68:E91" si="1">D113</f>
        <v>0</v>
      </c>
    </row>
    <row r="69" spans="3:5" x14ac:dyDescent="0.25">
      <c r="C69">
        <v>1050</v>
      </c>
      <c r="D69">
        <v>5</v>
      </c>
      <c r="E69" s="175">
        <f t="shared" si="1"/>
        <v>0</v>
      </c>
    </row>
    <row r="70" spans="3:5" x14ac:dyDescent="0.25">
      <c r="C70" t="s">
        <v>319</v>
      </c>
      <c r="D70" t="s">
        <v>348</v>
      </c>
      <c r="E70" s="175">
        <f t="shared" si="1"/>
        <v>0</v>
      </c>
    </row>
    <row r="71" spans="3:5" x14ac:dyDescent="0.25">
      <c r="C71">
        <v>740</v>
      </c>
      <c r="D71">
        <v>-14</v>
      </c>
      <c r="E71" s="175">
        <f t="shared" si="1"/>
        <v>0</v>
      </c>
    </row>
    <row r="72" spans="3:5" x14ac:dyDescent="0.25">
      <c r="C72">
        <v>510</v>
      </c>
      <c r="D72">
        <v>-8</v>
      </c>
      <c r="E72" s="175">
        <f t="shared" si="1"/>
        <v>0</v>
      </c>
    </row>
    <row r="73" spans="3:5" x14ac:dyDescent="0.25">
      <c r="C73">
        <v>990</v>
      </c>
      <c r="D73">
        <v>-4</v>
      </c>
      <c r="E73" s="175">
        <f t="shared" si="1"/>
        <v>0</v>
      </c>
    </row>
    <row r="74" spans="3:5" x14ac:dyDescent="0.25">
      <c r="C74">
        <v>980</v>
      </c>
      <c r="D74">
        <v>-3</v>
      </c>
      <c r="E74" s="175">
        <f t="shared" si="1"/>
        <v>0</v>
      </c>
    </row>
    <row r="75" spans="3:5" x14ac:dyDescent="0.25">
      <c r="C75">
        <v>0</v>
      </c>
      <c r="D75">
        <v>0</v>
      </c>
      <c r="E75" s="175">
        <f t="shared" si="1"/>
        <v>0</v>
      </c>
    </row>
    <row r="76" spans="3:5" x14ac:dyDescent="0.25">
      <c r="C76">
        <v>0</v>
      </c>
      <c r="D76">
        <v>0</v>
      </c>
      <c r="E76" s="175">
        <f t="shared" si="1"/>
        <v>0</v>
      </c>
    </row>
    <row r="77" spans="3:5" x14ac:dyDescent="0.25">
      <c r="C77">
        <v>0</v>
      </c>
      <c r="D77">
        <v>0</v>
      </c>
      <c r="E77" s="175">
        <f t="shared" si="1"/>
        <v>0</v>
      </c>
    </row>
    <row r="78" spans="3:5" x14ac:dyDescent="0.25">
      <c r="C78">
        <v>0</v>
      </c>
      <c r="D78">
        <v>0</v>
      </c>
      <c r="E78" s="175">
        <f t="shared" si="1"/>
        <v>0</v>
      </c>
    </row>
    <row r="79" spans="3:5" x14ac:dyDescent="0.25">
      <c r="C79">
        <v>0</v>
      </c>
      <c r="D79">
        <v>0</v>
      </c>
      <c r="E79" s="175">
        <f t="shared" si="1"/>
        <v>0</v>
      </c>
    </row>
    <row r="80" spans="3:5" x14ac:dyDescent="0.25">
      <c r="C80">
        <v>0</v>
      </c>
      <c r="D80">
        <v>0</v>
      </c>
      <c r="E80" s="175">
        <f t="shared" si="1"/>
        <v>0</v>
      </c>
    </row>
    <row r="81" spans="3:5" x14ac:dyDescent="0.25">
      <c r="C81" t="s">
        <v>319</v>
      </c>
      <c r="D81" t="s">
        <v>349</v>
      </c>
      <c r="E81" s="175">
        <f t="shared" si="1"/>
        <v>0</v>
      </c>
    </row>
    <row r="82" spans="3:5" x14ac:dyDescent="0.25">
      <c r="C82">
        <v>160</v>
      </c>
      <c r="D82">
        <v>20</v>
      </c>
      <c r="E82" s="175">
        <f t="shared" si="1"/>
        <v>0</v>
      </c>
    </row>
    <row r="83" spans="3:5" x14ac:dyDescent="0.25">
      <c r="C83">
        <v>120</v>
      </c>
      <c r="D83">
        <v>12</v>
      </c>
      <c r="E83" s="175">
        <f t="shared" si="1"/>
        <v>0</v>
      </c>
    </row>
    <row r="84" spans="3:5" x14ac:dyDescent="0.25">
      <c r="C84">
        <v>550</v>
      </c>
      <c r="D84">
        <v>11</v>
      </c>
      <c r="E84" s="175">
        <f t="shared" si="1"/>
        <v>0</v>
      </c>
    </row>
    <row r="85" spans="3:5" x14ac:dyDescent="0.25">
      <c r="C85">
        <v>410</v>
      </c>
      <c r="D85">
        <v>11</v>
      </c>
      <c r="E85" s="175">
        <f t="shared" si="1"/>
        <v>0</v>
      </c>
    </row>
    <row r="86" spans="3:5" x14ac:dyDescent="0.25">
      <c r="C86">
        <v>400</v>
      </c>
      <c r="D86">
        <v>10</v>
      </c>
      <c r="E86" s="175">
        <f t="shared" si="1"/>
        <v>0</v>
      </c>
    </row>
    <row r="87" spans="3:5" x14ac:dyDescent="0.25">
      <c r="C87">
        <v>90</v>
      </c>
      <c r="D87">
        <v>9</v>
      </c>
      <c r="E87" s="175">
        <f t="shared" si="1"/>
        <v>0</v>
      </c>
    </row>
    <row r="88" spans="3:5" x14ac:dyDescent="0.25">
      <c r="C88">
        <v>920</v>
      </c>
      <c r="D88">
        <v>8</v>
      </c>
      <c r="E88" s="175">
        <f t="shared" si="1"/>
        <v>0</v>
      </c>
    </row>
    <row r="89" spans="3:5" x14ac:dyDescent="0.25">
      <c r="C89">
        <v>370</v>
      </c>
      <c r="D89">
        <v>8</v>
      </c>
      <c r="E89" s="175">
        <f t="shared" si="1"/>
        <v>0</v>
      </c>
    </row>
    <row r="90" spans="3:5" x14ac:dyDescent="0.25">
      <c r="C90">
        <v>940</v>
      </c>
      <c r="D90">
        <v>7</v>
      </c>
      <c r="E90" s="175">
        <f t="shared" si="1"/>
        <v>0</v>
      </c>
    </row>
    <row r="91" spans="3:5" x14ac:dyDescent="0.25">
      <c r="C91">
        <v>1050</v>
      </c>
      <c r="D91">
        <v>6</v>
      </c>
      <c r="E91" s="175">
        <f t="shared" si="1"/>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BE43"/>
  <sheetViews>
    <sheetView topLeftCell="AM1" zoomScale="90" zoomScaleNormal="90" workbookViewId="0">
      <selection activeCell="BE42" sqref="BE42"/>
    </sheetView>
  </sheetViews>
  <sheetFormatPr baseColWidth="10" defaultRowHeight="15" x14ac:dyDescent="0.25"/>
  <sheetData>
    <row r="2" spans="3:28" x14ac:dyDescent="0.25">
      <c r="C2" s="544">
        <v>0</v>
      </c>
      <c r="D2" s="544">
        <v>0</v>
      </c>
      <c r="E2" s="544">
        <v>0</v>
      </c>
      <c r="F2" s="544">
        <v>0</v>
      </c>
      <c r="G2" s="544">
        <v>0</v>
      </c>
      <c r="H2" s="544">
        <v>0</v>
      </c>
      <c r="I2" s="544">
        <v>0</v>
      </c>
      <c r="J2" s="544">
        <v>0</v>
      </c>
      <c r="K2" s="544">
        <v>0</v>
      </c>
      <c r="L2" s="544">
        <v>0</v>
      </c>
      <c r="M2" s="544">
        <v>0</v>
      </c>
      <c r="N2" s="544">
        <v>0</v>
      </c>
      <c r="O2" s="544">
        <v>0</v>
      </c>
      <c r="P2" s="544">
        <v>0</v>
      </c>
      <c r="Q2" s="544">
        <v>0</v>
      </c>
      <c r="R2" s="544">
        <v>0</v>
      </c>
      <c r="S2" s="544">
        <v>0</v>
      </c>
      <c r="T2" s="544">
        <v>0</v>
      </c>
      <c r="U2" s="544">
        <v>14</v>
      </c>
      <c r="V2" s="544">
        <v>6</v>
      </c>
      <c r="W2" s="544">
        <v>0</v>
      </c>
      <c r="X2" s="544">
        <v>0</v>
      </c>
      <c r="Y2" s="544">
        <v>0</v>
      </c>
      <c r="Z2" s="544">
        <v>0</v>
      </c>
      <c r="AA2" s="544">
        <v>0</v>
      </c>
      <c r="AB2" s="544">
        <v>0</v>
      </c>
    </row>
    <row r="3" spans="3:28" x14ac:dyDescent="0.25">
      <c r="C3" s="544">
        <v>30</v>
      </c>
      <c r="D3" s="544">
        <v>30</v>
      </c>
      <c r="E3" s="544">
        <v>5</v>
      </c>
      <c r="F3" s="544">
        <v>9</v>
      </c>
      <c r="G3" s="544">
        <v>24</v>
      </c>
      <c r="H3" s="544">
        <v>33</v>
      </c>
      <c r="I3" s="544">
        <v>49</v>
      </c>
      <c r="J3" s="544">
        <v>33</v>
      </c>
      <c r="K3" s="544">
        <v>0</v>
      </c>
      <c r="L3" s="544">
        <v>5</v>
      </c>
      <c r="M3" s="544">
        <v>15</v>
      </c>
      <c r="N3" s="544">
        <v>2</v>
      </c>
      <c r="O3" s="544">
        <v>53</v>
      </c>
      <c r="P3" s="544">
        <v>18</v>
      </c>
      <c r="Q3" s="544">
        <v>27</v>
      </c>
      <c r="R3" s="544">
        <v>12</v>
      </c>
      <c r="S3" s="544">
        <v>30</v>
      </c>
      <c r="T3" s="544">
        <v>19</v>
      </c>
      <c r="U3" s="544">
        <v>13</v>
      </c>
      <c r="V3" s="544">
        <v>7</v>
      </c>
      <c r="W3" s="544">
        <v>1</v>
      </c>
      <c r="X3" s="544">
        <v>35</v>
      </c>
      <c r="Y3" s="544">
        <v>25</v>
      </c>
      <c r="Z3" s="544">
        <v>0</v>
      </c>
      <c r="AA3" s="544">
        <v>83</v>
      </c>
      <c r="AB3" s="544">
        <v>75</v>
      </c>
    </row>
    <row r="4" spans="3:28" x14ac:dyDescent="0.25">
      <c r="C4" s="544">
        <v>0</v>
      </c>
      <c r="D4" s="544">
        <v>0</v>
      </c>
      <c r="E4" s="544">
        <v>0</v>
      </c>
      <c r="F4" s="544">
        <v>0</v>
      </c>
      <c r="G4" s="544">
        <v>0</v>
      </c>
      <c r="H4" s="544">
        <v>0</v>
      </c>
      <c r="I4" s="544">
        <v>0</v>
      </c>
      <c r="J4" s="544">
        <v>22</v>
      </c>
      <c r="K4" s="544">
        <v>10</v>
      </c>
      <c r="L4" s="544">
        <v>0</v>
      </c>
      <c r="M4" s="544">
        <v>34</v>
      </c>
      <c r="N4" s="544">
        <v>0</v>
      </c>
      <c r="O4" s="544">
        <v>109</v>
      </c>
      <c r="P4" s="544">
        <v>7</v>
      </c>
      <c r="Q4" s="544">
        <v>109</v>
      </c>
      <c r="R4" s="544">
        <v>66</v>
      </c>
      <c r="S4" s="544">
        <v>141</v>
      </c>
      <c r="T4" s="544">
        <v>12</v>
      </c>
      <c r="U4" s="544">
        <v>133</v>
      </c>
      <c r="V4" s="544">
        <v>9</v>
      </c>
      <c r="W4" s="544">
        <v>33</v>
      </c>
      <c r="X4" s="544">
        <v>64</v>
      </c>
      <c r="Y4" s="544">
        <v>9</v>
      </c>
      <c r="Z4" s="544">
        <v>13</v>
      </c>
      <c r="AA4" s="544">
        <v>135</v>
      </c>
      <c r="AB4" s="544">
        <v>47</v>
      </c>
    </row>
    <row r="5" spans="3:28" x14ac:dyDescent="0.25">
      <c r="C5" s="544">
        <v>13</v>
      </c>
      <c r="D5" s="544">
        <v>9</v>
      </c>
      <c r="E5" s="544">
        <v>0</v>
      </c>
      <c r="F5" s="544">
        <v>25</v>
      </c>
      <c r="G5" s="544">
        <v>0</v>
      </c>
      <c r="H5" s="544">
        <v>0</v>
      </c>
      <c r="I5" s="544">
        <v>0</v>
      </c>
      <c r="J5" s="544">
        <v>13</v>
      </c>
      <c r="K5" s="544">
        <v>21</v>
      </c>
      <c r="L5" s="544">
        <v>0</v>
      </c>
      <c r="M5" s="544">
        <v>102</v>
      </c>
      <c r="N5" s="544">
        <v>7</v>
      </c>
      <c r="O5" s="544">
        <v>35</v>
      </c>
      <c r="P5" s="544">
        <v>30</v>
      </c>
      <c r="Q5" s="544">
        <v>59</v>
      </c>
      <c r="R5" s="544">
        <v>35</v>
      </c>
      <c r="S5" s="544">
        <v>121</v>
      </c>
      <c r="T5" s="544">
        <v>15</v>
      </c>
      <c r="U5" s="544">
        <v>205</v>
      </c>
      <c r="V5" s="544">
        <v>32</v>
      </c>
      <c r="W5" s="544">
        <v>140</v>
      </c>
      <c r="X5" s="544">
        <v>94</v>
      </c>
      <c r="Y5" s="544">
        <v>39</v>
      </c>
      <c r="Z5" s="544">
        <v>21</v>
      </c>
      <c r="AA5" s="544">
        <v>180</v>
      </c>
      <c r="AB5" s="544">
        <v>145</v>
      </c>
    </row>
    <row r="6" spans="3:28" x14ac:dyDescent="0.25">
      <c r="C6" s="544">
        <v>215</v>
      </c>
      <c r="D6" s="544">
        <v>190</v>
      </c>
      <c r="E6" s="544">
        <v>10</v>
      </c>
      <c r="F6" s="544">
        <v>15</v>
      </c>
      <c r="G6" s="544">
        <v>35</v>
      </c>
      <c r="H6" s="544">
        <v>10</v>
      </c>
      <c r="I6" s="544">
        <v>25</v>
      </c>
      <c r="J6" s="544">
        <v>0</v>
      </c>
      <c r="K6" s="544">
        <v>25</v>
      </c>
      <c r="L6" s="544">
        <v>55</v>
      </c>
      <c r="M6" s="544">
        <v>165</v>
      </c>
      <c r="N6" s="544">
        <v>55</v>
      </c>
      <c r="O6" s="544">
        <v>150</v>
      </c>
      <c r="P6" s="544">
        <v>25</v>
      </c>
      <c r="Q6" s="544">
        <v>115</v>
      </c>
      <c r="R6" s="544">
        <v>75</v>
      </c>
      <c r="S6" s="544">
        <v>130</v>
      </c>
      <c r="T6" s="544">
        <v>40</v>
      </c>
      <c r="U6" s="544">
        <v>205</v>
      </c>
      <c r="V6" s="544">
        <v>165</v>
      </c>
      <c r="W6" s="544">
        <v>70</v>
      </c>
      <c r="X6" s="544">
        <v>250</v>
      </c>
      <c r="Y6" s="544">
        <v>80</v>
      </c>
      <c r="Z6" s="544">
        <v>100</v>
      </c>
      <c r="AA6" s="544">
        <v>315</v>
      </c>
      <c r="AB6" s="544">
        <v>255</v>
      </c>
    </row>
    <row r="7" spans="3:28" x14ac:dyDescent="0.25">
      <c r="C7" s="544">
        <v>7</v>
      </c>
      <c r="D7" s="544">
        <v>0</v>
      </c>
      <c r="E7" s="544">
        <v>0</v>
      </c>
      <c r="F7" s="544">
        <v>0</v>
      </c>
      <c r="G7" s="544">
        <v>0</v>
      </c>
      <c r="H7" s="544">
        <v>0</v>
      </c>
      <c r="I7" s="544">
        <v>0</v>
      </c>
      <c r="J7" s="544">
        <v>0</v>
      </c>
      <c r="K7" s="544">
        <v>0</v>
      </c>
      <c r="L7" s="544">
        <v>0</v>
      </c>
      <c r="M7" s="544">
        <v>0</v>
      </c>
      <c r="N7" s="544">
        <v>4</v>
      </c>
      <c r="O7" s="544">
        <v>0</v>
      </c>
      <c r="P7" s="544">
        <v>0</v>
      </c>
      <c r="Q7" s="544">
        <v>0</v>
      </c>
      <c r="R7" s="544">
        <v>0</v>
      </c>
      <c r="S7" s="544">
        <v>10</v>
      </c>
      <c r="T7" s="544">
        <v>0</v>
      </c>
      <c r="U7" s="544">
        <v>0</v>
      </c>
      <c r="V7" s="544">
        <v>0</v>
      </c>
      <c r="W7" s="544">
        <v>0</v>
      </c>
      <c r="X7" s="544">
        <v>5</v>
      </c>
      <c r="Y7" s="544">
        <v>0</v>
      </c>
      <c r="Z7" s="544">
        <v>0</v>
      </c>
      <c r="AA7" s="544">
        <v>3</v>
      </c>
      <c r="AB7" s="544">
        <v>0</v>
      </c>
    </row>
    <row r="8" spans="3:28" x14ac:dyDescent="0.25">
      <c r="C8" s="544">
        <v>0</v>
      </c>
      <c r="D8" s="544">
        <v>0</v>
      </c>
      <c r="E8" s="544">
        <v>0</v>
      </c>
      <c r="F8" s="544">
        <v>0</v>
      </c>
      <c r="G8" s="544">
        <v>0</v>
      </c>
      <c r="H8" s="544">
        <v>0</v>
      </c>
      <c r="I8" s="544">
        <v>0</v>
      </c>
      <c r="J8" s="544">
        <v>0</v>
      </c>
      <c r="K8" s="544">
        <v>0</v>
      </c>
      <c r="L8" s="544">
        <v>1</v>
      </c>
      <c r="M8" s="544">
        <v>0</v>
      </c>
      <c r="N8" s="544">
        <v>0</v>
      </c>
      <c r="O8" s="544">
        <v>2</v>
      </c>
      <c r="P8" s="544">
        <v>0</v>
      </c>
      <c r="Q8" s="544">
        <v>0</v>
      </c>
      <c r="R8" s="544">
        <v>0</v>
      </c>
      <c r="S8" s="544">
        <v>1</v>
      </c>
      <c r="T8" s="544">
        <v>0</v>
      </c>
      <c r="U8" s="544">
        <v>0</v>
      </c>
      <c r="V8" s="544">
        <v>4</v>
      </c>
      <c r="W8" s="544">
        <v>0</v>
      </c>
      <c r="X8" s="544">
        <v>2</v>
      </c>
      <c r="Y8" s="544">
        <v>0</v>
      </c>
      <c r="Z8" s="544">
        <v>0</v>
      </c>
      <c r="AA8" s="544">
        <v>0</v>
      </c>
      <c r="AB8" s="544">
        <v>3</v>
      </c>
    </row>
    <row r="9" spans="3:28" x14ac:dyDescent="0.25">
      <c r="C9" s="544">
        <v>0</v>
      </c>
      <c r="D9" s="544">
        <v>0</v>
      </c>
      <c r="E9" s="544">
        <v>0</v>
      </c>
      <c r="F9" s="544">
        <v>0</v>
      </c>
      <c r="G9" s="544">
        <v>0</v>
      </c>
      <c r="H9" s="544">
        <v>0</v>
      </c>
      <c r="I9" s="544">
        <v>0</v>
      </c>
      <c r="J9" s="544">
        <v>0</v>
      </c>
      <c r="K9" s="544">
        <v>0</v>
      </c>
      <c r="L9" s="544">
        <v>0</v>
      </c>
      <c r="M9" s="544">
        <v>0</v>
      </c>
      <c r="N9" s="544">
        <v>0</v>
      </c>
      <c r="O9" s="544">
        <v>0</v>
      </c>
      <c r="P9" s="544">
        <v>0</v>
      </c>
      <c r="Q9" s="544">
        <v>0</v>
      </c>
      <c r="R9" s="544">
        <v>0</v>
      </c>
      <c r="S9" s="544">
        <v>0</v>
      </c>
      <c r="T9" s="544">
        <v>0</v>
      </c>
      <c r="U9" s="544">
        <v>0</v>
      </c>
      <c r="V9" s="544">
        <v>9</v>
      </c>
      <c r="W9" s="544">
        <v>0</v>
      </c>
      <c r="X9" s="544">
        <v>0</v>
      </c>
      <c r="Y9" s="544">
        <v>0</v>
      </c>
      <c r="Z9" s="544">
        <v>0</v>
      </c>
      <c r="AA9" s="544">
        <v>0</v>
      </c>
      <c r="AB9" s="544">
        <v>0</v>
      </c>
    </row>
    <row r="10" spans="3:28" x14ac:dyDescent="0.25">
      <c r="C10" s="544">
        <v>7</v>
      </c>
      <c r="D10" s="544">
        <v>0</v>
      </c>
      <c r="E10" s="544">
        <v>0</v>
      </c>
      <c r="F10" s="544">
        <v>0</v>
      </c>
      <c r="G10" s="544">
        <v>0</v>
      </c>
      <c r="H10" s="544">
        <v>0</v>
      </c>
      <c r="I10" s="544">
        <v>0</v>
      </c>
      <c r="J10" s="544">
        <v>0</v>
      </c>
      <c r="K10" s="544">
        <v>0</v>
      </c>
      <c r="L10" s="544">
        <v>0</v>
      </c>
      <c r="M10" s="544">
        <v>0</v>
      </c>
      <c r="N10" s="544">
        <v>0</v>
      </c>
      <c r="O10" s="544">
        <v>0</v>
      </c>
      <c r="P10" s="544">
        <v>0</v>
      </c>
      <c r="Q10" s="544">
        <v>0</v>
      </c>
      <c r="R10" s="544">
        <v>0</v>
      </c>
      <c r="S10" s="544">
        <v>7</v>
      </c>
      <c r="T10" s="544">
        <v>0</v>
      </c>
      <c r="U10" s="544">
        <v>55</v>
      </c>
      <c r="V10" s="544">
        <v>34</v>
      </c>
      <c r="W10" s="544">
        <v>8</v>
      </c>
      <c r="X10" s="544">
        <v>0</v>
      </c>
      <c r="Y10" s="544">
        <v>0</v>
      </c>
      <c r="Z10" s="544">
        <v>0</v>
      </c>
      <c r="AA10" s="544">
        <v>83</v>
      </c>
      <c r="AB10" s="544">
        <v>20</v>
      </c>
    </row>
    <row r="11" spans="3:28" x14ac:dyDescent="0.25">
      <c r="C11" s="544">
        <v>60</v>
      </c>
      <c r="D11" s="544">
        <v>48</v>
      </c>
      <c r="E11" s="544">
        <v>4</v>
      </c>
      <c r="F11" s="544">
        <v>9</v>
      </c>
      <c r="G11" s="544">
        <v>14</v>
      </c>
      <c r="H11" s="544">
        <v>7</v>
      </c>
      <c r="I11" s="544">
        <v>13</v>
      </c>
      <c r="J11" s="544">
        <v>7</v>
      </c>
      <c r="K11" s="544">
        <v>9</v>
      </c>
      <c r="L11" s="544">
        <v>14</v>
      </c>
      <c r="M11" s="544">
        <v>55</v>
      </c>
      <c r="N11" s="544">
        <v>16</v>
      </c>
      <c r="O11" s="544">
        <v>59</v>
      </c>
      <c r="P11" s="544">
        <v>14</v>
      </c>
      <c r="Q11" s="544">
        <v>55</v>
      </c>
      <c r="R11" s="544">
        <v>28</v>
      </c>
      <c r="S11" s="544">
        <v>75</v>
      </c>
      <c r="T11" s="544">
        <v>17</v>
      </c>
      <c r="U11" s="544">
        <v>105</v>
      </c>
      <c r="V11" s="544">
        <v>65</v>
      </c>
      <c r="W11" s="544">
        <v>35</v>
      </c>
      <c r="X11" s="544">
        <v>85</v>
      </c>
      <c r="Y11" s="544">
        <v>30</v>
      </c>
      <c r="Z11" s="544">
        <v>25</v>
      </c>
      <c r="AA11" s="544">
        <v>124</v>
      </c>
      <c r="AB11" s="544">
        <v>89</v>
      </c>
    </row>
    <row r="12" spans="3:28" x14ac:dyDescent="0.25">
      <c r="C12" s="544">
        <v>0</v>
      </c>
      <c r="D12" s="544">
        <v>0</v>
      </c>
      <c r="E12" s="544">
        <v>0</v>
      </c>
      <c r="F12" s="544">
        <v>0</v>
      </c>
      <c r="G12" s="544">
        <v>0</v>
      </c>
      <c r="H12" s="544">
        <v>0</v>
      </c>
      <c r="I12" s="544">
        <v>0</v>
      </c>
      <c r="J12" s="544">
        <v>0</v>
      </c>
      <c r="K12" s="544">
        <v>0</v>
      </c>
      <c r="L12" s="544">
        <v>0</v>
      </c>
      <c r="M12" s="544">
        <v>0</v>
      </c>
      <c r="N12" s="544">
        <v>15</v>
      </c>
      <c r="O12" s="544">
        <v>3</v>
      </c>
      <c r="P12" s="544">
        <v>0</v>
      </c>
      <c r="Q12" s="544">
        <v>8</v>
      </c>
      <c r="R12" s="544">
        <v>9</v>
      </c>
      <c r="S12" s="544">
        <v>26</v>
      </c>
      <c r="T12" s="544">
        <v>0</v>
      </c>
      <c r="U12" s="544">
        <v>31</v>
      </c>
      <c r="V12" s="544">
        <v>6</v>
      </c>
      <c r="W12" s="544">
        <v>0</v>
      </c>
      <c r="X12" s="544">
        <v>0</v>
      </c>
      <c r="Y12" s="544">
        <v>0</v>
      </c>
      <c r="Z12" s="544">
        <v>16</v>
      </c>
      <c r="AA12" s="544">
        <v>7</v>
      </c>
      <c r="AB12" s="544">
        <v>0</v>
      </c>
    </row>
    <row r="13" spans="3:28" x14ac:dyDescent="0.25">
      <c r="C13" s="544">
        <v>0</v>
      </c>
      <c r="D13" s="544">
        <v>0</v>
      </c>
      <c r="E13" s="544">
        <v>0</v>
      </c>
      <c r="F13" s="544">
        <v>0</v>
      </c>
      <c r="G13" s="544">
        <v>0</v>
      </c>
      <c r="H13" s="544">
        <v>0</v>
      </c>
      <c r="I13" s="544">
        <v>0</v>
      </c>
      <c r="J13" s="544">
        <v>0</v>
      </c>
      <c r="K13" s="544">
        <v>0</v>
      </c>
      <c r="L13" s="544">
        <v>0</v>
      </c>
      <c r="M13" s="544">
        <v>14</v>
      </c>
      <c r="N13" s="544">
        <v>11</v>
      </c>
      <c r="O13" s="544">
        <v>24</v>
      </c>
      <c r="P13" s="544">
        <v>0</v>
      </c>
      <c r="Q13" s="544">
        <v>17</v>
      </c>
      <c r="R13" s="544">
        <v>19</v>
      </c>
      <c r="S13" s="544">
        <v>26</v>
      </c>
      <c r="T13" s="544">
        <v>0</v>
      </c>
      <c r="U13" s="544">
        <v>29</v>
      </c>
      <c r="V13" s="544">
        <v>8</v>
      </c>
      <c r="W13" s="544">
        <v>15</v>
      </c>
      <c r="X13" s="544">
        <v>32</v>
      </c>
      <c r="Y13" s="544">
        <v>54</v>
      </c>
      <c r="Z13" s="544">
        <v>26</v>
      </c>
      <c r="AA13" s="544">
        <v>54</v>
      </c>
      <c r="AB13" s="544">
        <v>46</v>
      </c>
    </row>
    <row r="14" spans="3:28" x14ac:dyDescent="0.25">
      <c r="C14" s="544">
        <v>0</v>
      </c>
      <c r="D14" s="544">
        <v>0</v>
      </c>
      <c r="E14" s="544">
        <v>0</v>
      </c>
      <c r="F14" s="544">
        <v>0</v>
      </c>
      <c r="G14" s="544">
        <v>0</v>
      </c>
      <c r="H14" s="544">
        <v>0</v>
      </c>
      <c r="I14" s="544">
        <v>0</v>
      </c>
      <c r="J14" s="544">
        <v>0</v>
      </c>
      <c r="K14" s="544">
        <v>20</v>
      </c>
      <c r="L14" s="544">
        <v>0</v>
      </c>
      <c r="M14" s="544">
        <v>0</v>
      </c>
      <c r="N14" s="544">
        <v>0</v>
      </c>
      <c r="O14" s="544">
        <v>0</v>
      </c>
      <c r="P14" s="544">
        <v>0</v>
      </c>
      <c r="Q14" s="544">
        <v>21</v>
      </c>
      <c r="R14" s="544">
        <v>0</v>
      </c>
      <c r="S14" s="544">
        <v>0</v>
      </c>
      <c r="T14" s="544">
        <v>0</v>
      </c>
      <c r="U14" s="544">
        <v>33</v>
      </c>
      <c r="V14" s="544">
        <v>29</v>
      </c>
      <c r="W14" s="544">
        <v>48</v>
      </c>
      <c r="X14" s="544">
        <v>0</v>
      </c>
      <c r="Y14" s="544">
        <v>0</v>
      </c>
      <c r="Z14" s="544">
        <v>10</v>
      </c>
      <c r="AA14" s="544">
        <v>33</v>
      </c>
      <c r="AB14" s="544">
        <v>0</v>
      </c>
    </row>
    <row r="15" spans="3:28" x14ac:dyDescent="0.25">
      <c r="C15" s="544">
        <v>1</v>
      </c>
      <c r="D15" s="544">
        <v>0</v>
      </c>
      <c r="E15" s="544">
        <v>0</v>
      </c>
      <c r="F15" s="544">
        <v>0</v>
      </c>
      <c r="G15" s="544">
        <v>0</v>
      </c>
      <c r="H15" s="544">
        <v>0</v>
      </c>
      <c r="I15" s="544">
        <v>0</v>
      </c>
      <c r="J15" s="544">
        <v>49</v>
      </c>
      <c r="K15" s="544">
        <v>12</v>
      </c>
      <c r="L15" s="544">
        <v>0</v>
      </c>
      <c r="M15" s="544">
        <v>41</v>
      </c>
      <c r="N15" s="544">
        <v>0</v>
      </c>
      <c r="O15" s="544">
        <v>37</v>
      </c>
      <c r="P15" s="544">
        <v>0</v>
      </c>
      <c r="Q15" s="544">
        <v>107</v>
      </c>
      <c r="R15" s="544">
        <v>0</v>
      </c>
      <c r="S15" s="544">
        <v>23</v>
      </c>
      <c r="T15" s="544">
        <v>8</v>
      </c>
      <c r="U15" s="544">
        <v>104</v>
      </c>
      <c r="V15" s="544">
        <v>103</v>
      </c>
      <c r="W15" s="544">
        <v>87</v>
      </c>
      <c r="X15" s="544">
        <v>54</v>
      </c>
      <c r="Y15" s="544">
        <v>0</v>
      </c>
      <c r="Z15" s="544">
        <v>2</v>
      </c>
      <c r="AA15" s="544">
        <v>76</v>
      </c>
      <c r="AB15" s="544">
        <v>69</v>
      </c>
    </row>
    <row r="16" spans="3:28" x14ac:dyDescent="0.25">
      <c r="C16" s="544">
        <v>265</v>
      </c>
      <c r="D16" s="544">
        <v>235</v>
      </c>
      <c r="E16" s="544">
        <v>20</v>
      </c>
      <c r="F16" s="544">
        <v>45</v>
      </c>
      <c r="G16" s="544">
        <v>65</v>
      </c>
      <c r="H16" s="544">
        <v>35</v>
      </c>
      <c r="I16" s="544">
        <v>65</v>
      </c>
      <c r="J16" s="544">
        <v>15</v>
      </c>
      <c r="K16" s="544">
        <v>25</v>
      </c>
      <c r="L16" s="544">
        <v>65</v>
      </c>
      <c r="M16" s="544">
        <v>200</v>
      </c>
      <c r="N16" s="544">
        <v>50</v>
      </c>
      <c r="O16" s="544">
        <v>220</v>
      </c>
      <c r="P16" s="544">
        <v>65</v>
      </c>
      <c r="Q16" s="544">
        <v>185</v>
      </c>
      <c r="R16" s="544">
        <v>95</v>
      </c>
      <c r="S16" s="544">
        <v>205</v>
      </c>
      <c r="T16" s="544">
        <v>70</v>
      </c>
      <c r="U16" s="544">
        <v>330</v>
      </c>
      <c r="V16" s="544">
        <v>165</v>
      </c>
      <c r="W16" s="544">
        <v>100</v>
      </c>
      <c r="X16" s="544">
        <v>320</v>
      </c>
      <c r="Y16" s="544">
        <v>105</v>
      </c>
      <c r="Z16" s="544">
        <v>70</v>
      </c>
      <c r="AA16" s="544">
        <v>405</v>
      </c>
      <c r="AB16" s="544">
        <v>295</v>
      </c>
    </row>
    <row r="17" spans="2:30" x14ac:dyDescent="0.25">
      <c r="C17" s="544">
        <v>0</v>
      </c>
      <c r="D17" s="544">
        <v>0</v>
      </c>
      <c r="E17" s="544">
        <v>0</v>
      </c>
      <c r="F17" s="544">
        <v>0</v>
      </c>
      <c r="G17" s="544">
        <v>0</v>
      </c>
      <c r="H17" s="544">
        <v>0</v>
      </c>
      <c r="I17" s="544">
        <v>0</v>
      </c>
      <c r="J17" s="544">
        <v>0</v>
      </c>
      <c r="K17" s="544">
        <v>0</v>
      </c>
      <c r="L17" s="544">
        <v>0</v>
      </c>
      <c r="M17" s="544">
        <v>0</v>
      </c>
      <c r="N17" s="544">
        <v>0</v>
      </c>
      <c r="O17" s="544">
        <v>0</v>
      </c>
      <c r="P17" s="544">
        <v>0</v>
      </c>
      <c r="Q17" s="544">
        <v>0</v>
      </c>
      <c r="R17" s="544">
        <v>0</v>
      </c>
      <c r="S17" s="544">
        <v>10</v>
      </c>
      <c r="T17" s="544">
        <v>8</v>
      </c>
      <c r="U17" s="544">
        <v>8</v>
      </c>
      <c r="V17" s="544">
        <v>13</v>
      </c>
      <c r="W17" s="544">
        <v>0</v>
      </c>
      <c r="X17" s="544">
        <v>32</v>
      </c>
      <c r="Y17" s="544">
        <v>0</v>
      </c>
      <c r="Z17" s="544">
        <v>0</v>
      </c>
      <c r="AA17" s="544">
        <v>0</v>
      </c>
      <c r="AB17" s="544">
        <v>0</v>
      </c>
    </row>
    <row r="18" spans="2:30" x14ac:dyDescent="0.25">
      <c r="C18" s="544">
        <v>0</v>
      </c>
      <c r="D18" s="544">
        <v>3</v>
      </c>
      <c r="E18" s="544">
        <v>0</v>
      </c>
      <c r="F18" s="544">
        <v>0</v>
      </c>
      <c r="G18" s="544">
        <v>1</v>
      </c>
      <c r="H18" s="544">
        <v>0</v>
      </c>
      <c r="I18" s="544">
        <v>0</v>
      </c>
      <c r="J18" s="544">
        <v>0</v>
      </c>
      <c r="K18" s="544">
        <v>0</v>
      </c>
      <c r="L18" s="544">
        <v>0</v>
      </c>
      <c r="M18" s="544">
        <v>0</v>
      </c>
      <c r="N18" s="544">
        <v>1</v>
      </c>
      <c r="O18" s="544">
        <v>2</v>
      </c>
      <c r="P18" s="544">
        <v>0</v>
      </c>
      <c r="Q18" s="544">
        <v>0</v>
      </c>
      <c r="R18" s="544">
        <v>7</v>
      </c>
      <c r="S18" s="544">
        <v>10</v>
      </c>
      <c r="T18" s="544">
        <v>0</v>
      </c>
      <c r="U18" s="544">
        <v>9</v>
      </c>
      <c r="V18" s="544">
        <v>14</v>
      </c>
      <c r="W18" s="544">
        <v>0</v>
      </c>
      <c r="X18" s="544">
        <v>8</v>
      </c>
      <c r="Y18" s="544">
        <v>11</v>
      </c>
      <c r="Z18" s="544">
        <v>14</v>
      </c>
      <c r="AA18" s="544">
        <v>17</v>
      </c>
      <c r="AB18" s="544">
        <v>22</v>
      </c>
    </row>
    <row r="19" spans="2:30" x14ac:dyDescent="0.25">
      <c r="C19" s="544">
        <v>0</v>
      </c>
      <c r="D19" s="544">
        <v>0</v>
      </c>
      <c r="E19" s="544">
        <v>0</v>
      </c>
      <c r="F19" s="544">
        <v>0</v>
      </c>
      <c r="G19" s="544">
        <v>0</v>
      </c>
      <c r="H19" s="544">
        <v>0</v>
      </c>
      <c r="I19" s="544">
        <v>0</v>
      </c>
      <c r="J19" s="544">
        <v>0</v>
      </c>
      <c r="K19" s="544">
        <v>0</v>
      </c>
      <c r="L19" s="544">
        <v>0</v>
      </c>
      <c r="M19" s="544">
        <v>0</v>
      </c>
      <c r="N19" s="544">
        <v>0</v>
      </c>
      <c r="O19" s="544">
        <v>0</v>
      </c>
      <c r="P19" s="544">
        <v>0</v>
      </c>
      <c r="Q19" s="544">
        <v>0</v>
      </c>
      <c r="R19" s="544">
        <v>0</v>
      </c>
      <c r="S19" s="544">
        <v>0</v>
      </c>
      <c r="T19" s="544">
        <v>0</v>
      </c>
      <c r="U19" s="544">
        <v>0</v>
      </c>
      <c r="V19" s="544">
        <v>9</v>
      </c>
      <c r="W19" s="544">
        <v>0</v>
      </c>
      <c r="X19" s="544">
        <v>0</v>
      </c>
      <c r="Y19" s="544">
        <v>0</v>
      </c>
      <c r="Z19" s="544">
        <v>0</v>
      </c>
      <c r="AA19" s="544">
        <v>25</v>
      </c>
      <c r="AB19" s="544">
        <v>0</v>
      </c>
    </row>
    <row r="20" spans="2:30" x14ac:dyDescent="0.25">
      <c r="C20" s="544">
        <v>40</v>
      </c>
      <c r="D20" s="544">
        <v>0</v>
      </c>
      <c r="E20" s="544">
        <v>0</v>
      </c>
      <c r="F20" s="544">
        <v>0</v>
      </c>
      <c r="G20" s="544">
        <v>0</v>
      </c>
      <c r="H20" s="544">
        <v>0</v>
      </c>
      <c r="I20" s="544">
        <v>0</v>
      </c>
      <c r="J20" s="544">
        <v>0</v>
      </c>
      <c r="K20" s="544">
        <v>14</v>
      </c>
      <c r="L20" s="544">
        <v>8</v>
      </c>
      <c r="M20" s="544">
        <v>72</v>
      </c>
      <c r="N20" s="544">
        <v>17</v>
      </c>
      <c r="O20" s="544">
        <v>12</v>
      </c>
      <c r="P20" s="544">
        <v>4</v>
      </c>
      <c r="Q20" s="544">
        <v>14</v>
      </c>
      <c r="R20" s="544">
        <v>31</v>
      </c>
      <c r="S20" s="544">
        <v>86</v>
      </c>
      <c r="T20" s="544">
        <v>0</v>
      </c>
      <c r="U20" s="544">
        <v>70</v>
      </c>
      <c r="V20" s="544">
        <v>45</v>
      </c>
      <c r="W20" s="544">
        <v>6</v>
      </c>
      <c r="X20" s="544">
        <v>38</v>
      </c>
      <c r="Y20" s="544">
        <v>0</v>
      </c>
      <c r="Z20" s="544">
        <v>22</v>
      </c>
      <c r="AA20" s="544">
        <v>60</v>
      </c>
      <c r="AB20" s="544">
        <v>51</v>
      </c>
    </row>
    <row r="21" spans="2:30" x14ac:dyDescent="0.25">
      <c r="C21" s="544">
        <v>60</v>
      </c>
      <c r="D21" s="544">
        <v>48</v>
      </c>
      <c r="E21" s="544">
        <v>4</v>
      </c>
      <c r="F21" s="544">
        <v>9</v>
      </c>
      <c r="G21" s="544">
        <v>14</v>
      </c>
      <c r="H21" s="544">
        <v>7</v>
      </c>
      <c r="I21" s="544">
        <v>13</v>
      </c>
      <c r="J21" s="544">
        <v>7</v>
      </c>
      <c r="K21" s="544">
        <v>9</v>
      </c>
      <c r="L21" s="544">
        <v>14</v>
      </c>
      <c r="M21" s="544">
        <v>55</v>
      </c>
      <c r="N21" s="544">
        <v>16</v>
      </c>
      <c r="O21" s="544">
        <v>59</v>
      </c>
      <c r="P21" s="544">
        <v>14</v>
      </c>
      <c r="Q21" s="544">
        <v>55</v>
      </c>
      <c r="R21" s="544">
        <v>28</v>
      </c>
      <c r="S21" s="544">
        <v>75</v>
      </c>
      <c r="T21" s="544">
        <v>17</v>
      </c>
      <c r="U21" s="544">
        <v>105</v>
      </c>
      <c r="V21" s="544">
        <v>65</v>
      </c>
      <c r="W21" s="544">
        <v>35</v>
      </c>
      <c r="X21" s="544">
        <v>85</v>
      </c>
      <c r="Y21" s="544">
        <v>30</v>
      </c>
      <c r="Z21" s="544">
        <v>25</v>
      </c>
      <c r="AA21" s="544">
        <v>124</v>
      </c>
      <c r="AB21" s="544">
        <v>89</v>
      </c>
    </row>
    <row r="22" spans="2:30" x14ac:dyDescent="0.25">
      <c r="B22" s="544"/>
      <c r="C22" s="544"/>
      <c r="D22" s="544"/>
      <c r="E22" s="544"/>
      <c r="F22" s="544"/>
      <c r="G22" s="544"/>
      <c r="H22" s="544"/>
      <c r="I22" s="544"/>
      <c r="J22" s="544"/>
      <c r="K22" s="544"/>
      <c r="L22" s="544"/>
      <c r="M22" s="544"/>
      <c r="N22" s="544"/>
      <c r="O22" s="544"/>
      <c r="P22" s="544"/>
      <c r="Q22" s="544"/>
      <c r="R22" s="544"/>
      <c r="S22" s="544"/>
      <c r="T22" s="544"/>
      <c r="U22" s="544"/>
      <c r="V22" s="544"/>
      <c r="W22" s="544"/>
      <c r="X22" s="544"/>
      <c r="Y22" s="544"/>
      <c r="Z22" s="544"/>
      <c r="AA22" s="544"/>
      <c r="AB22" s="544"/>
    </row>
    <row r="23" spans="2:30" x14ac:dyDescent="0.25">
      <c r="B23" s="544"/>
      <c r="C23" s="544"/>
      <c r="D23" s="544"/>
      <c r="E23" s="544"/>
      <c r="F23" s="544"/>
      <c r="G23" s="544"/>
      <c r="H23" s="544"/>
      <c r="I23" s="544"/>
      <c r="J23" s="544"/>
      <c r="K23" s="544"/>
      <c r="L23" s="544"/>
      <c r="M23" s="544"/>
      <c r="N23" s="544"/>
      <c r="O23" s="544"/>
      <c r="P23" s="544"/>
      <c r="Q23" s="544"/>
      <c r="R23" s="544"/>
      <c r="S23" s="544"/>
      <c r="T23" s="544"/>
      <c r="U23" s="544"/>
      <c r="V23" s="544"/>
      <c r="W23" s="544"/>
      <c r="X23" s="544"/>
      <c r="Y23" s="544"/>
      <c r="Z23" s="544"/>
      <c r="AA23" s="544"/>
      <c r="AB23" s="544"/>
      <c r="AC23" s="544"/>
      <c r="AD23" s="544"/>
    </row>
    <row r="24" spans="2:30" x14ac:dyDescent="0.25">
      <c r="B24" s="544"/>
      <c r="C24" s="544"/>
      <c r="D24" s="544"/>
      <c r="E24" s="544"/>
      <c r="F24" s="544"/>
      <c r="G24" s="544"/>
      <c r="H24" s="544"/>
      <c r="I24" s="544"/>
      <c r="J24" s="544"/>
      <c r="K24" s="544"/>
      <c r="L24" s="544"/>
      <c r="M24" s="544"/>
      <c r="N24" s="544"/>
      <c r="O24" s="544"/>
      <c r="P24" s="544"/>
      <c r="Q24" s="544"/>
      <c r="R24" s="544"/>
      <c r="S24" s="544"/>
      <c r="T24" s="544"/>
      <c r="U24" s="544"/>
      <c r="V24" s="544"/>
      <c r="W24" s="544"/>
      <c r="X24" s="544"/>
      <c r="Y24" s="544"/>
      <c r="Z24" s="544"/>
      <c r="AA24" s="544"/>
      <c r="AB24" s="544"/>
    </row>
    <row r="25" spans="2:30" x14ac:dyDescent="0.25">
      <c r="B25" s="544"/>
      <c r="C25" s="544"/>
      <c r="D25" s="544"/>
      <c r="E25" s="544"/>
      <c r="F25" s="544"/>
      <c r="G25" s="544"/>
      <c r="H25" s="544"/>
      <c r="I25" s="544"/>
      <c r="J25" s="544"/>
      <c r="K25" s="544"/>
      <c r="L25" s="544"/>
      <c r="M25" s="544"/>
      <c r="N25" s="544"/>
      <c r="O25" s="544"/>
      <c r="P25" s="544"/>
      <c r="Q25" s="544"/>
      <c r="R25" s="544"/>
      <c r="S25" s="544"/>
      <c r="T25" s="544"/>
      <c r="U25" s="544"/>
      <c r="V25" s="544"/>
      <c r="W25" s="544"/>
      <c r="X25" s="544"/>
      <c r="Y25" s="544"/>
      <c r="Z25" s="544"/>
      <c r="AA25" s="544"/>
      <c r="AB25" s="544"/>
    </row>
    <row r="26" spans="2:30" x14ac:dyDescent="0.25">
      <c r="B26" s="544"/>
      <c r="C26" s="544"/>
      <c r="D26" s="544"/>
      <c r="E26" s="544"/>
      <c r="F26" s="544"/>
      <c r="G26" s="544"/>
      <c r="H26" s="544"/>
      <c r="I26" s="544"/>
      <c r="J26" s="544"/>
      <c r="K26" s="544"/>
      <c r="L26" s="544"/>
      <c r="M26" s="544"/>
      <c r="N26" s="544"/>
      <c r="O26" s="544"/>
      <c r="P26" s="544"/>
      <c r="Q26" s="544"/>
      <c r="R26" s="544"/>
      <c r="S26" s="544"/>
      <c r="T26" s="544"/>
      <c r="U26" s="544"/>
      <c r="V26" s="544"/>
      <c r="W26" s="544"/>
      <c r="X26" s="544"/>
      <c r="Y26" s="544"/>
      <c r="Z26" s="544"/>
      <c r="AA26" s="544"/>
      <c r="AB26" s="544"/>
    </row>
    <row r="27" spans="2:30" x14ac:dyDescent="0.25">
      <c r="B27" s="544"/>
      <c r="C27" s="544"/>
      <c r="D27" s="544"/>
      <c r="E27" s="544"/>
      <c r="F27" s="544"/>
      <c r="G27" s="544"/>
      <c r="H27" s="544"/>
      <c r="I27" s="544"/>
      <c r="J27" s="544"/>
      <c r="K27" s="544"/>
      <c r="L27" s="544"/>
      <c r="M27" s="544"/>
      <c r="N27" s="544"/>
      <c r="O27" s="544"/>
      <c r="P27" s="544"/>
      <c r="Q27" s="544"/>
      <c r="R27" s="544"/>
      <c r="S27" s="544"/>
      <c r="T27" s="544"/>
      <c r="U27" s="544"/>
      <c r="V27" s="544"/>
      <c r="W27" s="544"/>
      <c r="X27" s="544"/>
      <c r="Y27" s="544"/>
      <c r="Z27" s="544"/>
      <c r="AA27" s="544"/>
      <c r="AB27" s="544"/>
    </row>
    <row r="28" spans="2:30" x14ac:dyDescent="0.25">
      <c r="B28" s="544"/>
      <c r="C28" s="544"/>
      <c r="D28" s="544"/>
      <c r="E28" s="544"/>
      <c r="F28" s="544"/>
      <c r="G28" s="544"/>
      <c r="H28" s="544"/>
      <c r="I28" s="544"/>
      <c r="J28" s="544"/>
      <c r="K28" s="544"/>
      <c r="L28" s="544"/>
      <c r="M28" s="544"/>
      <c r="N28" s="544"/>
      <c r="O28" s="544"/>
      <c r="P28" s="544"/>
      <c r="Q28" s="544"/>
      <c r="R28" s="544"/>
      <c r="S28" s="544"/>
      <c r="T28" s="544"/>
      <c r="U28" s="544"/>
      <c r="V28" s="544"/>
      <c r="W28" s="544"/>
      <c r="X28" s="544"/>
      <c r="Y28" s="544"/>
      <c r="Z28" s="544"/>
      <c r="AA28" s="544"/>
      <c r="AB28" s="544"/>
    </row>
    <row r="29" spans="2:30" x14ac:dyDescent="0.25">
      <c r="B29" s="544"/>
      <c r="C29" s="544"/>
      <c r="D29" s="544"/>
      <c r="E29" s="544"/>
      <c r="F29" s="544"/>
      <c r="G29" s="544"/>
      <c r="H29" s="544"/>
      <c r="I29" s="544"/>
      <c r="J29" s="544"/>
      <c r="K29" s="544"/>
      <c r="L29" s="544"/>
      <c r="M29" s="544"/>
      <c r="N29" s="544"/>
      <c r="O29" s="544"/>
      <c r="P29" s="544"/>
      <c r="Q29" s="544"/>
      <c r="R29" s="544"/>
      <c r="S29" s="544"/>
      <c r="T29" s="544"/>
      <c r="U29" s="544"/>
      <c r="V29" s="544"/>
      <c r="W29" s="544"/>
      <c r="X29" s="544"/>
      <c r="Y29" s="544"/>
      <c r="Z29" s="544"/>
      <c r="AA29" s="544"/>
      <c r="AB29" s="544"/>
    </row>
    <row r="30" spans="2:30" x14ac:dyDescent="0.25">
      <c r="B30" s="544"/>
      <c r="C30" s="544"/>
      <c r="D30" s="544"/>
      <c r="E30" s="544"/>
      <c r="F30" s="544"/>
      <c r="G30" s="544"/>
      <c r="H30" s="544"/>
      <c r="I30" s="544"/>
      <c r="J30" s="544"/>
      <c r="K30" s="544"/>
      <c r="L30" s="544"/>
      <c r="M30" s="544"/>
      <c r="N30" s="544"/>
      <c r="O30" s="544"/>
      <c r="P30" s="544"/>
      <c r="Q30" s="544"/>
      <c r="R30" s="544"/>
      <c r="S30" s="544"/>
      <c r="T30" s="544"/>
      <c r="U30" s="544"/>
      <c r="V30" s="544"/>
      <c r="W30" s="544"/>
      <c r="X30" s="544"/>
      <c r="Y30" s="544"/>
      <c r="Z30" s="544"/>
      <c r="AA30" s="544"/>
      <c r="AB30" s="544"/>
    </row>
    <row r="31" spans="2:30" x14ac:dyDescent="0.25">
      <c r="Q31" s="544"/>
      <c r="R31" s="544"/>
    </row>
    <row r="32" spans="2:30" x14ac:dyDescent="0.25">
      <c r="C32" t="s">
        <v>2739</v>
      </c>
      <c r="D32" s="544" t="s">
        <v>2738</v>
      </c>
      <c r="E32" s="544" t="s">
        <v>2740</v>
      </c>
      <c r="F32" s="544" t="s">
        <v>2741</v>
      </c>
      <c r="G32" s="544" t="s">
        <v>2742</v>
      </c>
      <c r="H32" s="544" t="s">
        <v>2743</v>
      </c>
      <c r="I32" s="544" t="s">
        <v>2744</v>
      </c>
      <c r="J32" s="544" t="s">
        <v>2745</v>
      </c>
      <c r="K32" s="544" t="s">
        <v>2746</v>
      </c>
      <c r="L32" s="544" t="s">
        <v>2747</v>
      </c>
      <c r="M32" s="544" t="s">
        <v>2748</v>
      </c>
      <c r="N32" s="544" t="s">
        <v>2749</v>
      </c>
      <c r="O32" s="544" t="s">
        <v>2750</v>
      </c>
      <c r="P32" s="544" t="s">
        <v>2751</v>
      </c>
      <c r="Q32" s="544" t="s">
        <v>2754</v>
      </c>
      <c r="R32" s="544" t="s">
        <v>2755</v>
      </c>
      <c r="S32" s="544" t="s">
        <v>2752</v>
      </c>
      <c r="T32" s="544" t="s">
        <v>2753</v>
      </c>
      <c r="U32" s="544" t="s">
        <v>2756</v>
      </c>
      <c r="V32" s="544" t="s">
        <v>2757</v>
      </c>
      <c r="W32" s="544" t="s">
        <v>2758</v>
      </c>
      <c r="X32" s="544" t="s">
        <v>2759</v>
      </c>
      <c r="Y32" s="544" t="s">
        <v>2760</v>
      </c>
      <c r="Z32" s="544" t="s">
        <v>2761</v>
      </c>
      <c r="AA32" s="544" t="s">
        <v>2762</v>
      </c>
      <c r="AB32" s="544" t="s">
        <v>2763</v>
      </c>
    </row>
    <row r="33" spans="2:57" x14ac:dyDescent="0.25">
      <c r="B33">
        <v>1</v>
      </c>
      <c r="C33">
        <f>10*(C2+C12)/C$21</f>
        <v>0</v>
      </c>
      <c r="D33" s="544">
        <f t="shared" ref="D33:AB41" si="0">10*(D2+D12)/D$21</f>
        <v>0</v>
      </c>
      <c r="E33" s="544">
        <f t="shared" si="0"/>
        <v>0</v>
      </c>
      <c r="F33" s="544">
        <f t="shared" si="0"/>
        <v>0</v>
      </c>
      <c r="G33" s="544">
        <f t="shared" si="0"/>
        <v>0</v>
      </c>
      <c r="H33" s="544">
        <f t="shared" si="0"/>
        <v>0</v>
      </c>
      <c r="I33" s="544">
        <f t="shared" si="0"/>
        <v>0</v>
      </c>
      <c r="J33" s="544">
        <f t="shared" si="0"/>
        <v>0</v>
      </c>
      <c r="K33" s="544">
        <f t="shared" si="0"/>
        <v>0</v>
      </c>
      <c r="L33" s="544">
        <f t="shared" si="0"/>
        <v>0</v>
      </c>
      <c r="M33" s="544">
        <f t="shared" si="0"/>
        <v>0</v>
      </c>
      <c r="N33" s="544">
        <f t="shared" si="0"/>
        <v>9.375</v>
      </c>
      <c r="O33" s="544">
        <f t="shared" si="0"/>
        <v>0.50847457627118642</v>
      </c>
      <c r="P33" s="544">
        <f t="shared" si="0"/>
        <v>0</v>
      </c>
      <c r="Q33" s="544">
        <f t="shared" si="0"/>
        <v>1.4545454545454546</v>
      </c>
      <c r="R33" s="544">
        <f t="shared" si="0"/>
        <v>3.2142857142857144</v>
      </c>
      <c r="S33" s="544">
        <f t="shared" si="0"/>
        <v>3.4666666666666668</v>
      </c>
      <c r="T33" s="544">
        <f t="shared" si="0"/>
        <v>0</v>
      </c>
      <c r="U33" s="544">
        <f t="shared" si="0"/>
        <v>4.2857142857142856</v>
      </c>
      <c r="V33" s="544">
        <f t="shared" si="0"/>
        <v>1.8461538461538463</v>
      </c>
      <c r="W33" s="544">
        <f t="shared" si="0"/>
        <v>0</v>
      </c>
      <c r="X33" s="544">
        <f t="shared" si="0"/>
        <v>0</v>
      </c>
      <c r="Y33" s="544">
        <f t="shared" si="0"/>
        <v>0</v>
      </c>
      <c r="Z33" s="544">
        <f t="shared" si="0"/>
        <v>6.4</v>
      </c>
      <c r="AA33" s="544">
        <f t="shared" si="0"/>
        <v>0.56451612903225812</v>
      </c>
      <c r="AB33" s="544">
        <f t="shared" si="0"/>
        <v>0</v>
      </c>
    </row>
    <row r="34" spans="2:57" x14ac:dyDescent="0.25">
      <c r="B34">
        <v>2</v>
      </c>
      <c r="C34" s="544">
        <f>10*(C3+C13)/C$21</f>
        <v>5</v>
      </c>
      <c r="D34" s="544">
        <f>10*(D3+D13)/D$21</f>
        <v>6.25</v>
      </c>
      <c r="E34" s="544">
        <f>10*(E3+E13)/E$21</f>
        <v>12.5</v>
      </c>
      <c r="F34" s="544">
        <f>10*(F3+F13)/F$21</f>
        <v>10</v>
      </c>
      <c r="G34" s="544">
        <f>10*(G3+G13)/G$21</f>
        <v>17.142857142857142</v>
      </c>
      <c r="H34" s="544">
        <f>10*(H3+H13)/H$21</f>
        <v>47.142857142857146</v>
      </c>
      <c r="I34" s="544">
        <f>10*(I3+I13)/I$21</f>
        <v>37.692307692307693</v>
      </c>
      <c r="J34" s="544">
        <f>10*(J3+J13)/J$21</f>
        <v>47.142857142857146</v>
      </c>
      <c r="K34" s="544">
        <f>10*(K3+K13)/K$21</f>
        <v>0</v>
      </c>
      <c r="L34" s="544">
        <f>10*(L3+L13)/L$21</f>
        <v>3.5714285714285716</v>
      </c>
      <c r="M34" s="544">
        <f>10*(M3+M13)/M$21</f>
        <v>5.2727272727272725</v>
      </c>
      <c r="N34" s="544">
        <f>10*(N3+N13)/N$21</f>
        <v>8.125</v>
      </c>
      <c r="O34" s="544">
        <f>10*(O3+O13)/O$21</f>
        <v>13.050847457627119</v>
      </c>
      <c r="P34" s="544">
        <f>10*(P3+P13)/P$21</f>
        <v>12.857142857142858</v>
      </c>
      <c r="Q34" s="544">
        <f>10*(Q3+Q13)/Q$21</f>
        <v>8</v>
      </c>
      <c r="R34" s="544">
        <f>10*(R3+R13)/R$21</f>
        <v>11.071428571428571</v>
      </c>
      <c r="S34" s="544">
        <f t="shared" si="0"/>
        <v>7.4666666666666668</v>
      </c>
      <c r="T34" s="544">
        <f t="shared" si="0"/>
        <v>11.176470588235293</v>
      </c>
      <c r="U34" s="544">
        <f t="shared" si="0"/>
        <v>4</v>
      </c>
      <c r="V34" s="544">
        <f t="shared" si="0"/>
        <v>2.3076923076923075</v>
      </c>
      <c r="W34" s="544">
        <f t="shared" si="0"/>
        <v>4.5714285714285712</v>
      </c>
      <c r="X34" s="544">
        <f t="shared" si="0"/>
        <v>7.882352941176471</v>
      </c>
      <c r="Y34" s="544">
        <f t="shared" si="0"/>
        <v>26.333333333333332</v>
      </c>
      <c r="Z34" s="544">
        <f t="shared" si="0"/>
        <v>10.4</v>
      </c>
      <c r="AA34" s="544">
        <f t="shared" si="0"/>
        <v>11.048387096774194</v>
      </c>
      <c r="AB34" s="544">
        <f t="shared" si="0"/>
        <v>13.595505617977528</v>
      </c>
    </row>
    <row r="35" spans="2:57" x14ac:dyDescent="0.25">
      <c r="B35" s="544">
        <v>3</v>
      </c>
      <c r="C35" s="544">
        <f>10*(C4+C14)/C$21</f>
        <v>0</v>
      </c>
      <c r="D35" s="544">
        <f t="shared" si="0"/>
        <v>0</v>
      </c>
      <c r="E35" s="544">
        <f t="shared" si="0"/>
        <v>0</v>
      </c>
      <c r="F35" s="544">
        <f t="shared" si="0"/>
        <v>0</v>
      </c>
      <c r="G35" s="544">
        <f t="shared" si="0"/>
        <v>0</v>
      </c>
      <c r="H35" s="544">
        <f t="shared" si="0"/>
        <v>0</v>
      </c>
      <c r="I35" s="544">
        <f t="shared" si="0"/>
        <v>0</v>
      </c>
      <c r="J35" s="544">
        <f t="shared" si="0"/>
        <v>31.428571428571427</v>
      </c>
      <c r="K35" s="544">
        <f t="shared" si="0"/>
        <v>33.333333333333336</v>
      </c>
      <c r="L35" s="544">
        <f t="shared" si="0"/>
        <v>0</v>
      </c>
      <c r="M35" s="544">
        <f t="shared" si="0"/>
        <v>6.1818181818181817</v>
      </c>
      <c r="N35" s="544">
        <f t="shared" si="0"/>
        <v>0</v>
      </c>
      <c r="O35" s="544">
        <f t="shared" si="0"/>
        <v>18.474576271186439</v>
      </c>
      <c r="P35" s="544">
        <f t="shared" si="0"/>
        <v>5</v>
      </c>
      <c r="Q35" s="544">
        <f t="shared" si="0"/>
        <v>23.636363636363637</v>
      </c>
      <c r="R35" s="544">
        <f t="shared" si="0"/>
        <v>23.571428571428573</v>
      </c>
      <c r="S35" s="544">
        <f t="shared" si="0"/>
        <v>18.8</v>
      </c>
      <c r="T35" s="544">
        <f t="shared" si="0"/>
        <v>7.0588235294117645</v>
      </c>
      <c r="U35" s="544">
        <f t="shared" si="0"/>
        <v>15.80952380952381</v>
      </c>
      <c r="V35" s="544">
        <f t="shared" si="0"/>
        <v>5.8461538461538458</v>
      </c>
      <c r="W35" s="544">
        <f t="shared" si="0"/>
        <v>23.142857142857142</v>
      </c>
      <c r="X35" s="544">
        <f t="shared" si="0"/>
        <v>7.5294117647058822</v>
      </c>
      <c r="Y35" s="544">
        <f t="shared" si="0"/>
        <v>3</v>
      </c>
      <c r="Z35" s="544">
        <f t="shared" si="0"/>
        <v>9.1999999999999993</v>
      </c>
      <c r="AA35" s="544">
        <f t="shared" si="0"/>
        <v>13.548387096774194</v>
      </c>
      <c r="AB35" s="544">
        <f t="shared" si="0"/>
        <v>5.2808988764044944</v>
      </c>
    </row>
    <row r="36" spans="2:57" x14ac:dyDescent="0.25">
      <c r="B36" s="544">
        <v>4</v>
      </c>
      <c r="C36" s="544">
        <f>10*(C5+C15)/C$21</f>
        <v>2.3333333333333335</v>
      </c>
      <c r="D36" s="544">
        <f t="shared" si="0"/>
        <v>1.875</v>
      </c>
      <c r="E36" s="544">
        <f t="shared" si="0"/>
        <v>0</v>
      </c>
      <c r="F36" s="544">
        <f t="shared" si="0"/>
        <v>27.777777777777779</v>
      </c>
      <c r="G36" s="544">
        <f t="shared" si="0"/>
        <v>0</v>
      </c>
      <c r="H36" s="544">
        <f t="shared" si="0"/>
        <v>0</v>
      </c>
      <c r="I36" s="544">
        <f t="shared" si="0"/>
        <v>0</v>
      </c>
      <c r="J36" s="544">
        <f t="shared" si="0"/>
        <v>88.571428571428569</v>
      </c>
      <c r="K36" s="544">
        <f t="shared" si="0"/>
        <v>36.666666666666664</v>
      </c>
      <c r="L36" s="544">
        <f t="shared" si="0"/>
        <v>0</v>
      </c>
      <c r="M36" s="544">
        <f t="shared" si="0"/>
        <v>26</v>
      </c>
      <c r="N36" s="544">
        <f t="shared" si="0"/>
        <v>4.375</v>
      </c>
      <c r="O36" s="544">
        <f t="shared" si="0"/>
        <v>12.203389830508474</v>
      </c>
      <c r="P36" s="544">
        <f t="shared" si="0"/>
        <v>21.428571428571427</v>
      </c>
      <c r="Q36" s="544">
        <f t="shared" si="0"/>
        <v>30.181818181818183</v>
      </c>
      <c r="R36" s="544">
        <f t="shared" si="0"/>
        <v>12.5</v>
      </c>
      <c r="S36" s="544">
        <f t="shared" si="0"/>
        <v>19.2</v>
      </c>
      <c r="T36" s="544">
        <f t="shared" si="0"/>
        <v>13.529411764705882</v>
      </c>
      <c r="U36" s="544">
        <f t="shared" si="0"/>
        <v>29.428571428571427</v>
      </c>
      <c r="V36" s="544">
        <f t="shared" si="0"/>
        <v>20.76923076923077</v>
      </c>
      <c r="W36" s="544">
        <f t="shared" si="0"/>
        <v>64.857142857142861</v>
      </c>
      <c r="X36" s="544">
        <f t="shared" si="0"/>
        <v>17.411764705882351</v>
      </c>
      <c r="Y36" s="544">
        <f t="shared" si="0"/>
        <v>13</v>
      </c>
      <c r="Z36" s="544">
        <f t="shared" si="0"/>
        <v>9.1999999999999993</v>
      </c>
      <c r="AA36" s="544">
        <f t="shared" si="0"/>
        <v>20.64516129032258</v>
      </c>
      <c r="AB36" s="544">
        <f t="shared" si="0"/>
        <v>24.04494382022472</v>
      </c>
    </row>
    <row r="37" spans="2:57" x14ac:dyDescent="0.25">
      <c r="B37" s="544">
        <v>5</v>
      </c>
      <c r="C37" s="544">
        <f>10*(C6+C16)/C$21</f>
        <v>80</v>
      </c>
      <c r="D37" s="544">
        <f t="shared" si="0"/>
        <v>88.541666666666671</v>
      </c>
      <c r="E37" s="544">
        <f t="shared" si="0"/>
        <v>75</v>
      </c>
      <c r="F37" s="544">
        <f t="shared" si="0"/>
        <v>66.666666666666671</v>
      </c>
      <c r="G37" s="544">
        <f t="shared" si="0"/>
        <v>71.428571428571431</v>
      </c>
      <c r="H37" s="544">
        <f t="shared" si="0"/>
        <v>64.285714285714292</v>
      </c>
      <c r="I37" s="544">
        <f t="shared" si="0"/>
        <v>69.230769230769226</v>
      </c>
      <c r="J37" s="544">
        <f t="shared" si="0"/>
        <v>21.428571428571427</v>
      </c>
      <c r="K37" s="544">
        <f t="shared" si="0"/>
        <v>55.555555555555557</v>
      </c>
      <c r="L37" s="544">
        <f t="shared" si="0"/>
        <v>85.714285714285708</v>
      </c>
      <c r="M37" s="544">
        <f t="shared" si="0"/>
        <v>66.36363636363636</v>
      </c>
      <c r="N37" s="544">
        <f t="shared" si="0"/>
        <v>65.625</v>
      </c>
      <c r="O37" s="544">
        <f t="shared" si="0"/>
        <v>62.711864406779661</v>
      </c>
      <c r="P37" s="544">
        <f t="shared" si="0"/>
        <v>64.285714285714292</v>
      </c>
      <c r="Q37" s="544">
        <f t="shared" si="0"/>
        <v>54.545454545454547</v>
      </c>
      <c r="R37" s="544">
        <f t="shared" si="0"/>
        <v>60.714285714285715</v>
      </c>
      <c r="S37" s="544">
        <f t="shared" si="0"/>
        <v>44.666666666666664</v>
      </c>
      <c r="T37" s="544">
        <f t="shared" si="0"/>
        <v>64.705882352941174</v>
      </c>
      <c r="U37" s="544">
        <f t="shared" si="0"/>
        <v>50.952380952380949</v>
      </c>
      <c r="V37" s="544">
        <f t="shared" si="0"/>
        <v>50.769230769230766</v>
      </c>
      <c r="W37" s="544">
        <f t="shared" si="0"/>
        <v>48.571428571428569</v>
      </c>
      <c r="X37" s="544">
        <f t="shared" si="0"/>
        <v>67.058823529411768</v>
      </c>
      <c r="Y37" s="544">
        <f t="shared" si="0"/>
        <v>61.666666666666664</v>
      </c>
      <c r="Z37" s="544">
        <f t="shared" si="0"/>
        <v>68</v>
      </c>
      <c r="AA37" s="544">
        <f t="shared" si="0"/>
        <v>58.064516129032256</v>
      </c>
      <c r="AB37" s="544">
        <f t="shared" si="0"/>
        <v>61.797752808988761</v>
      </c>
    </row>
    <row r="38" spans="2:57" x14ac:dyDescent="0.25">
      <c r="B38" s="544">
        <v>6</v>
      </c>
      <c r="C38" s="544">
        <f>10*(C7+C17)/C$21</f>
        <v>1.1666666666666667</v>
      </c>
      <c r="D38" s="544">
        <f t="shared" si="0"/>
        <v>0</v>
      </c>
      <c r="E38" s="544">
        <f t="shared" si="0"/>
        <v>0</v>
      </c>
      <c r="F38" s="544">
        <f t="shared" si="0"/>
        <v>0</v>
      </c>
      <c r="G38" s="544">
        <f t="shared" si="0"/>
        <v>0</v>
      </c>
      <c r="H38" s="544">
        <f t="shared" si="0"/>
        <v>0</v>
      </c>
      <c r="I38" s="544">
        <f t="shared" si="0"/>
        <v>0</v>
      </c>
      <c r="J38" s="544">
        <f t="shared" si="0"/>
        <v>0</v>
      </c>
      <c r="K38" s="544">
        <f t="shared" si="0"/>
        <v>0</v>
      </c>
      <c r="L38" s="544">
        <f t="shared" si="0"/>
        <v>0</v>
      </c>
      <c r="M38" s="544">
        <f t="shared" si="0"/>
        <v>0</v>
      </c>
      <c r="N38" s="544">
        <f t="shared" si="0"/>
        <v>2.5</v>
      </c>
      <c r="O38" s="544">
        <f t="shared" si="0"/>
        <v>0</v>
      </c>
      <c r="P38" s="544">
        <f t="shared" si="0"/>
        <v>0</v>
      </c>
      <c r="Q38" s="544">
        <f t="shared" si="0"/>
        <v>0</v>
      </c>
      <c r="R38" s="544">
        <f t="shared" si="0"/>
        <v>0</v>
      </c>
      <c r="S38" s="544">
        <f t="shared" si="0"/>
        <v>2.6666666666666665</v>
      </c>
      <c r="T38" s="544">
        <f t="shared" si="0"/>
        <v>4.7058823529411766</v>
      </c>
      <c r="U38" s="544">
        <f t="shared" si="0"/>
        <v>0.76190476190476186</v>
      </c>
      <c r="V38" s="544">
        <f t="shared" si="0"/>
        <v>2</v>
      </c>
      <c r="W38" s="544">
        <f t="shared" si="0"/>
        <v>0</v>
      </c>
      <c r="X38" s="544">
        <f t="shared" si="0"/>
        <v>4.3529411764705879</v>
      </c>
      <c r="Y38" s="544">
        <f t="shared" si="0"/>
        <v>0</v>
      </c>
      <c r="Z38" s="544">
        <f t="shared" si="0"/>
        <v>0</v>
      </c>
      <c r="AA38" s="544">
        <f t="shared" si="0"/>
        <v>0.24193548387096775</v>
      </c>
      <c r="AB38" s="544">
        <f t="shared" si="0"/>
        <v>0</v>
      </c>
    </row>
    <row r="39" spans="2:57" ht="18.75" x14ac:dyDescent="0.3">
      <c r="B39" s="544">
        <v>7</v>
      </c>
      <c r="C39" s="544">
        <v>0</v>
      </c>
      <c r="D39" s="544">
        <f t="shared" si="0"/>
        <v>0.625</v>
      </c>
      <c r="E39" s="544">
        <f t="shared" si="0"/>
        <v>0</v>
      </c>
      <c r="F39" s="544">
        <f t="shared" si="0"/>
        <v>0</v>
      </c>
      <c r="G39" s="544">
        <f t="shared" si="0"/>
        <v>0.7142857142857143</v>
      </c>
      <c r="H39" s="544">
        <f t="shared" si="0"/>
        <v>0</v>
      </c>
      <c r="I39" s="544">
        <f t="shared" si="0"/>
        <v>0</v>
      </c>
      <c r="J39" s="544">
        <f t="shared" si="0"/>
        <v>0</v>
      </c>
      <c r="K39" s="544">
        <f t="shared" si="0"/>
        <v>0</v>
      </c>
      <c r="L39" s="544">
        <f t="shared" si="0"/>
        <v>0.7142857142857143</v>
      </c>
      <c r="M39" s="544">
        <f t="shared" si="0"/>
        <v>0</v>
      </c>
      <c r="N39" s="544">
        <f t="shared" si="0"/>
        <v>0.625</v>
      </c>
      <c r="O39" s="544">
        <f t="shared" si="0"/>
        <v>0.67796610169491522</v>
      </c>
      <c r="P39" s="544">
        <f t="shared" si="0"/>
        <v>0</v>
      </c>
      <c r="Q39" s="544">
        <f t="shared" si="0"/>
        <v>0</v>
      </c>
      <c r="R39" s="544">
        <f t="shared" si="0"/>
        <v>2.5</v>
      </c>
      <c r="S39" s="544">
        <f t="shared" si="0"/>
        <v>1.4666666666666666</v>
      </c>
      <c r="T39" s="544">
        <f t="shared" si="0"/>
        <v>0</v>
      </c>
      <c r="U39" s="544">
        <f t="shared" si="0"/>
        <v>0.8571428571428571</v>
      </c>
      <c r="V39" s="544">
        <f t="shared" si="0"/>
        <v>2.7692307692307692</v>
      </c>
      <c r="W39" s="544">
        <f t="shared" si="0"/>
        <v>0</v>
      </c>
      <c r="X39" s="544">
        <f t="shared" si="0"/>
        <v>1.1764705882352942</v>
      </c>
      <c r="Y39" s="544">
        <f t="shared" si="0"/>
        <v>3.6666666666666665</v>
      </c>
      <c r="Z39" s="544">
        <f t="shared" si="0"/>
        <v>5.6</v>
      </c>
      <c r="AA39" s="544">
        <f t="shared" si="0"/>
        <v>1.3709677419354838</v>
      </c>
      <c r="AB39" s="544">
        <f t="shared" si="0"/>
        <v>2.808988764044944</v>
      </c>
      <c r="AO39" s="554" t="s">
        <v>1103</v>
      </c>
      <c r="AP39" s="554"/>
      <c r="AQ39" s="554" t="s">
        <v>2768</v>
      </c>
      <c r="AR39" s="554"/>
      <c r="AS39" s="554" t="s">
        <v>2770</v>
      </c>
      <c r="AT39" s="554"/>
      <c r="AU39" s="554" t="s">
        <v>426</v>
      </c>
      <c r="AV39" s="554"/>
      <c r="AW39" s="554" t="s">
        <v>2765</v>
      </c>
      <c r="AX39" s="554"/>
      <c r="AY39" s="554" t="s">
        <v>2769</v>
      </c>
      <c r="AZ39" s="554"/>
      <c r="BA39" s="554" t="s">
        <v>2766</v>
      </c>
      <c r="BB39" s="554"/>
      <c r="BC39" s="554" t="s">
        <v>2767</v>
      </c>
      <c r="BD39" s="554"/>
      <c r="BE39" s="554" t="s">
        <v>427</v>
      </c>
    </row>
    <row r="40" spans="2:57" x14ac:dyDescent="0.25">
      <c r="B40" s="544">
        <v>8</v>
      </c>
      <c r="C40" s="544">
        <v>20</v>
      </c>
      <c r="D40" s="544">
        <f t="shared" si="0"/>
        <v>0</v>
      </c>
      <c r="E40" s="544">
        <f t="shared" si="0"/>
        <v>0</v>
      </c>
      <c r="F40" s="544">
        <f t="shared" si="0"/>
        <v>0</v>
      </c>
      <c r="G40" s="544">
        <f t="shared" si="0"/>
        <v>0</v>
      </c>
      <c r="H40" s="544">
        <f t="shared" si="0"/>
        <v>0</v>
      </c>
      <c r="I40" s="544">
        <f t="shared" si="0"/>
        <v>0</v>
      </c>
      <c r="J40" s="544">
        <f t="shared" si="0"/>
        <v>0</v>
      </c>
      <c r="K40" s="544">
        <f t="shared" si="0"/>
        <v>0</v>
      </c>
      <c r="L40" s="544">
        <f t="shared" si="0"/>
        <v>0</v>
      </c>
      <c r="M40" s="544">
        <f t="shared" si="0"/>
        <v>0</v>
      </c>
      <c r="N40" s="544">
        <f t="shared" si="0"/>
        <v>0</v>
      </c>
      <c r="O40" s="544">
        <f t="shared" si="0"/>
        <v>0</v>
      </c>
      <c r="P40" s="544">
        <f t="shared" si="0"/>
        <v>0</v>
      </c>
      <c r="Q40" s="544">
        <f t="shared" si="0"/>
        <v>0</v>
      </c>
      <c r="R40" s="544">
        <f t="shared" si="0"/>
        <v>0</v>
      </c>
      <c r="S40" s="544">
        <f t="shared" si="0"/>
        <v>0</v>
      </c>
      <c r="T40" s="544">
        <f t="shared" si="0"/>
        <v>0</v>
      </c>
      <c r="U40" s="544">
        <f t="shared" si="0"/>
        <v>0</v>
      </c>
      <c r="V40" s="544">
        <f t="shared" si="0"/>
        <v>2.7692307692307692</v>
      </c>
      <c r="W40" s="544">
        <f t="shared" si="0"/>
        <v>0</v>
      </c>
      <c r="X40" s="544">
        <f t="shared" si="0"/>
        <v>0</v>
      </c>
      <c r="Y40" s="544">
        <f t="shared" si="0"/>
        <v>0</v>
      </c>
      <c r="Z40" s="544">
        <f t="shared" si="0"/>
        <v>0</v>
      </c>
      <c r="AA40" s="544">
        <f t="shared" si="0"/>
        <v>2.0161290322580645</v>
      </c>
      <c r="AB40" s="544">
        <f t="shared" si="0"/>
        <v>0</v>
      </c>
      <c r="AO40" s="549"/>
      <c r="AQ40" s="546"/>
      <c r="AS40" s="551"/>
      <c r="AU40" s="550"/>
      <c r="AW40" s="548"/>
      <c r="AY40" s="545"/>
      <c r="BA40" s="552"/>
      <c r="BC40" s="547"/>
      <c r="BE40" s="553"/>
    </row>
    <row r="41" spans="2:57" x14ac:dyDescent="0.25">
      <c r="B41" s="544">
        <v>9</v>
      </c>
      <c r="C41" s="544">
        <f>10*(C10+C20)/C$21</f>
        <v>7.833333333333333</v>
      </c>
      <c r="D41" s="544">
        <f t="shared" si="0"/>
        <v>0</v>
      </c>
      <c r="E41" s="544">
        <f t="shared" si="0"/>
        <v>0</v>
      </c>
      <c r="F41" s="544">
        <f t="shared" si="0"/>
        <v>0</v>
      </c>
      <c r="G41" s="544">
        <f t="shared" si="0"/>
        <v>0</v>
      </c>
      <c r="H41" s="544">
        <f t="shared" si="0"/>
        <v>0</v>
      </c>
      <c r="I41" s="544">
        <f t="shared" si="0"/>
        <v>0</v>
      </c>
      <c r="J41" s="544">
        <f t="shared" si="0"/>
        <v>0</v>
      </c>
      <c r="K41" s="544">
        <f t="shared" si="0"/>
        <v>15.555555555555555</v>
      </c>
      <c r="L41" s="544">
        <f t="shared" si="0"/>
        <v>5.7142857142857144</v>
      </c>
      <c r="M41" s="544">
        <f t="shared" si="0"/>
        <v>13.090909090909092</v>
      </c>
      <c r="N41" s="544">
        <f t="shared" si="0"/>
        <v>10.625</v>
      </c>
      <c r="O41" s="544">
        <f t="shared" si="0"/>
        <v>2.0338983050847457</v>
      </c>
      <c r="P41" s="544">
        <f t="shared" si="0"/>
        <v>2.8571428571428572</v>
      </c>
      <c r="Q41" s="544">
        <f t="shared" si="0"/>
        <v>2.5454545454545454</v>
      </c>
      <c r="R41" s="544">
        <f t="shared" si="0"/>
        <v>11.071428571428571</v>
      </c>
      <c r="S41" s="544">
        <f t="shared" si="0"/>
        <v>12.4</v>
      </c>
      <c r="T41" s="544">
        <f t="shared" si="0"/>
        <v>0</v>
      </c>
      <c r="U41" s="544">
        <f t="shared" si="0"/>
        <v>11.904761904761905</v>
      </c>
      <c r="V41" s="544">
        <f t="shared" si="0"/>
        <v>12.153846153846153</v>
      </c>
      <c r="W41" s="544">
        <f t="shared" si="0"/>
        <v>4</v>
      </c>
      <c r="X41" s="544">
        <f t="shared" si="0"/>
        <v>4.4705882352941178</v>
      </c>
      <c r="Y41" s="544">
        <f t="shared" si="0"/>
        <v>0</v>
      </c>
      <c r="Z41" s="544">
        <f t="shared" si="0"/>
        <v>8.8000000000000007</v>
      </c>
      <c r="AA41" s="544">
        <f t="shared" si="0"/>
        <v>11.53225806451613</v>
      </c>
      <c r="AB41" s="544">
        <f t="shared" si="0"/>
        <v>7.9775280898876408</v>
      </c>
      <c r="AO41" t="s">
        <v>2773</v>
      </c>
      <c r="AQ41" t="s">
        <v>2772</v>
      </c>
      <c r="AS41" t="s">
        <v>2764</v>
      </c>
      <c r="AU41" t="s">
        <v>2775</v>
      </c>
      <c r="AY41" t="s">
        <v>2774</v>
      </c>
      <c r="BC41" t="s">
        <v>2777</v>
      </c>
      <c r="BE41" t="s">
        <v>2778</v>
      </c>
    </row>
    <row r="42" spans="2:57" x14ac:dyDescent="0.25">
      <c r="C42" s="544"/>
      <c r="AO42" t="s">
        <v>146</v>
      </c>
      <c r="AS42" t="s">
        <v>2771</v>
      </c>
      <c r="AU42" t="s">
        <v>2776</v>
      </c>
    </row>
    <row r="43" spans="2:57" x14ac:dyDescent="0.25">
      <c r="C43" s="544"/>
    </row>
  </sheetData>
  <pageMargins left="0.7" right="0.7" top="0.75" bottom="0.75" header="0.3" footer="0.3"/>
  <pageSetup paperSize="9" orientation="portrait" horizontalDpi="4294967293" verticalDpi="4294967293"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20"/>
  <sheetViews>
    <sheetView topLeftCell="E1" workbookViewId="0">
      <selection activeCell="E1" sqref="A1:XFD1048576"/>
    </sheetView>
  </sheetViews>
  <sheetFormatPr baseColWidth="10" defaultRowHeight="15" x14ac:dyDescent="0.25"/>
  <cols>
    <col min="1" max="1" width="8" style="379" customWidth="1"/>
    <col min="2" max="2" width="11" style="379" customWidth="1"/>
    <col min="3" max="3" width="20.140625" style="379" customWidth="1"/>
    <col min="4" max="4" width="42.42578125" style="379" customWidth="1"/>
    <col min="5" max="5" width="43" style="379" customWidth="1"/>
    <col min="6" max="6" width="39.42578125" style="379" customWidth="1"/>
    <col min="7" max="7" width="42.140625" style="379" customWidth="1"/>
    <col min="8" max="8" width="11.42578125" style="379"/>
    <col min="9" max="9" width="15.42578125" style="379" customWidth="1"/>
    <col min="10" max="16384" width="11.42578125" style="379"/>
  </cols>
  <sheetData>
    <row r="1" spans="1:18" ht="30" x14ac:dyDescent="0.25">
      <c r="A1" s="389" t="s">
        <v>1121</v>
      </c>
      <c r="B1" s="389" t="s">
        <v>1</v>
      </c>
      <c r="C1" s="389" t="s">
        <v>2</v>
      </c>
      <c r="D1" s="387" t="s">
        <v>143</v>
      </c>
      <c r="E1" s="387" t="s">
        <v>144</v>
      </c>
      <c r="F1" s="387" t="s">
        <v>145</v>
      </c>
      <c r="G1" s="456" t="s">
        <v>146</v>
      </c>
      <c r="H1" s="389" t="s">
        <v>3</v>
      </c>
      <c r="I1" s="389" t="s">
        <v>4</v>
      </c>
      <c r="J1" s="379" t="s">
        <v>2696</v>
      </c>
      <c r="K1" s="389" t="s">
        <v>2697</v>
      </c>
      <c r="L1" s="389"/>
      <c r="M1" s="389"/>
      <c r="N1" s="389"/>
      <c r="O1" s="389"/>
      <c r="P1" s="389"/>
      <c r="Q1" s="389"/>
      <c r="R1" s="389"/>
    </row>
    <row r="2" spans="1:18" ht="47.25" x14ac:dyDescent="0.25">
      <c r="A2" s="389">
        <v>10</v>
      </c>
      <c r="B2" s="389" t="s">
        <v>5</v>
      </c>
      <c r="C2" s="389" t="s">
        <v>6</v>
      </c>
      <c r="D2" s="387" t="s">
        <v>1839</v>
      </c>
      <c r="E2" s="387" t="s">
        <v>1123</v>
      </c>
      <c r="F2" s="387" t="s">
        <v>1124</v>
      </c>
      <c r="G2" s="456" t="s">
        <v>1840</v>
      </c>
      <c r="H2" s="392" t="s">
        <v>7</v>
      </c>
      <c r="I2" s="379">
        <v>1</v>
      </c>
      <c r="J2" s="338">
        <v>0</v>
      </c>
      <c r="K2" s="389" t="s">
        <v>2698</v>
      </c>
      <c r="L2" s="389"/>
      <c r="M2" s="389"/>
      <c r="N2" s="389"/>
      <c r="O2" s="389"/>
      <c r="P2" s="389"/>
      <c r="Q2" s="389"/>
      <c r="R2" s="392"/>
    </row>
    <row r="3" spans="1:18" ht="47.25" x14ac:dyDescent="0.25">
      <c r="A3" s="389">
        <v>20</v>
      </c>
      <c r="B3" s="389" t="s">
        <v>5</v>
      </c>
      <c r="C3" s="389" t="s">
        <v>8</v>
      </c>
      <c r="D3" s="387" t="s">
        <v>881</v>
      </c>
      <c r="E3" s="387" t="s">
        <v>1127</v>
      </c>
      <c r="F3" s="387" t="s">
        <v>1841</v>
      </c>
      <c r="G3" s="456" t="s">
        <v>1842</v>
      </c>
      <c r="H3" s="392" t="s">
        <v>7</v>
      </c>
      <c r="I3" s="379">
        <f>IF(B3=B2,I2,I2+1)</f>
        <v>1</v>
      </c>
      <c r="J3" s="338">
        <v>1</v>
      </c>
      <c r="K3" s="389" t="s">
        <v>2698</v>
      </c>
      <c r="L3" s="389"/>
      <c r="M3" s="389"/>
      <c r="N3" s="389"/>
      <c r="O3" s="389"/>
      <c r="P3" s="389"/>
      <c r="Q3" s="389"/>
      <c r="R3" s="392"/>
    </row>
    <row r="4" spans="1:18" ht="31.5" x14ac:dyDescent="0.25">
      <c r="A4" s="389">
        <v>30</v>
      </c>
      <c r="B4" s="389" t="s">
        <v>5</v>
      </c>
      <c r="C4" s="389" t="s">
        <v>9</v>
      </c>
      <c r="D4" s="387" t="s">
        <v>1843</v>
      </c>
      <c r="E4" s="387" t="s">
        <v>882</v>
      </c>
      <c r="F4" s="387" t="s">
        <v>883</v>
      </c>
      <c r="G4" s="456" t="s">
        <v>1844</v>
      </c>
      <c r="H4" s="392" t="s">
        <v>10</v>
      </c>
      <c r="I4" s="379">
        <f t="shared" ref="I4:I67" si="0">IF(B4=B3,I3,I3+1)</f>
        <v>1</v>
      </c>
      <c r="J4" s="338">
        <v>2</v>
      </c>
      <c r="K4" s="389" t="s">
        <v>2698</v>
      </c>
      <c r="L4" s="389"/>
      <c r="M4" s="389"/>
      <c r="N4" s="389"/>
      <c r="O4" s="389"/>
      <c r="P4" s="389"/>
      <c r="Q4" s="389"/>
      <c r="R4" s="392"/>
    </row>
    <row r="5" spans="1:18" ht="47.25" x14ac:dyDescent="0.25">
      <c r="A5" s="389">
        <v>40</v>
      </c>
      <c r="B5" s="389" t="s">
        <v>5</v>
      </c>
      <c r="C5" s="389" t="s">
        <v>11</v>
      </c>
      <c r="D5" s="387" t="s">
        <v>1845</v>
      </c>
      <c r="E5" s="387" t="s">
        <v>1846</v>
      </c>
      <c r="F5" s="387" t="s">
        <v>1847</v>
      </c>
      <c r="G5" s="456" t="s">
        <v>884</v>
      </c>
      <c r="H5" s="392" t="s">
        <v>10</v>
      </c>
      <c r="I5" s="379">
        <f t="shared" si="0"/>
        <v>1</v>
      </c>
      <c r="J5" s="338">
        <v>3</v>
      </c>
      <c r="K5" s="389" t="s">
        <v>2698</v>
      </c>
      <c r="L5" s="389"/>
      <c r="M5" s="389"/>
      <c r="N5" s="389"/>
      <c r="O5" s="389"/>
      <c r="P5" s="389"/>
      <c r="Q5" s="389"/>
      <c r="R5" s="392"/>
    </row>
    <row r="6" spans="1:18" ht="47.25" x14ac:dyDescent="0.25">
      <c r="A6" s="389">
        <v>50</v>
      </c>
      <c r="B6" s="389" t="s">
        <v>5</v>
      </c>
      <c r="C6" s="389" t="s">
        <v>12</v>
      </c>
      <c r="D6" s="387" t="s">
        <v>1848</v>
      </c>
      <c r="E6" s="387" t="s">
        <v>1849</v>
      </c>
      <c r="F6" s="387" t="s">
        <v>1850</v>
      </c>
      <c r="G6" s="456" t="s">
        <v>1851</v>
      </c>
      <c r="H6" s="392" t="s">
        <v>7</v>
      </c>
      <c r="I6" s="379">
        <f t="shared" si="0"/>
        <v>1</v>
      </c>
      <c r="J6" s="338">
        <v>4</v>
      </c>
      <c r="K6" s="389" t="s">
        <v>2698</v>
      </c>
      <c r="L6" s="389"/>
      <c r="M6" s="389"/>
      <c r="N6" s="389"/>
      <c r="O6" s="389"/>
      <c r="P6" s="389"/>
      <c r="Q6" s="389"/>
      <c r="R6" s="392"/>
    </row>
    <row r="7" spans="1:18" ht="31.5" x14ac:dyDescent="0.25">
      <c r="A7" s="389">
        <v>60</v>
      </c>
      <c r="B7" s="389" t="s">
        <v>5</v>
      </c>
      <c r="C7" s="389" t="s">
        <v>13</v>
      </c>
      <c r="D7" s="387" t="s">
        <v>1852</v>
      </c>
      <c r="E7" s="387" t="s">
        <v>885</v>
      </c>
      <c r="F7" s="387" t="s">
        <v>886</v>
      </c>
      <c r="G7" s="456" t="s">
        <v>1853</v>
      </c>
      <c r="H7" s="392" t="s">
        <v>7</v>
      </c>
      <c r="I7" s="379">
        <f t="shared" si="0"/>
        <v>1</v>
      </c>
      <c r="J7" s="338">
        <v>5</v>
      </c>
      <c r="K7" s="389" t="s">
        <v>2698</v>
      </c>
      <c r="L7" s="389"/>
      <c r="M7" s="389"/>
      <c r="N7" s="389"/>
      <c r="O7" s="389"/>
      <c r="P7" s="389"/>
      <c r="Q7" s="389"/>
      <c r="R7" s="392"/>
    </row>
    <row r="8" spans="1:18" ht="31.5" x14ac:dyDescent="0.25">
      <c r="A8" s="389">
        <v>70</v>
      </c>
      <c r="B8" s="389" t="s">
        <v>5</v>
      </c>
      <c r="C8" s="389" t="s">
        <v>14</v>
      </c>
      <c r="D8" s="387" t="s">
        <v>1854</v>
      </c>
      <c r="E8" s="387" t="s">
        <v>887</v>
      </c>
      <c r="F8" s="387" t="s">
        <v>1855</v>
      </c>
      <c r="G8" s="456" t="s">
        <v>1856</v>
      </c>
      <c r="H8" s="392" t="s">
        <v>10</v>
      </c>
      <c r="I8" s="379">
        <f t="shared" si="0"/>
        <v>1</v>
      </c>
      <c r="J8" s="338">
        <v>6</v>
      </c>
      <c r="K8" s="389" t="s">
        <v>2698</v>
      </c>
      <c r="L8" s="389"/>
      <c r="M8" s="389"/>
      <c r="N8" s="389"/>
      <c r="O8" s="389"/>
      <c r="P8" s="389"/>
      <c r="Q8" s="389"/>
      <c r="R8" s="392"/>
    </row>
    <row r="9" spans="1:18" ht="31.5" x14ac:dyDescent="0.25">
      <c r="A9" s="389">
        <v>80</v>
      </c>
      <c r="B9" s="389" t="s">
        <v>5</v>
      </c>
      <c r="C9" s="389" t="s">
        <v>15</v>
      </c>
      <c r="D9" s="387" t="s">
        <v>1857</v>
      </c>
      <c r="E9" s="387" t="s">
        <v>1858</v>
      </c>
      <c r="F9" s="387" t="s">
        <v>888</v>
      </c>
      <c r="G9" s="456" t="s">
        <v>1859</v>
      </c>
      <c r="H9" s="392" t="s">
        <v>7</v>
      </c>
      <c r="I9" s="379">
        <f t="shared" si="0"/>
        <v>1</v>
      </c>
      <c r="J9" s="338">
        <v>7</v>
      </c>
      <c r="K9" s="389" t="s">
        <v>2698</v>
      </c>
      <c r="L9" s="389"/>
      <c r="M9" s="389"/>
      <c r="N9" s="389"/>
      <c r="O9" s="389"/>
      <c r="P9" s="389"/>
      <c r="Q9" s="389"/>
      <c r="R9" s="392"/>
    </row>
    <row r="10" spans="1:18" ht="47.25" x14ac:dyDescent="0.25">
      <c r="A10" s="389">
        <v>90</v>
      </c>
      <c r="B10" s="389" t="s">
        <v>5</v>
      </c>
      <c r="C10" s="389" t="s">
        <v>16</v>
      </c>
      <c r="D10" s="387" t="s">
        <v>1860</v>
      </c>
      <c r="E10" s="387" t="s">
        <v>889</v>
      </c>
      <c r="F10" s="387" t="s">
        <v>1154</v>
      </c>
      <c r="G10" s="456" t="s">
        <v>1861</v>
      </c>
      <c r="H10" s="392" t="s">
        <v>10</v>
      </c>
      <c r="I10" s="379">
        <f t="shared" si="0"/>
        <v>1</v>
      </c>
      <c r="J10" s="338">
        <v>8</v>
      </c>
      <c r="K10" s="389" t="s">
        <v>2698</v>
      </c>
      <c r="L10" s="389"/>
      <c r="M10" s="389"/>
      <c r="N10" s="389"/>
      <c r="O10" s="389"/>
      <c r="P10" s="389"/>
      <c r="Q10" s="389"/>
      <c r="R10" s="392"/>
    </row>
    <row r="11" spans="1:18" ht="31.5" x14ac:dyDescent="0.25">
      <c r="A11" s="389">
        <v>100</v>
      </c>
      <c r="B11" s="389" t="s">
        <v>17</v>
      </c>
      <c r="C11" s="389" t="s">
        <v>18</v>
      </c>
      <c r="D11" s="387" t="s">
        <v>1862</v>
      </c>
      <c r="E11" s="387" t="s">
        <v>890</v>
      </c>
      <c r="F11" s="387" t="s">
        <v>891</v>
      </c>
      <c r="G11" s="456" t="s">
        <v>1863</v>
      </c>
      <c r="H11" s="392" t="s">
        <v>10</v>
      </c>
      <c r="I11" s="379">
        <f t="shared" si="0"/>
        <v>2</v>
      </c>
      <c r="J11" s="338">
        <v>9</v>
      </c>
      <c r="K11" s="389" t="s">
        <v>2698</v>
      </c>
      <c r="L11" s="389"/>
      <c r="M11" s="389"/>
      <c r="N11" s="389"/>
      <c r="O11" s="389"/>
      <c r="P11" s="389"/>
      <c r="Q11" s="389"/>
      <c r="R11" s="392"/>
    </row>
    <row r="12" spans="1:18" ht="31.5" x14ac:dyDescent="0.25">
      <c r="A12" s="389">
        <v>110</v>
      </c>
      <c r="B12" s="389" t="s">
        <v>17</v>
      </c>
      <c r="C12" s="389" t="s">
        <v>19</v>
      </c>
      <c r="D12" s="387" t="s">
        <v>1864</v>
      </c>
      <c r="E12" s="387" t="s">
        <v>1161</v>
      </c>
      <c r="F12" s="387" t="s">
        <v>1162</v>
      </c>
      <c r="G12" s="456" t="s">
        <v>892</v>
      </c>
      <c r="H12" s="392" t="s">
        <v>7</v>
      </c>
      <c r="I12" s="379">
        <f t="shared" si="0"/>
        <v>2</v>
      </c>
      <c r="J12" s="338">
        <v>10</v>
      </c>
      <c r="K12" s="389" t="s">
        <v>2698</v>
      </c>
      <c r="L12" s="389"/>
      <c r="M12" s="389"/>
      <c r="N12" s="389"/>
      <c r="O12" s="389"/>
      <c r="P12" s="389"/>
      <c r="Q12" s="389"/>
      <c r="R12" s="392"/>
    </row>
    <row r="13" spans="1:18" ht="47.25" x14ac:dyDescent="0.25">
      <c r="A13" s="389">
        <v>120</v>
      </c>
      <c r="B13" s="389" t="s">
        <v>17</v>
      </c>
      <c r="C13" s="389" t="s">
        <v>20</v>
      </c>
      <c r="D13" s="387" t="s">
        <v>1865</v>
      </c>
      <c r="E13" s="387" t="s">
        <v>1866</v>
      </c>
      <c r="F13" s="387" t="s">
        <v>1867</v>
      </c>
      <c r="G13" s="456" t="s">
        <v>1868</v>
      </c>
      <c r="H13" s="392" t="s">
        <v>10</v>
      </c>
      <c r="I13" s="379">
        <f t="shared" si="0"/>
        <v>2</v>
      </c>
      <c r="J13" s="338">
        <v>11</v>
      </c>
      <c r="K13" s="389" t="s">
        <v>2698</v>
      </c>
      <c r="L13" s="389"/>
      <c r="M13" s="389"/>
      <c r="N13" s="389"/>
      <c r="O13" s="389"/>
      <c r="P13" s="389"/>
      <c r="Q13" s="389"/>
      <c r="R13" s="392"/>
    </row>
    <row r="14" spans="1:18" ht="31.5" x14ac:dyDescent="0.25">
      <c r="A14" s="389">
        <v>130</v>
      </c>
      <c r="B14" s="389" t="s">
        <v>21</v>
      </c>
      <c r="C14" s="389" t="s">
        <v>22</v>
      </c>
      <c r="D14" s="387" t="s">
        <v>1869</v>
      </c>
      <c r="E14" s="387" t="s">
        <v>1870</v>
      </c>
      <c r="F14" s="387" t="s">
        <v>1871</v>
      </c>
      <c r="G14" s="456" t="s">
        <v>1872</v>
      </c>
      <c r="H14" s="392" t="s">
        <v>7</v>
      </c>
      <c r="I14" s="379">
        <f>IF(B14=B13,I13,I13+1)</f>
        <v>3</v>
      </c>
      <c r="J14" s="338">
        <v>12</v>
      </c>
      <c r="K14" s="389" t="s">
        <v>2698</v>
      </c>
      <c r="L14" s="389"/>
      <c r="M14" s="389"/>
      <c r="N14" s="389"/>
      <c r="O14" s="389"/>
      <c r="P14" s="389"/>
      <c r="Q14" s="389"/>
      <c r="R14" s="392"/>
    </row>
    <row r="15" spans="1:18" ht="31.5" x14ac:dyDescent="0.25">
      <c r="A15" s="389">
        <v>140</v>
      </c>
      <c r="B15" s="389" t="s">
        <v>21</v>
      </c>
      <c r="C15" s="389" t="s">
        <v>23</v>
      </c>
      <c r="D15" s="387" t="s">
        <v>1873</v>
      </c>
      <c r="E15" s="387" t="s">
        <v>893</v>
      </c>
      <c r="F15" s="387" t="s">
        <v>1874</v>
      </c>
      <c r="G15" s="456" t="s">
        <v>894</v>
      </c>
      <c r="H15" s="392" t="s">
        <v>7</v>
      </c>
      <c r="I15" s="379">
        <f t="shared" ref="I15" si="1">IF(B15=B14,I14,I14+1)</f>
        <v>3</v>
      </c>
      <c r="J15" s="338">
        <v>14</v>
      </c>
      <c r="K15" s="389" t="s">
        <v>2698</v>
      </c>
      <c r="L15" s="389"/>
      <c r="M15" s="389"/>
      <c r="N15" s="389"/>
      <c r="O15" s="389"/>
      <c r="P15" s="389"/>
      <c r="Q15" s="389"/>
      <c r="R15" s="392"/>
    </row>
    <row r="16" spans="1:18" ht="31.5" x14ac:dyDescent="0.25">
      <c r="A16" s="389">
        <v>150</v>
      </c>
      <c r="B16" s="389" t="s">
        <v>21</v>
      </c>
      <c r="C16" s="389" t="s">
        <v>24</v>
      </c>
      <c r="D16" s="387" t="s">
        <v>895</v>
      </c>
      <c r="E16" s="387" t="s">
        <v>1875</v>
      </c>
      <c r="F16" s="387" t="s">
        <v>1876</v>
      </c>
      <c r="G16" s="456" t="s">
        <v>1877</v>
      </c>
      <c r="H16" s="392" t="s">
        <v>10</v>
      </c>
      <c r="I16" s="379">
        <f>IF(B16=B14,I14,I14+1)</f>
        <v>3</v>
      </c>
      <c r="J16" s="338">
        <v>13</v>
      </c>
      <c r="K16" s="389" t="s">
        <v>2698</v>
      </c>
      <c r="L16" s="389"/>
      <c r="M16" s="389"/>
      <c r="N16" s="389"/>
      <c r="O16" s="389"/>
      <c r="P16" s="389"/>
      <c r="Q16" s="389"/>
      <c r="R16" s="392"/>
    </row>
    <row r="17" spans="1:18" ht="31.5" x14ac:dyDescent="0.25">
      <c r="A17" s="389">
        <v>160</v>
      </c>
      <c r="B17" s="389" t="s">
        <v>21</v>
      </c>
      <c r="C17" s="389" t="s">
        <v>25</v>
      </c>
      <c r="D17" s="387" t="s">
        <v>1878</v>
      </c>
      <c r="E17" s="387" t="s">
        <v>1879</v>
      </c>
      <c r="F17" s="387" t="s">
        <v>1880</v>
      </c>
      <c r="G17" s="456" t="s">
        <v>1881</v>
      </c>
      <c r="H17" s="392" t="s">
        <v>7</v>
      </c>
      <c r="I17" s="379" t="e">
        <f>IF(B17=#REF!,#REF!,#REF!+1)</f>
        <v>#REF!</v>
      </c>
      <c r="J17" s="338">
        <v>15</v>
      </c>
      <c r="K17" s="389" t="s">
        <v>2698</v>
      </c>
      <c r="L17" s="389"/>
      <c r="M17" s="389"/>
      <c r="N17" s="389"/>
      <c r="O17" s="389"/>
      <c r="P17" s="389"/>
      <c r="Q17" s="389"/>
      <c r="R17" s="392"/>
    </row>
    <row r="18" spans="1:18" ht="31.5" x14ac:dyDescent="0.25">
      <c r="A18" s="389">
        <v>170</v>
      </c>
      <c r="B18" s="389" t="s">
        <v>26</v>
      </c>
      <c r="C18" s="389" t="s">
        <v>27</v>
      </c>
      <c r="D18" s="387" t="s">
        <v>1882</v>
      </c>
      <c r="E18" s="387" t="s">
        <v>1883</v>
      </c>
      <c r="F18" s="387" t="s">
        <v>896</v>
      </c>
      <c r="G18" s="456" t="s">
        <v>1185</v>
      </c>
      <c r="H18" s="392" t="s">
        <v>7</v>
      </c>
      <c r="I18" s="379" t="e">
        <f t="shared" si="0"/>
        <v>#REF!</v>
      </c>
      <c r="J18" s="338">
        <v>16</v>
      </c>
      <c r="K18" s="389" t="s">
        <v>2698</v>
      </c>
      <c r="L18" s="389"/>
      <c r="M18" s="389"/>
      <c r="N18" s="389"/>
      <c r="O18" s="389"/>
      <c r="P18" s="389"/>
      <c r="Q18" s="389"/>
      <c r="R18" s="392"/>
    </row>
    <row r="19" spans="1:18" ht="47.25" x14ac:dyDescent="0.25">
      <c r="A19" s="389">
        <v>180</v>
      </c>
      <c r="B19" s="389" t="s">
        <v>26</v>
      </c>
      <c r="C19" s="389" t="s">
        <v>28</v>
      </c>
      <c r="D19" s="387" t="s">
        <v>897</v>
      </c>
      <c r="E19" s="387" t="s">
        <v>1884</v>
      </c>
      <c r="F19" s="387" t="s">
        <v>1885</v>
      </c>
      <c r="G19" s="456" t="s">
        <v>1886</v>
      </c>
      <c r="H19" s="392" t="s">
        <v>10</v>
      </c>
      <c r="I19" s="379" t="e">
        <f t="shared" si="0"/>
        <v>#REF!</v>
      </c>
      <c r="J19" s="338">
        <v>17</v>
      </c>
      <c r="K19" s="389" t="s">
        <v>2698</v>
      </c>
      <c r="L19" s="389"/>
      <c r="M19" s="389"/>
      <c r="N19" s="389"/>
      <c r="O19" s="389"/>
      <c r="P19" s="389"/>
      <c r="Q19" s="389"/>
      <c r="R19" s="392"/>
    </row>
    <row r="20" spans="1:18" ht="47.25" x14ac:dyDescent="0.25">
      <c r="A20" s="389">
        <v>190</v>
      </c>
      <c r="B20" s="389" t="s">
        <v>29</v>
      </c>
      <c r="C20" s="389" t="s">
        <v>30</v>
      </c>
      <c r="D20" s="387" t="s">
        <v>1887</v>
      </c>
      <c r="E20" s="387" t="s">
        <v>1888</v>
      </c>
      <c r="F20" s="387" t="s">
        <v>1889</v>
      </c>
      <c r="G20" s="456" t="s">
        <v>1890</v>
      </c>
      <c r="H20" s="392" t="s">
        <v>10</v>
      </c>
      <c r="I20" s="379" t="e">
        <f t="shared" si="0"/>
        <v>#REF!</v>
      </c>
      <c r="J20" s="338">
        <v>18</v>
      </c>
      <c r="K20" s="389" t="s">
        <v>2698</v>
      </c>
      <c r="L20" s="389"/>
      <c r="M20" s="389"/>
      <c r="N20" s="389"/>
      <c r="O20" s="389"/>
      <c r="P20" s="389"/>
      <c r="Q20" s="389"/>
      <c r="R20" s="392"/>
    </row>
    <row r="21" spans="1:18" ht="47.25" x14ac:dyDescent="0.25">
      <c r="A21" s="389">
        <v>200</v>
      </c>
      <c r="B21" s="389" t="s">
        <v>29</v>
      </c>
      <c r="C21" s="389" t="s">
        <v>31</v>
      </c>
      <c r="D21" s="387" t="s">
        <v>1891</v>
      </c>
      <c r="E21" s="387" t="s">
        <v>1892</v>
      </c>
      <c r="F21" s="387" t="s">
        <v>1893</v>
      </c>
      <c r="G21" s="456" t="s">
        <v>1894</v>
      </c>
      <c r="H21" s="392" t="s">
        <v>10</v>
      </c>
      <c r="I21" s="379" t="e">
        <f t="shared" si="0"/>
        <v>#REF!</v>
      </c>
      <c r="J21" s="338">
        <v>19</v>
      </c>
      <c r="K21" s="389" t="s">
        <v>2698</v>
      </c>
      <c r="L21" s="389"/>
      <c r="M21" s="389"/>
      <c r="N21" s="389"/>
      <c r="O21" s="389"/>
      <c r="P21" s="389"/>
      <c r="Q21" s="389"/>
      <c r="R21" s="392"/>
    </row>
    <row r="22" spans="1:18" ht="63" x14ac:dyDescent="0.25">
      <c r="A22" s="389">
        <v>210</v>
      </c>
      <c r="B22" s="389" t="s">
        <v>29</v>
      </c>
      <c r="C22" s="389" t="s">
        <v>32</v>
      </c>
      <c r="D22" s="387" t="s">
        <v>1895</v>
      </c>
      <c r="E22" s="387" t="s">
        <v>1896</v>
      </c>
      <c r="F22" s="387" t="s">
        <v>1897</v>
      </c>
      <c r="G22" s="456" t="s">
        <v>1898</v>
      </c>
      <c r="H22" s="392" t="s">
        <v>10</v>
      </c>
      <c r="I22" s="379" t="e">
        <f t="shared" si="0"/>
        <v>#REF!</v>
      </c>
      <c r="J22" s="338">
        <v>20</v>
      </c>
      <c r="K22" s="389" t="s">
        <v>2698</v>
      </c>
      <c r="L22" s="389"/>
      <c r="M22" s="389"/>
      <c r="N22" s="389"/>
      <c r="O22" s="389"/>
      <c r="P22" s="389"/>
      <c r="Q22" s="389"/>
      <c r="R22" s="392"/>
    </row>
    <row r="23" spans="1:18" ht="47.25" x14ac:dyDescent="0.25">
      <c r="A23" s="389">
        <v>220</v>
      </c>
      <c r="B23" s="389" t="s">
        <v>29</v>
      </c>
      <c r="C23" s="389" t="s">
        <v>33</v>
      </c>
      <c r="D23" s="387" t="s">
        <v>1899</v>
      </c>
      <c r="E23" s="387" t="s">
        <v>1900</v>
      </c>
      <c r="F23" s="387" t="s">
        <v>1901</v>
      </c>
      <c r="G23" s="456" t="s">
        <v>1902</v>
      </c>
      <c r="H23" s="392" t="s">
        <v>10</v>
      </c>
      <c r="I23" s="379" t="e">
        <f t="shared" si="0"/>
        <v>#REF!</v>
      </c>
      <c r="J23" s="338">
        <v>21</v>
      </c>
      <c r="K23" s="389" t="s">
        <v>2698</v>
      </c>
      <c r="L23" s="389"/>
      <c r="M23" s="389"/>
      <c r="N23" s="389"/>
      <c r="O23" s="389"/>
      <c r="P23" s="389"/>
      <c r="Q23" s="389"/>
      <c r="R23" s="392"/>
    </row>
    <row r="24" spans="1:18" ht="47.25" x14ac:dyDescent="0.25">
      <c r="A24" s="389">
        <v>230</v>
      </c>
      <c r="B24" s="389" t="s">
        <v>29</v>
      </c>
      <c r="C24" s="389" t="s">
        <v>34</v>
      </c>
      <c r="D24" s="387" t="s">
        <v>1206</v>
      </c>
      <c r="E24" s="387" t="s">
        <v>1903</v>
      </c>
      <c r="F24" s="387" t="s">
        <v>1904</v>
      </c>
      <c r="G24" s="456" t="s">
        <v>1905</v>
      </c>
      <c r="H24" s="392" t="s">
        <v>10</v>
      </c>
      <c r="I24" s="379" t="e">
        <f t="shared" si="0"/>
        <v>#REF!</v>
      </c>
      <c r="J24" s="338">
        <v>22</v>
      </c>
      <c r="K24" s="389" t="s">
        <v>2698</v>
      </c>
      <c r="L24" s="389"/>
      <c r="M24" s="389"/>
      <c r="N24" s="389"/>
      <c r="O24" s="389"/>
      <c r="P24" s="389"/>
      <c r="Q24" s="389"/>
      <c r="R24" s="392"/>
    </row>
    <row r="25" spans="1:18" ht="47.25" x14ac:dyDescent="0.25">
      <c r="A25" s="389">
        <v>240</v>
      </c>
      <c r="B25" s="389" t="s">
        <v>35</v>
      </c>
      <c r="C25" s="389" t="s">
        <v>36</v>
      </c>
      <c r="D25" s="387" t="s">
        <v>1906</v>
      </c>
      <c r="E25" s="387" t="s">
        <v>1907</v>
      </c>
      <c r="F25" s="387" t="s">
        <v>1908</v>
      </c>
      <c r="G25" s="456" t="s">
        <v>1909</v>
      </c>
      <c r="H25" s="392" t="s">
        <v>7</v>
      </c>
      <c r="I25" s="379" t="e">
        <f t="shared" si="0"/>
        <v>#REF!</v>
      </c>
      <c r="J25" s="338">
        <v>23</v>
      </c>
      <c r="K25" s="389" t="s">
        <v>2698</v>
      </c>
      <c r="L25" s="389"/>
      <c r="M25" s="389"/>
      <c r="N25" s="389"/>
      <c r="O25" s="389"/>
      <c r="P25" s="389"/>
      <c r="Q25" s="389"/>
      <c r="R25" s="392"/>
    </row>
    <row r="26" spans="1:18" ht="47.25" x14ac:dyDescent="0.25">
      <c r="A26" s="389">
        <v>250</v>
      </c>
      <c r="B26" s="389" t="s">
        <v>35</v>
      </c>
      <c r="C26" s="389" t="s">
        <v>37</v>
      </c>
      <c r="D26" s="387" t="s">
        <v>1214</v>
      </c>
      <c r="E26" s="387" t="s">
        <v>1910</v>
      </c>
      <c r="F26" s="387" t="s">
        <v>1911</v>
      </c>
      <c r="G26" s="456" t="s">
        <v>1912</v>
      </c>
      <c r="H26" s="392" t="s">
        <v>7</v>
      </c>
      <c r="I26" s="379" t="e">
        <f t="shared" si="0"/>
        <v>#REF!</v>
      </c>
      <c r="J26" s="338">
        <v>24</v>
      </c>
      <c r="K26" s="389" t="s">
        <v>2698</v>
      </c>
      <c r="L26" s="389"/>
      <c r="M26" s="389"/>
      <c r="N26" s="389"/>
      <c r="O26" s="389"/>
      <c r="P26" s="389"/>
      <c r="Q26" s="389"/>
      <c r="R26" s="392"/>
    </row>
    <row r="27" spans="1:18" ht="63" x14ac:dyDescent="0.25">
      <c r="A27" s="390">
        <v>260</v>
      </c>
      <c r="B27" s="390" t="s">
        <v>35</v>
      </c>
      <c r="C27" s="391" t="s">
        <v>38</v>
      </c>
      <c r="D27" s="390" t="s">
        <v>1913</v>
      </c>
      <c r="E27" s="390" t="s">
        <v>1914</v>
      </c>
      <c r="F27" s="390" t="s">
        <v>1915</v>
      </c>
      <c r="G27" s="457" t="s">
        <v>1916</v>
      </c>
      <c r="H27" s="388"/>
      <c r="I27" s="388"/>
      <c r="J27" s="339"/>
      <c r="K27" s="389" t="s">
        <v>2698</v>
      </c>
      <c r="L27" s="390"/>
      <c r="M27" s="390"/>
      <c r="N27" s="390"/>
      <c r="O27" s="390"/>
      <c r="P27" s="390"/>
      <c r="Q27" s="390"/>
      <c r="R27" s="388"/>
    </row>
    <row r="28" spans="1:18" ht="47.25" x14ac:dyDescent="0.25">
      <c r="A28" s="389">
        <v>270</v>
      </c>
      <c r="B28" s="389" t="s">
        <v>35</v>
      </c>
      <c r="C28" s="389" t="s">
        <v>39</v>
      </c>
      <c r="D28" s="387" t="s">
        <v>1906</v>
      </c>
      <c r="E28" s="387" t="s">
        <v>1907</v>
      </c>
      <c r="F28" s="387" t="s">
        <v>1908</v>
      </c>
      <c r="G28" s="456" t="s">
        <v>1909</v>
      </c>
      <c r="H28" s="392" t="s">
        <v>7</v>
      </c>
      <c r="I28" s="379" t="e">
        <f>IF(B28=#REF!,#REF!,#REF!+1)</f>
        <v>#REF!</v>
      </c>
      <c r="J28" s="338">
        <v>26</v>
      </c>
      <c r="K28" s="389" t="s">
        <v>2698</v>
      </c>
      <c r="L28" s="389"/>
      <c r="M28" s="389"/>
      <c r="N28" s="389"/>
      <c r="O28" s="389"/>
      <c r="P28" s="389"/>
      <c r="Q28" s="389"/>
      <c r="R28" s="392"/>
    </row>
    <row r="29" spans="1:18" ht="47.25" x14ac:dyDescent="0.25">
      <c r="A29" s="389">
        <v>280</v>
      </c>
      <c r="B29" s="389" t="s">
        <v>35</v>
      </c>
      <c r="C29" s="389" t="s">
        <v>324</v>
      </c>
      <c r="D29" s="387" t="s">
        <v>898</v>
      </c>
      <c r="E29" s="387" t="s">
        <v>1917</v>
      </c>
      <c r="F29" s="387" t="s">
        <v>1918</v>
      </c>
      <c r="G29" s="456" t="s">
        <v>1919</v>
      </c>
      <c r="H29" s="392" t="s">
        <v>7</v>
      </c>
      <c r="I29" s="379" t="e">
        <f t="shared" si="0"/>
        <v>#REF!</v>
      </c>
      <c r="J29" s="338">
        <v>27</v>
      </c>
      <c r="K29" s="389" t="s">
        <v>2698</v>
      </c>
      <c r="L29" s="389"/>
      <c r="M29" s="389"/>
      <c r="N29" s="389"/>
      <c r="O29" s="389"/>
      <c r="P29" s="389"/>
      <c r="Q29" s="389"/>
      <c r="R29" s="392"/>
    </row>
    <row r="30" spans="1:18" ht="47.25" x14ac:dyDescent="0.25">
      <c r="A30" s="389">
        <v>290</v>
      </c>
      <c r="B30" s="389" t="s">
        <v>35</v>
      </c>
      <c r="C30" s="389" t="s">
        <v>41</v>
      </c>
      <c r="D30" s="387" t="s">
        <v>1920</v>
      </c>
      <c r="E30" s="387" t="s">
        <v>1921</v>
      </c>
      <c r="F30" s="387" t="s">
        <v>1922</v>
      </c>
      <c r="G30" s="456" t="s">
        <v>1923</v>
      </c>
      <c r="H30" s="392" t="s">
        <v>10</v>
      </c>
      <c r="I30" s="379" t="e">
        <f t="shared" si="0"/>
        <v>#REF!</v>
      </c>
      <c r="J30" s="338">
        <v>28</v>
      </c>
      <c r="K30" s="389" t="s">
        <v>2698</v>
      </c>
      <c r="L30" s="389"/>
      <c r="M30" s="389"/>
      <c r="N30" s="389"/>
      <c r="O30" s="389"/>
      <c r="P30" s="389"/>
      <c r="Q30" s="389"/>
      <c r="R30" s="392"/>
    </row>
    <row r="31" spans="1:18" ht="63" x14ac:dyDescent="0.25">
      <c r="A31" s="389">
        <v>300</v>
      </c>
      <c r="B31" s="389" t="s">
        <v>35</v>
      </c>
      <c r="C31" s="389" t="s">
        <v>42</v>
      </c>
      <c r="D31" s="387" t="s">
        <v>1924</v>
      </c>
      <c r="E31" s="387" t="s">
        <v>1925</v>
      </c>
      <c r="F31" s="387" t="s">
        <v>1235</v>
      </c>
      <c r="G31" s="456" t="s">
        <v>1926</v>
      </c>
      <c r="H31" s="392" t="s">
        <v>10</v>
      </c>
      <c r="I31" s="379" t="e">
        <f t="shared" si="0"/>
        <v>#REF!</v>
      </c>
      <c r="J31" s="338">
        <v>29</v>
      </c>
      <c r="K31" s="389" t="s">
        <v>2698</v>
      </c>
      <c r="L31" s="389"/>
      <c r="M31" s="389"/>
      <c r="N31" s="389"/>
      <c r="O31" s="389"/>
      <c r="P31" s="389"/>
      <c r="Q31" s="389"/>
      <c r="R31" s="392"/>
    </row>
    <row r="32" spans="1:18" ht="47.25" x14ac:dyDescent="0.25">
      <c r="A32" s="389">
        <v>310</v>
      </c>
      <c r="B32" s="389" t="s">
        <v>35</v>
      </c>
      <c r="C32" s="389" t="s">
        <v>43</v>
      </c>
      <c r="D32" s="387" t="s">
        <v>1927</v>
      </c>
      <c r="E32" s="387" t="s">
        <v>1928</v>
      </c>
      <c r="F32" s="387" t="s">
        <v>1929</v>
      </c>
      <c r="G32" s="456" t="s">
        <v>1930</v>
      </c>
      <c r="H32" s="392" t="s">
        <v>10</v>
      </c>
      <c r="I32" s="379" t="e">
        <f t="shared" si="0"/>
        <v>#REF!</v>
      </c>
      <c r="J32" s="338">
        <v>30</v>
      </c>
      <c r="K32" s="389" t="s">
        <v>2698</v>
      </c>
      <c r="L32" s="389"/>
      <c r="M32" s="389"/>
      <c r="N32" s="389"/>
      <c r="O32" s="389"/>
      <c r="P32" s="389"/>
      <c r="Q32" s="389"/>
      <c r="R32" s="392"/>
    </row>
    <row r="33" spans="1:18" ht="47.25" x14ac:dyDescent="0.25">
      <c r="A33" s="389">
        <v>320</v>
      </c>
      <c r="B33" s="389" t="s">
        <v>35</v>
      </c>
      <c r="C33" s="389" t="s">
        <v>44</v>
      </c>
      <c r="D33" s="387" t="s">
        <v>1931</v>
      </c>
      <c r="E33" s="387" t="s">
        <v>1932</v>
      </c>
      <c r="F33" s="387" t="s">
        <v>1933</v>
      </c>
      <c r="G33" s="456" t="s">
        <v>1934</v>
      </c>
      <c r="H33" s="392" t="s">
        <v>10</v>
      </c>
      <c r="I33" s="379" t="e">
        <f t="shared" si="0"/>
        <v>#REF!</v>
      </c>
      <c r="J33" s="338">
        <v>31</v>
      </c>
      <c r="K33" s="389" t="s">
        <v>2698</v>
      </c>
      <c r="L33" s="389"/>
      <c r="M33" s="389"/>
      <c r="N33" s="389"/>
      <c r="O33" s="389"/>
      <c r="P33" s="389"/>
      <c r="Q33" s="389"/>
      <c r="R33" s="392"/>
    </row>
    <row r="34" spans="1:18" ht="47.25" x14ac:dyDescent="0.25">
      <c r="A34" s="389">
        <v>330</v>
      </c>
      <c r="B34" s="389" t="s">
        <v>35</v>
      </c>
      <c r="C34" s="389" t="s">
        <v>45</v>
      </c>
      <c r="D34" s="387" t="s">
        <v>1935</v>
      </c>
      <c r="E34" s="387" t="s">
        <v>1936</v>
      </c>
      <c r="F34" s="387" t="s">
        <v>1937</v>
      </c>
      <c r="G34" s="456" t="s">
        <v>1938</v>
      </c>
      <c r="H34" s="392" t="s">
        <v>10</v>
      </c>
      <c r="I34" s="379" t="e">
        <f t="shared" si="0"/>
        <v>#REF!</v>
      </c>
      <c r="J34" s="338">
        <v>32</v>
      </c>
      <c r="K34" s="389" t="s">
        <v>2698</v>
      </c>
      <c r="L34" s="389"/>
      <c r="M34" s="389"/>
      <c r="N34" s="389"/>
      <c r="O34" s="389"/>
      <c r="P34" s="389"/>
      <c r="Q34" s="389"/>
      <c r="R34" s="392"/>
    </row>
    <row r="35" spans="1:18" ht="47.25" x14ac:dyDescent="0.25">
      <c r="A35" s="389">
        <v>340</v>
      </c>
      <c r="B35" s="389" t="s">
        <v>46</v>
      </c>
      <c r="C35" s="389" t="s">
        <v>47</v>
      </c>
      <c r="D35" s="387" t="s">
        <v>1939</v>
      </c>
      <c r="E35" s="387" t="s">
        <v>1940</v>
      </c>
      <c r="F35" s="387" t="s">
        <v>1941</v>
      </c>
      <c r="G35" s="456" t="s">
        <v>1942</v>
      </c>
      <c r="H35" s="392" t="s">
        <v>7</v>
      </c>
      <c r="I35" s="379" t="e">
        <f t="shared" si="0"/>
        <v>#REF!</v>
      </c>
      <c r="J35" s="338">
        <v>33</v>
      </c>
      <c r="K35" s="389" t="s">
        <v>2698</v>
      </c>
      <c r="L35" s="389"/>
      <c r="M35" s="389"/>
      <c r="N35" s="389"/>
      <c r="O35" s="389"/>
      <c r="P35" s="389"/>
      <c r="Q35" s="389"/>
      <c r="R35" s="392"/>
    </row>
    <row r="36" spans="1:18" s="340" customFormat="1" ht="47.25" x14ac:dyDescent="0.25">
      <c r="A36" s="396">
        <v>350</v>
      </c>
      <c r="B36" s="389" t="s">
        <v>35</v>
      </c>
      <c r="C36" s="389" t="s">
        <v>48</v>
      </c>
      <c r="D36" s="387" t="s">
        <v>1249</v>
      </c>
      <c r="E36" s="387" t="s">
        <v>1250</v>
      </c>
      <c r="F36" s="387" t="s">
        <v>1251</v>
      </c>
      <c r="G36" s="456" t="s">
        <v>1943</v>
      </c>
      <c r="H36" s="396" t="s">
        <v>7</v>
      </c>
      <c r="I36" s="340" t="e">
        <f t="shared" si="0"/>
        <v>#REF!</v>
      </c>
      <c r="J36" s="341">
        <v>25</v>
      </c>
      <c r="K36" s="389" t="s">
        <v>2698</v>
      </c>
      <c r="L36" s="396"/>
      <c r="M36" s="396"/>
      <c r="N36" s="396"/>
      <c r="O36" s="396"/>
      <c r="P36" s="396"/>
      <c r="Q36" s="396"/>
      <c r="R36" s="396"/>
    </row>
    <row r="37" spans="1:18" ht="47.25" x14ac:dyDescent="0.25">
      <c r="A37" s="389">
        <v>360</v>
      </c>
      <c r="B37" s="389" t="s">
        <v>46</v>
      </c>
      <c r="C37" s="389" t="s">
        <v>49</v>
      </c>
      <c r="D37" s="387" t="s">
        <v>1944</v>
      </c>
      <c r="E37" s="387" t="s">
        <v>1945</v>
      </c>
      <c r="F37" s="387" t="s">
        <v>1946</v>
      </c>
      <c r="G37" s="456" t="s">
        <v>1947</v>
      </c>
      <c r="H37" s="392" t="s">
        <v>7</v>
      </c>
      <c r="I37" s="379" t="e">
        <f>IF(B37=B35,I35,I35+1)</f>
        <v>#REF!</v>
      </c>
      <c r="J37" s="338">
        <v>34</v>
      </c>
      <c r="K37" s="389" t="s">
        <v>2698</v>
      </c>
      <c r="L37" s="389"/>
      <c r="M37" s="389"/>
      <c r="N37" s="389"/>
      <c r="O37" s="389"/>
      <c r="P37" s="389"/>
      <c r="Q37" s="389"/>
      <c r="R37" s="392"/>
    </row>
    <row r="38" spans="1:18" ht="47.25" x14ac:dyDescent="0.25">
      <c r="A38" s="389">
        <v>370</v>
      </c>
      <c r="B38" s="389" t="s">
        <v>46</v>
      </c>
      <c r="C38" s="389" t="s">
        <v>50</v>
      </c>
      <c r="D38" s="387" t="s">
        <v>1948</v>
      </c>
      <c r="E38" s="387" t="s">
        <v>1949</v>
      </c>
      <c r="F38" s="387" t="s">
        <v>1950</v>
      </c>
      <c r="G38" s="456" t="s">
        <v>1951</v>
      </c>
      <c r="H38" s="392" t="s">
        <v>7</v>
      </c>
      <c r="I38" s="379" t="e">
        <f t="shared" si="0"/>
        <v>#REF!</v>
      </c>
      <c r="J38" s="338">
        <v>35</v>
      </c>
      <c r="K38" s="389" t="s">
        <v>2698</v>
      </c>
      <c r="L38" s="389"/>
      <c r="M38" s="389"/>
      <c r="N38" s="389"/>
      <c r="O38" s="389"/>
      <c r="P38" s="389"/>
      <c r="Q38" s="389"/>
      <c r="R38" s="392"/>
    </row>
    <row r="39" spans="1:18" ht="63" x14ac:dyDescent="0.25">
      <c r="A39" s="389">
        <v>380</v>
      </c>
      <c r="B39" s="389" t="s">
        <v>46</v>
      </c>
      <c r="C39" s="389" t="s">
        <v>51</v>
      </c>
      <c r="D39" s="387" t="s">
        <v>1952</v>
      </c>
      <c r="E39" s="387" t="s">
        <v>1953</v>
      </c>
      <c r="F39" s="387" t="s">
        <v>1954</v>
      </c>
      <c r="G39" s="456" t="s">
        <v>1955</v>
      </c>
      <c r="H39" s="392" t="s">
        <v>7</v>
      </c>
      <c r="I39" s="379" t="e">
        <f t="shared" si="0"/>
        <v>#REF!</v>
      </c>
      <c r="J39" s="338">
        <v>36</v>
      </c>
      <c r="K39" s="389" t="s">
        <v>2698</v>
      </c>
      <c r="L39" s="389"/>
      <c r="M39" s="389"/>
      <c r="N39" s="389"/>
      <c r="O39" s="389"/>
      <c r="P39" s="389"/>
      <c r="Q39" s="389"/>
      <c r="R39" s="392"/>
    </row>
    <row r="40" spans="1:18" ht="47.25" x14ac:dyDescent="0.25">
      <c r="A40" s="389">
        <v>390</v>
      </c>
      <c r="B40" s="389" t="s">
        <v>46</v>
      </c>
      <c r="C40" s="389" t="s">
        <v>52</v>
      </c>
      <c r="D40" s="387" t="s">
        <v>1956</v>
      </c>
      <c r="E40" s="387" t="s">
        <v>1957</v>
      </c>
      <c r="F40" s="387" t="s">
        <v>1958</v>
      </c>
      <c r="G40" s="456" t="s">
        <v>1959</v>
      </c>
      <c r="H40" s="392" t="s">
        <v>7</v>
      </c>
      <c r="I40" s="379" t="e">
        <f t="shared" si="0"/>
        <v>#REF!</v>
      </c>
      <c r="J40" s="338">
        <v>43</v>
      </c>
      <c r="K40" s="389" t="s">
        <v>2698</v>
      </c>
      <c r="L40" s="389"/>
      <c r="M40" s="389"/>
      <c r="N40" s="389"/>
      <c r="O40" s="389"/>
      <c r="P40" s="389"/>
      <c r="Q40" s="389"/>
      <c r="R40" s="392"/>
    </row>
    <row r="41" spans="1:18" ht="47.25" x14ac:dyDescent="0.25">
      <c r="A41" s="389">
        <v>400</v>
      </c>
      <c r="B41" s="389" t="s">
        <v>46</v>
      </c>
      <c r="C41" s="389" t="s">
        <v>53</v>
      </c>
      <c r="D41" s="387" t="s">
        <v>1960</v>
      </c>
      <c r="E41" s="387" t="s">
        <v>1961</v>
      </c>
      <c r="F41" s="387" t="s">
        <v>1962</v>
      </c>
      <c r="G41" s="456" t="s">
        <v>1963</v>
      </c>
      <c r="H41" s="392" t="s">
        <v>10</v>
      </c>
      <c r="I41" s="379" t="e">
        <f>IF(B41=B39,I39,I39+1)</f>
        <v>#REF!</v>
      </c>
      <c r="J41" s="338">
        <v>37</v>
      </c>
      <c r="K41" s="389" t="s">
        <v>2698</v>
      </c>
      <c r="L41" s="389"/>
      <c r="M41" s="389"/>
      <c r="N41" s="389"/>
      <c r="O41" s="389"/>
      <c r="P41" s="389"/>
      <c r="Q41" s="389"/>
      <c r="R41" s="392"/>
    </row>
    <row r="42" spans="1:18" ht="47.25" x14ac:dyDescent="0.25">
      <c r="A42" s="389">
        <v>410</v>
      </c>
      <c r="B42" s="389" t="s">
        <v>46</v>
      </c>
      <c r="C42" s="389" t="s">
        <v>54</v>
      </c>
      <c r="D42" s="387" t="s">
        <v>1964</v>
      </c>
      <c r="E42" s="387" t="s">
        <v>1965</v>
      </c>
      <c r="F42" s="387" t="s">
        <v>1966</v>
      </c>
      <c r="G42" s="456" t="s">
        <v>1967</v>
      </c>
      <c r="H42" s="392" t="s">
        <v>10</v>
      </c>
      <c r="I42" s="379" t="e">
        <f t="shared" si="0"/>
        <v>#REF!</v>
      </c>
      <c r="J42" s="338">
        <v>38</v>
      </c>
      <c r="K42" s="389" t="s">
        <v>2698</v>
      </c>
      <c r="L42" s="389"/>
      <c r="M42" s="389"/>
      <c r="N42" s="389"/>
      <c r="O42" s="389"/>
      <c r="P42" s="389"/>
      <c r="Q42" s="389"/>
      <c r="R42" s="392"/>
    </row>
    <row r="43" spans="1:18" ht="63" x14ac:dyDescent="0.25">
      <c r="A43" s="389">
        <v>420</v>
      </c>
      <c r="B43" s="389" t="s">
        <v>46</v>
      </c>
      <c r="C43" s="389" t="s">
        <v>55</v>
      </c>
      <c r="D43" s="387" t="s">
        <v>1277</v>
      </c>
      <c r="E43" s="387" t="s">
        <v>1968</v>
      </c>
      <c r="F43" s="387" t="s">
        <v>1969</v>
      </c>
      <c r="G43" s="456" t="s">
        <v>1970</v>
      </c>
      <c r="H43" s="392" t="s">
        <v>10</v>
      </c>
      <c r="I43" s="379" t="e">
        <f t="shared" si="0"/>
        <v>#REF!</v>
      </c>
      <c r="J43" s="338">
        <v>39</v>
      </c>
      <c r="K43" s="389" t="s">
        <v>2698</v>
      </c>
      <c r="L43" s="389"/>
      <c r="M43" s="389"/>
      <c r="N43" s="389"/>
      <c r="O43" s="389"/>
      <c r="P43" s="389"/>
      <c r="Q43" s="389"/>
      <c r="R43" s="392"/>
    </row>
    <row r="44" spans="1:18" ht="47.25" x14ac:dyDescent="0.25">
      <c r="A44" s="389">
        <v>430</v>
      </c>
      <c r="B44" s="389" t="s">
        <v>46</v>
      </c>
      <c r="C44" s="389" t="s">
        <v>56</v>
      </c>
      <c r="D44" s="387" t="s">
        <v>1281</v>
      </c>
      <c r="E44" s="387" t="s">
        <v>1971</v>
      </c>
      <c r="F44" s="387" t="s">
        <v>1972</v>
      </c>
      <c r="G44" s="456" t="s">
        <v>1973</v>
      </c>
      <c r="H44" s="392" t="s">
        <v>10</v>
      </c>
      <c r="I44" s="379" t="e">
        <f t="shared" si="0"/>
        <v>#REF!</v>
      </c>
      <c r="J44" s="338">
        <v>40</v>
      </c>
      <c r="K44" s="389" t="s">
        <v>2698</v>
      </c>
      <c r="L44" s="389"/>
      <c r="M44" s="389"/>
      <c r="N44" s="389"/>
      <c r="O44" s="389"/>
      <c r="P44" s="389"/>
      <c r="Q44" s="389"/>
      <c r="R44" s="392"/>
    </row>
    <row r="45" spans="1:18" ht="47.25" x14ac:dyDescent="0.25">
      <c r="A45" s="389">
        <v>440</v>
      </c>
      <c r="B45" s="389" t="s">
        <v>46</v>
      </c>
      <c r="C45" s="389" t="s">
        <v>57</v>
      </c>
      <c r="D45" s="387" t="s">
        <v>1974</v>
      </c>
      <c r="E45" s="387" t="s">
        <v>1975</v>
      </c>
      <c r="F45" s="387" t="s">
        <v>1958</v>
      </c>
      <c r="G45" s="456" t="s">
        <v>1976</v>
      </c>
      <c r="H45" s="392" t="s">
        <v>10</v>
      </c>
      <c r="I45" s="379" t="e">
        <f t="shared" si="0"/>
        <v>#REF!</v>
      </c>
      <c r="J45" s="338">
        <v>41</v>
      </c>
      <c r="K45" s="389" t="s">
        <v>2698</v>
      </c>
      <c r="L45" s="389"/>
      <c r="M45" s="389"/>
      <c r="N45" s="389"/>
      <c r="O45" s="389"/>
      <c r="P45" s="389"/>
      <c r="Q45" s="389"/>
      <c r="R45" s="392"/>
    </row>
    <row r="46" spans="1:18" ht="63" x14ac:dyDescent="0.25">
      <c r="A46" s="389">
        <v>450</v>
      </c>
      <c r="B46" s="389" t="s">
        <v>58</v>
      </c>
      <c r="C46" s="389" t="s">
        <v>59</v>
      </c>
      <c r="D46" s="387" t="s">
        <v>1977</v>
      </c>
      <c r="E46" s="387" t="s">
        <v>1978</v>
      </c>
      <c r="F46" s="387" t="s">
        <v>1979</v>
      </c>
      <c r="G46" s="456" t="s">
        <v>1980</v>
      </c>
      <c r="H46" s="392" t="s">
        <v>7</v>
      </c>
      <c r="I46" s="379" t="e">
        <f t="shared" si="0"/>
        <v>#REF!</v>
      </c>
      <c r="J46" s="338">
        <v>42</v>
      </c>
      <c r="K46" s="389" t="s">
        <v>2698</v>
      </c>
      <c r="L46" s="389"/>
      <c r="M46" s="389"/>
      <c r="N46" s="389"/>
      <c r="O46" s="389"/>
      <c r="P46" s="389"/>
      <c r="Q46" s="389"/>
      <c r="R46" s="392"/>
    </row>
    <row r="47" spans="1:18" ht="47.25" x14ac:dyDescent="0.25">
      <c r="A47" s="389">
        <v>460</v>
      </c>
      <c r="B47" s="389" t="s">
        <v>58</v>
      </c>
      <c r="C47" s="389" t="s">
        <v>60</v>
      </c>
      <c r="D47" s="387" t="s">
        <v>1981</v>
      </c>
      <c r="E47" s="387" t="s">
        <v>1982</v>
      </c>
      <c r="F47" s="387" t="s">
        <v>1983</v>
      </c>
      <c r="G47" s="456" t="s">
        <v>1984</v>
      </c>
      <c r="H47" s="392" t="s">
        <v>7</v>
      </c>
      <c r="I47" s="379" t="e">
        <f>IF(B47=#REF!,#REF!,#REF!+1)</f>
        <v>#REF!</v>
      </c>
      <c r="J47" s="338">
        <v>44</v>
      </c>
      <c r="K47" s="389" t="s">
        <v>2698</v>
      </c>
      <c r="L47" s="389"/>
      <c r="M47" s="389"/>
      <c r="N47" s="389"/>
      <c r="O47" s="389"/>
      <c r="P47" s="389"/>
      <c r="Q47" s="389"/>
      <c r="R47" s="392"/>
    </row>
    <row r="48" spans="1:18" ht="47.25" x14ac:dyDescent="0.25">
      <c r="A48" s="389">
        <v>470</v>
      </c>
      <c r="B48" s="389" t="s">
        <v>58</v>
      </c>
      <c r="C48" s="389" t="s">
        <v>61</v>
      </c>
      <c r="D48" s="387" t="s">
        <v>1985</v>
      </c>
      <c r="E48" s="387" t="s">
        <v>1986</v>
      </c>
      <c r="F48" s="387" t="s">
        <v>1297</v>
      </c>
      <c r="G48" s="456" t="s">
        <v>1987</v>
      </c>
      <c r="H48" s="392" t="s">
        <v>7</v>
      </c>
      <c r="I48" s="379" t="e">
        <f t="shared" si="0"/>
        <v>#REF!</v>
      </c>
      <c r="J48" s="338">
        <v>45</v>
      </c>
      <c r="K48" s="389" t="s">
        <v>2698</v>
      </c>
      <c r="L48" s="389"/>
      <c r="M48" s="389"/>
      <c r="N48" s="389"/>
      <c r="O48" s="389"/>
      <c r="P48" s="389"/>
      <c r="Q48" s="389"/>
      <c r="R48" s="392"/>
    </row>
    <row r="49" spans="1:18" ht="63" x14ac:dyDescent="0.25">
      <c r="A49" s="389">
        <v>480</v>
      </c>
      <c r="B49" s="389" t="s">
        <v>58</v>
      </c>
      <c r="C49" s="389" t="s">
        <v>62</v>
      </c>
      <c r="D49" s="387" t="s">
        <v>1277</v>
      </c>
      <c r="E49" s="387" t="s">
        <v>1988</v>
      </c>
      <c r="F49" s="387" t="s">
        <v>1299</v>
      </c>
      <c r="G49" s="456" t="s">
        <v>1989</v>
      </c>
      <c r="H49" s="392" t="s">
        <v>10</v>
      </c>
      <c r="I49" s="379" t="e">
        <f t="shared" si="0"/>
        <v>#REF!</v>
      </c>
      <c r="J49" s="338">
        <v>46</v>
      </c>
      <c r="K49" s="389" t="s">
        <v>2698</v>
      </c>
      <c r="L49" s="389"/>
      <c r="M49" s="389"/>
      <c r="N49" s="389"/>
      <c r="O49" s="389"/>
      <c r="P49" s="389"/>
      <c r="Q49" s="389"/>
      <c r="R49" s="392"/>
    </row>
    <row r="50" spans="1:18" ht="31.5" x14ac:dyDescent="0.25">
      <c r="A50" s="389">
        <v>490</v>
      </c>
      <c r="B50" s="389" t="s">
        <v>58</v>
      </c>
      <c r="C50" s="389" t="s">
        <v>63</v>
      </c>
      <c r="D50" s="387" t="s">
        <v>899</v>
      </c>
      <c r="E50" s="387" t="s">
        <v>1990</v>
      </c>
      <c r="F50" s="387" t="s">
        <v>155</v>
      </c>
      <c r="G50" s="456" t="s">
        <v>1991</v>
      </c>
      <c r="H50" s="392" t="s">
        <v>10</v>
      </c>
      <c r="I50" s="379" t="e">
        <f t="shared" si="0"/>
        <v>#REF!</v>
      </c>
      <c r="J50" s="338">
        <v>47</v>
      </c>
      <c r="K50" s="389" t="s">
        <v>2698</v>
      </c>
      <c r="L50" s="389"/>
      <c r="M50" s="389"/>
      <c r="N50" s="389"/>
      <c r="O50" s="389"/>
      <c r="P50" s="389"/>
      <c r="Q50" s="389"/>
      <c r="R50" s="392"/>
    </row>
    <row r="51" spans="1:18" ht="47.25" x14ac:dyDescent="0.25">
      <c r="A51" s="389">
        <v>500</v>
      </c>
      <c r="B51" s="389" t="s">
        <v>58</v>
      </c>
      <c r="C51" s="389" t="s">
        <v>64</v>
      </c>
      <c r="D51" s="387" t="s">
        <v>1992</v>
      </c>
      <c r="E51" s="387" t="s">
        <v>1993</v>
      </c>
      <c r="F51" s="387" t="s">
        <v>1994</v>
      </c>
      <c r="G51" s="456" t="s">
        <v>1995</v>
      </c>
      <c r="H51" s="392" t="s">
        <v>10</v>
      </c>
      <c r="I51" s="379" t="e">
        <f t="shared" si="0"/>
        <v>#REF!</v>
      </c>
      <c r="J51" s="338">
        <v>48</v>
      </c>
      <c r="K51" s="389" t="s">
        <v>2698</v>
      </c>
      <c r="L51" s="389"/>
      <c r="M51" s="389"/>
      <c r="N51" s="389"/>
      <c r="O51" s="389"/>
      <c r="P51" s="389"/>
      <c r="Q51" s="389"/>
      <c r="R51" s="392"/>
    </row>
    <row r="52" spans="1:18" ht="47.25" x14ac:dyDescent="0.25">
      <c r="A52" s="389">
        <v>510</v>
      </c>
      <c r="B52" s="389" t="s">
        <v>58</v>
      </c>
      <c r="C52" s="389" t="s">
        <v>65</v>
      </c>
      <c r="D52" s="387" t="s">
        <v>1306</v>
      </c>
      <c r="E52" s="387" t="s">
        <v>1996</v>
      </c>
      <c r="F52" s="387" t="s">
        <v>1308</v>
      </c>
      <c r="G52" s="456" t="s">
        <v>1997</v>
      </c>
      <c r="H52" s="392" t="s">
        <v>10</v>
      </c>
      <c r="I52" s="379" t="e">
        <f t="shared" si="0"/>
        <v>#REF!</v>
      </c>
      <c r="J52" s="338">
        <v>49</v>
      </c>
      <c r="K52" s="389" t="s">
        <v>2698</v>
      </c>
      <c r="L52" s="389"/>
      <c r="M52" s="389"/>
      <c r="N52" s="389"/>
      <c r="O52" s="389"/>
      <c r="P52" s="389"/>
      <c r="Q52" s="389"/>
      <c r="R52" s="392"/>
    </row>
    <row r="53" spans="1:18" ht="47.25" x14ac:dyDescent="0.25">
      <c r="A53" s="389">
        <v>520</v>
      </c>
      <c r="B53" s="389" t="s">
        <v>58</v>
      </c>
      <c r="C53" s="389" t="s">
        <v>66</v>
      </c>
      <c r="D53" s="387" t="s">
        <v>1998</v>
      </c>
      <c r="E53" s="387" t="s">
        <v>1999</v>
      </c>
      <c r="F53" s="387" t="s">
        <v>2000</v>
      </c>
      <c r="G53" s="456" t="s">
        <v>2001</v>
      </c>
      <c r="H53" s="392" t="s">
        <v>10</v>
      </c>
      <c r="I53" s="379" t="e">
        <f t="shared" si="0"/>
        <v>#REF!</v>
      </c>
      <c r="J53" s="338">
        <v>50</v>
      </c>
      <c r="K53" s="389" t="s">
        <v>2698</v>
      </c>
      <c r="L53" s="389"/>
      <c r="M53" s="389"/>
      <c r="N53" s="389"/>
      <c r="O53" s="389"/>
      <c r="P53" s="389"/>
      <c r="Q53" s="389"/>
      <c r="R53" s="392"/>
    </row>
    <row r="54" spans="1:18" ht="47.25" x14ac:dyDescent="0.25">
      <c r="A54" s="389">
        <v>530</v>
      </c>
      <c r="B54" s="389" t="s">
        <v>58</v>
      </c>
      <c r="C54" s="389" t="s">
        <v>67</v>
      </c>
      <c r="D54" s="387" t="s">
        <v>2002</v>
      </c>
      <c r="E54" s="387" t="s">
        <v>2003</v>
      </c>
      <c r="F54" s="387" t="s">
        <v>2004</v>
      </c>
      <c r="G54" s="456" t="s">
        <v>2005</v>
      </c>
      <c r="H54" s="392" t="s">
        <v>10</v>
      </c>
      <c r="I54" s="379" t="e">
        <f t="shared" si="0"/>
        <v>#REF!</v>
      </c>
      <c r="J54" s="338">
        <v>51</v>
      </c>
      <c r="K54" s="389" t="s">
        <v>2698</v>
      </c>
      <c r="L54" s="389"/>
      <c r="M54" s="389"/>
      <c r="N54" s="389"/>
      <c r="O54" s="389"/>
      <c r="P54" s="389"/>
      <c r="Q54" s="389"/>
      <c r="R54" s="392"/>
    </row>
    <row r="55" spans="1:18" ht="47.25" x14ac:dyDescent="0.25">
      <c r="A55" s="389">
        <v>540</v>
      </c>
      <c r="B55" s="389" t="s">
        <v>68</v>
      </c>
      <c r="C55" s="389" t="s">
        <v>69</v>
      </c>
      <c r="D55" s="387" t="s">
        <v>2006</v>
      </c>
      <c r="E55" s="387" t="s">
        <v>2007</v>
      </c>
      <c r="F55" s="387" t="s">
        <v>2008</v>
      </c>
      <c r="G55" s="456" t="s">
        <v>2009</v>
      </c>
      <c r="H55" s="392" t="s">
        <v>7</v>
      </c>
      <c r="I55" s="379" t="e">
        <f t="shared" si="0"/>
        <v>#REF!</v>
      </c>
      <c r="J55" s="338">
        <v>52</v>
      </c>
      <c r="K55" s="389" t="s">
        <v>2698</v>
      </c>
      <c r="L55" s="389"/>
      <c r="M55" s="389"/>
      <c r="N55" s="389"/>
      <c r="O55" s="389"/>
      <c r="P55" s="389"/>
      <c r="Q55" s="389"/>
      <c r="R55" s="392"/>
    </row>
    <row r="56" spans="1:18" ht="31.5" x14ac:dyDescent="0.25">
      <c r="A56" s="389">
        <v>550</v>
      </c>
      <c r="B56" s="389" t="s">
        <v>68</v>
      </c>
      <c r="C56" s="389" t="s">
        <v>70</v>
      </c>
      <c r="D56" s="387" t="s">
        <v>900</v>
      </c>
      <c r="E56" s="387" t="s">
        <v>2010</v>
      </c>
      <c r="F56" s="387" t="s">
        <v>901</v>
      </c>
      <c r="G56" s="456" t="s">
        <v>2011</v>
      </c>
      <c r="H56" s="392" t="s">
        <v>7</v>
      </c>
      <c r="I56" s="379" t="e">
        <f t="shared" si="0"/>
        <v>#REF!</v>
      </c>
      <c r="J56" s="338">
        <v>53</v>
      </c>
      <c r="K56" s="389" t="s">
        <v>2698</v>
      </c>
      <c r="L56" s="389"/>
      <c r="M56" s="389"/>
      <c r="N56" s="389"/>
      <c r="O56" s="389"/>
      <c r="P56" s="389"/>
      <c r="Q56" s="389"/>
      <c r="R56" s="392"/>
    </row>
    <row r="57" spans="1:18" ht="47.25" x14ac:dyDescent="0.25">
      <c r="A57" s="389">
        <v>560</v>
      </c>
      <c r="B57" s="389" t="s">
        <v>68</v>
      </c>
      <c r="C57" s="389" t="s">
        <v>71</v>
      </c>
      <c r="D57" s="387" t="s">
        <v>2012</v>
      </c>
      <c r="E57" s="387" t="s">
        <v>2013</v>
      </c>
      <c r="F57" s="387" t="s">
        <v>2014</v>
      </c>
      <c r="G57" s="456" t="s">
        <v>2015</v>
      </c>
      <c r="H57" s="392" t="s">
        <v>7</v>
      </c>
      <c r="I57" s="379" t="e">
        <f t="shared" si="0"/>
        <v>#REF!</v>
      </c>
      <c r="J57" s="338">
        <v>54</v>
      </c>
      <c r="K57" s="389" t="s">
        <v>2698</v>
      </c>
      <c r="L57" s="389"/>
      <c r="M57" s="389"/>
      <c r="N57" s="389"/>
      <c r="O57" s="389"/>
      <c r="P57" s="389"/>
      <c r="Q57" s="389"/>
      <c r="R57" s="392"/>
    </row>
    <row r="58" spans="1:18" ht="47.25" x14ac:dyDescent="0.25">
      <c r="A58" s="389">
        <v>570</v>
      </c>
      <c r="B58" s="389" t="s">
        <v>68</v>
      </c>
      <c r="C58" s="389" t="s">
        <v>72</v>
      </c>
      <c r="D58" s="387" t="s">
        <v>902</v>
      </c>
      <c r="E58" s="387" t="s">
        <v>2016</v>
      </c>
      <c r="F58" s="387" t="s">
        <v>2017</v>
      </c>
      <c r="G58" s="456" t="s">
        <v>2018</v>
      </c>
      <c r="H58" s="392" t="s">
        <v>10</v>
      </c>
      <c r="I58" s="379" t="e">
        <f t="shared" si="0"/>
        <v>#REF!</v>
      </c>
      <c r="J58" s="338">
        <v>55</v>
      </c>
      <c r="K58" s="389" t="s">
        <v>2698</v>
      </c>
      <c r="L58" s="389"/>
      <c r="M58" s="389"/>
      <c r="N58" s="389"/>
      <c r="O58" s="389"/>
      <c r="P58" s="389"/>
      <c r="Q58" s="389"/>
      <c r="R58" s="392"/>
    </row>
    <row r="59" spans="1:18" ht="63" x14ac:dyDescent="0.25">
      <c r="A59" s="389">
        <v>580</v>
      </c>
      <c r="B59" s="389" t="s">
        <v>68</v>
      </c>
      <c r="C59" s="389" t="s">
        <v>73</v>
      </c>
      <c r="D59" s="387" t="s">
        <v>2019</v>
      </c>
      <c r="E59" s="387" t="s">
        <v>2020</v>
      </c>
      <c r="F59" s="387" t="s">
        <v>2021</v>
      </c>
      <c r="G59" s="456" t="s">
        <v>2022</v>
      </c>
      <c r="H59" s="392" t="s">
        <v>10</v>
      </c>
      <c r="I59" s="379" t="e">
        <f t="shared" si="0"/>
        <v>#REF!</v>
      </c>
      <c r="J59" s="338">
        <v>56</v>
      </c>
      <c r="K59" s="389" t="s">
        <v>2698</v>
      </c>
      <c r="L59" s="389"/>
      <c r="M59" s="389"/>
      <c r="N59" s="389"/>
      <c r="O59" s="389"/>
      <c r="P59" s="389"/>
      <c r="Q59" s="389"/>
      <c r="R59" s="392"/>
    </row>
    <row r="60" spans="1:18" ht="47.25" x14ac:dyDescent="0.25">
      <c r="A60" s="389">
        <v>590</v>
      </c>
      <c r="B60" s="389" t="s">
        <v>68</v>
      </c>
      <c r="C60" s="389" t="s">
        <v>74</v>
      </c>
      <c r="D60" s="387" t="s">
        <v>2023</v>
      </c>
      <c r="E60" s="387" t="s">
        <v>2024</v>
      </c>
      <c r="F60" s="387" t="s">
        <v>2025</v>
      </c>
      <c r="G60" s="456" t="s">
        <v>2026</v>
      </c>
      <c r="H60" s="392" t="s">
        <v>10</v>
      </c>
      <c r="I60" s="379" t="e">
        <f t="shared" si="0"/>
        <v>#REF!</v>
      </c>
      <c r="J60" s="338">
        <v>57</v>
      </c>
      <c r="K60" s="389" t="s">
        <v>2698</v>
      </c>
      <c r="L60" s="389"/>
      <c r="M60" s="389"/>
      <c r="N60" s="389"/>
      <c r="O60" s="389"/>
      <c r="P60" s="389"/>
      <c r="Q60" s="389"/>
      <c r="R60" s="392"/>
    </row>
    <row r="61" spans="1:18" ht="31.5" x14ac:dyDescent="0.25">
      <c r="A61" s="389">
        <v>600</v>
      </c>
      <c r="B61" s="389" t="s">
        <v>68</v>
      </c>
      <c r="C61" s="389" t="s">
        <v>75</v>
      </c>
      <c r="D61" s="387" t="s">
        <v>2027</v>
      </c>
      <c r="E61" s="387" t="s">
        <v>2028</v>
      </c>
      <c r="F61" s="387" t="s">
        <v>2029</v>
      </c>
      <c r="G61" s="456" t="s">
        <v>2030</v>
      </c>
      <c r="H61" s="392" t="s">
        <v>7</v>
      </c>
      <c r="I61" s="379" t="e">
        <f t="shared" si="0"/>
        <v>#REF!</v>
      </c>
      <c r="J61" s="338">
        <v>59</v>
      </c>
      <c r="K61" s="389" t="s">
        <v>2698</v>
      </c>
      <c r="L61" s="389"/>
      <c r="M61" s="389"/>
      <c r="N61" s="389"/>
      <c r="O61" s="389"/>
      <c r="P61" s="389"/>
      <c r="Q61" s="389"/>
      <c r="R61" s="392"/>
    </row>
    <row r="62" spans="1:18" ht="47.25" x14ac:dyDescent="0.25">
      <c r="A62" s="389">
        <v>610</v>
      </c>
      <c r="B62" s="389" t="s">
        <v>68</v>
      </c>
      <c r="C62" s="389" t="s">
        <v>76</v>
      </c>
      <c r="D62" s="387" t="s">
        <v>2031</v>
      </c>
      <c r="E62" s="387" t="s">
        <v>2032</v>
      </c>
      <c r="F62" s="387" t="s">
        <v>1343</v>
      </c>
      <c r="G62" s="456" t="s">
        <v>2033</v>
      </c>
      <c r="H62" s="392" t="s">
        <v>7</v>
      </c>
      <c r="I62" s="379" t="e">
        <f>IF(B62=B60,I60,I60+1)</f>
        <v>#REF!</v>
      </c>
      <c r="J62" s="338">
        <v>58</v>
      </c>
      <c r="K62" s="389" t="s">
        <v>2698</v>
      </c>
      <c r="L62" s="389"/>
      <c r="M62" s="389"/>
      <c r="N62" s="389"/>
      <c r="O62" s="389"/>
      <c r="P62" s="389"/>
      <c r="Q62" s="389"/>
      <c r="R62" s="392"/>
    </row>
    <row r="63" spans="1:18" ht="31.5" x14ac:dyDescent="0.25">
      <c r="A63" s="389">
        <v>620</v>
      </c>
      <c r="B63" s="389" t="s">
        <v>68</v>
      </c>
      <c r="C63" s="389" t="s">
        <v>77</v>
      </c>
      <c r="D63" s="387" t="s">
        <v>1345</v>
      </c>
      <c r="E63" s="387" t="s">
        <v>2034</v>
      </c>
      <c r="F63" s="387" t="s">
        <v>2035</v>
      </c>
      <c r="G63" s="456" t="s">
        <v>2036</v>
      </c>
      <c r="H63" s="392" t="s">
        <v>7</v>
      </c>
      <c r="I63" s="379" t="e">
        <f>IF(B63=#REF!,#REF!,#REF!+1)</f>
        <v>#REF!</v>
      </c>
      <c r="J63" s="338">
        <v>60</v>
      </c>
      <c r="K63" s="389" t="s">
        <v>2698</v>
      </c>
      <c r="L63" s="389"/>
      <c r="M63" s="389"/>
      <c r="N63" s="389"/>
      <c r="O63" s="389"/>
      <c r="P63" s="389"/>
      <c r="Q63" s="389"/>
      <c r="R63" s="392"/>
    </row>
    <row r="64" spans="1:18" ht="31.5" x14ac:dyDescent="0.25">
      <c r="A64" s="389">
        <v>630</v>
      </c>
      <c r="B64" s="389" t="s">
        <v>78</v>
      </c>
      <c r="C64" s="389" t="s">
        <v>79</v>
      </c>
      <c r="D64" s="387" t="s">
        <v>2037</v>
      </c>
      <c r="E64" s="387" t="s">
        <v>2038</v>
      </c>
      <c r="F64" s="387" t="s">
        <v>2039</v>
      </c>
      <c r="G64" s="456" t="s">
        <v>2040</v>
      </c>
      <c r="H64" s="392" t="s">
        <v>7</v>
      </c>
      <c r="I64" s="379" t="e">
        <f t="shared" si="0"/>
        <v>#REF!</v>
      </c>
      <c r="J64" s="338">
        <v>61</v>
      </c>
      <c r="K64" s="389" t="s">
        <v>2698</v>
      </c>
      <c r="L64" s="389"/>
      <c r="M64" s="389"/>
      <c r="N64" s="389"/>
      <c r="O64" s="389"/>
      <c r="P64" s="389"/>
      <c r="Q64" s="389"/>
      <c r="R64" s="392"/>
    </row>
    <row r="65" spans="1:18" ht="47.25" x14ac:dyDescent="0.25">
      <c r="A65" s="389">
        <v>640</v>
      </c>
      <c r="B65" s="389" t="s">
        <v>78</v>
      </c>
      <c r="C65" s="389" t="s">
        <v>80</v>
      </c>
      <c r="D65" s="387" t="s">
        <v>2041</v>
      </c>
      <c r="E65" s="387" t="s">
        <v>2042</v>
      </c>
      <c r="F65" s="387" t="s">
        <v>2043</v>
      </c>
      <c r="G65" s="456" t="s">
        <v>2044</v>
      </c>
      <c r="H65" s="392" t="s">
        <v>7</v>
      </c>
      <c r="I65" s="379" t="e">
        <f t="shared" si="0"/>
        <v>#REF!</v>
      </c>
      <c r="J65" s="338">
        <v>62</v>
      </c>
      <c r="K65" s="389" t="s">
        <v>2698</v>
      </c>
      <c r="L65" s="389"/>
      <c r="M65" s="389"/>
      <c r="N65" s="389"/>
      <c r="O65" s="389"/>
      <c r="P65" s="389"/>
      <c r="Q65" s="389"/>
      <c r="R65" s="392"/>
    </row>
    <row r="66" spans="1:18" ht="47.25" x14ac:dyDescent="0.25">
      <c r="A66" s="389">
        <v>650</v>
      </c>
      <c r="B66" s="389" t="s">
        <v>78</v>
      </c>
      <c r="C66" s="389" t="s">
        <v>81</v>
      </c>
      <c r="D66" s="387" t="s">
        <v>2045</v>
      </c>
      <c r="E66" s="387" t="s">
        <v>2046</v>
      </c>
      <c r="F66" s="387" t="s">
        <v>2047</v>
      </c>
      <c r="G66" s="456" t="s">
        <v>2048</v>
      </c>
      <c r="H66" s="392" t="s">
        <v>10</v>
      </c>
      <c r="I66" s="379" t="e">
        <f t="shared" si="0"/>
        <v>#REF!</v>
      </c>
      <c r="J66" s="338">
        <v>63</v>
      </c>
      <c r="K66" s="389" t="s">
        <v>2698</v>
      </c>
      <c r="L66" s="389"/>
      <c r="M66" s="389"/>
      <c r="N66" s="389"/>
      <c r="O66" s="389"/>
      <c r="P66" s="389"/>
      <c r="Q66" s="389"/>
      <c r="R66" s="392"/>
    </row>
    <row r="67" spans="1:18" ht="47.25" x14ac:dyDescent="0.25">
      <c r="A67" s="389">
        <v>660</v>
      </c>
      <c r="B67" s="389" t="s">
        <v>78</v>
      </c>
      <c r="C67" s="389" t="s">
        <v>82</v>
      </c>
      <c r="D67" s="387" t="s">
        <v>2049</v>
      </c>
      <c r="E67" s="387" t="s">
        <v>2050</v>
      </c>
      <c r="F67" s="387" t="s">
        <v>2051</v>
      </c>
      <c r="G67" s="456" t="s">
        <v>2052</v>
      </c>
      <c r="H67" s="392" t="s">
        <v>10</v>
      </c>
      <c r="I67" s="379" t="e">
        <f t="shared" si="0"/>
        <v>#REF!</v>
      </c>
      <c r="J67" s="338">
        <v>64</v>
      </c>
      <c r="K67" s="389" t="s">
        <v>2698</v>
      </c>
      <c r="L67" s="389"/>
      <c r="M67" s="389"/>
      <c r="N67" s="389"/>
      <c r="O67" s="389"/>
      <c r="P67" s="389"/>
      <c r="Q67" s="389"/>
      <c r="R67" s="392"/>
    </row>
    <row r="68" spans="1:18" ht="47.25" x14ac:dyDescent="0.25">
      <c r="A68" s="389">
        <v>670</v>
      </c>
      <c r="B68" s="389" t="s">
        <v>78</v>
      </c>
      <c r="C68" s="389" t="s">
        <v>83</v>
      </c>
      <c r="D68" s="387" t="s">
        <v>2053</v>
      </c>
      <c r="E68" s="387" t="s">
        <v>2054</v>
      </c>
      <c r="F68" s="387" t="s">
        <v>1365</v>
      </c>
      <c r="G68" s="456" t="s">
        <v>1366</v>
      </c>
      <c r="H68" s="392" t="s">
        <v>10</v>
      </c>
      <c r="I68" s="379" t="e">
        <f t="shared" ref="I68:I131" si="2">IF(B68=B67,I67,I67+1)</f>
        <v>#REF!</v>
      </c>
      <c r="J68" s="338">
        <v>65</v>
      </c>
      <c r="K68" s="389" t="s">
        <v>2698</v>
      </c>
      <c r="L68" s="389"/>
      <c r="M68" s="389"/>
      <c r="N68" s="389"/>
      <c r="O68" s="389"/>
      <c r="P68" s="389"/>
      <c r="Q68" s="389"/>
      <c r="R68" s="392"/>
    </row>
    <row r="69" spans="1:18" ht="31.5" x14ac:dyDescent="0.25">
      <c r="A69" s="389">
        <v>680</v>
      </c>
      <c r="B69" s="389" t="s">
        <v>78</v>
      </c>
      <c r="C69" s="389" t="s">
        <v>84</v>
      </c>
      <c r="D69" s="387" t="s">
        <v>2055</v>
      </c>
      <c r="E69" s="387" t="s">
        <v>903</v>
      </c>
      <c r="F69" s="387" t="s">
        <v>2056</v>
      </c>
      <c r="G69" s="456" t="s">
        <v>1369</v>
      </c>
      <c r="H69" s="392" t="s">
        <v>10</v>
      </c>
      <c r="I69" s="379" t="e">
        <f t="shared" si="2"/>
        <v>#REF!</v>
      </c>
      <c r="J69" s="338">
        <v>66</v>
      </c>
      <c r="K69" s="389" t="s">
        <v>2698</v>
      </c>
      <c r="L69" s="389"/>
      <c r="M69" s="389"/>
      <c r="N69" s="389"/>
      <c r="O69" s="389"/>
      <c r="P69" s="389"/>
      <c r="Q69" s="389"/>
      <c r="R69" s="392"/>
    </row>
    <row r="70" spans="1:18" ht="47.25" x14ac:dyDescent="0.25">
      <c r="A70" s="389">
        <v>690</v>
      </c>
      <c r="B70" s="389" t="s">
        <v>78</v>
      </c>
      <c r="C70" s="389" t="s">
        <v>85</v>
      </c>
      <c r="D70" s="387" t="s">
        <v>2057</v>
      </c>
      <c r="E70" s="387" t="s">
        <v>2058</v>
      </c>
      <c r="F70" s="387" t="s">
        <v>904</v>
      </c>
      <c r="G70" s="456" t="s">
        <v>2059</v>
      </c>
      <c r="H70" s="392" t="s">
        <v>10</v>
      </c>
      <c r="I70" s="379" t="e">
        <f t="shared" si="2"/>
        <v>#REF!</v>
      </c>
      <c r="J70" s="338">
        <v>67</v>
      </c>
      <c r="K70" s="389" t="s">
        <v>2698</v>
      </c>
      <c r="L70" s="389"/>
      <c r="M70" s="389"/>
      <c r="N70" s="389"/>
      <c r="O70" s="389"/>
      <c r="P70" s="389"/>
      <c r="Q70" s="389"/>
      <c r="R70" s="392"/>
    </row>
    <row r="71" spans="1:18" ht="31.5" x14ac:dyDescent="0.25">
      <c r="A71" s="389">
        <v>700</v>
      </c>
      <c r="B71" s="389" t="s">
        <v>78</v>
      </c>
      <c r="C71" s="389" t="s">
        <v>86</v>
      </c>
      <c r="D71" s="387" t="s">
        <v>2060</v>
      </c>
      <c r="E71" s="387" t="s">
        <v>905</v>
      </c>
      <c r="F71" s="387" t="s">
        <v>2061</v>
      </c>
      <c r="G71" s="456" t="s">
        <v>2062</v>
      </c>
      <c r="H71" s="392" t="s">
        <v>7</v>
      </c>
      <c r="I71" s="379" t="e">
        <f t="shared" si="2"/>
        <v>#REF!</v>
      </c>
      <c r="J71" s="338">
        <v>68</v>
      </c>
      <c r="K71" s="389" t="s">
        <v>2698</v>
      </c>
      <c r="L71" s="389"/>
      <c r="M71" s="389"/>
      <c r="N71" s="389"/>
      <c r="O71" s="389"/>
      <c r="P71" s="389"/>
      <c r="Q71" s="389"/>
      <c r="R71" s="392"/>
    </row>
    <row r="72" spans="1:18" ht="31.5" x14ac:dyDescent="0.25">
      <c r="A72" s="389">
        <v>710</v>
      </c>
      <c r="B72" s="389" t="s">
        <v>78</v>
      </c>
      <c r="C72" s="389" t="s">
        <v>87</v>
      </c>
      <c r="D72" s="387" t="s">
        <v>2063</v>
      </c>
      <c r="E72" s="387" t="s">
        <v>2064</v>
      </c>
      <c r="F72" s="387" t="s">
        <v>2065</v>
      </c>
      <c r="G72" s="456" t="s">
        <v>2066</v>
      </c>
      <c r="H72" s="392" t="s">
        <v>7</v>
      </c>
      <c r="I72" s="379" t="e">
        <f t="shared" si="2"/>
        <v>#REF!</v>
      </c>
      <c r="J72" s="338">
        <v>69</v>
      </c>
      <c r="K72" s="389" t="s">
        <v>2698</v>
      </c>
      <c r="L72" s="389"/>
      <c r="M72" s="389"/>
      <c r="N72" s="389"/>
      <c r="O72" s="389"/>
      <c r="P72" s="389"/>
      <c r="Q72" s="389"/>
      <c r="R72" s="392"/>
    </row>
    <row r="73" spans="1:18" ht="63" x14ac:dyDescent="0.25">
      <c r="A73" s="389">
        <v>720</v>
      </c>
      <c r="B73" s="389" t="s">
        <v>88</v>
      </c>
      <c r="C73" s="389" t="s">
        <v>89</v>
      </c>
      <c r="D73" s="387" t="s">
        <v>2067</v>
      </c>
      <c r="E73" s="387" t="s">
        <v>2068</v>
      </c>
      <c r="F73" s="387" t="s">
        <v>2069</v>
      </c>
      <c r="G73" s="456" t="s">
        <v>2070</v>
      </c>
      <c r="H73" s="392" t="s">
        <v>10</v>
      </c>
      <c r="I73" s="379" t="e">
        <f t="shared" si="2"/>
        <v>#REF!</v>
      </c>
      <c r="J73" s="338">
        <v>70</v>
      </c>
      <c r="K73" s="389" t="s">
        <v>2698</v>
      </c>
      <c r="L73" s="389"/>
      <c r="M73" s="389"/>
      <c r="N73" s="389"/>
      <c r="O73" s="389"/>
      <c r="P73" s="389"/>
      <c r="Q73" s="389"/>
      <c r="R73" s="392"/>
    </row>
    <row r="74" spans="1:18" ht="47.25" x14ac:dyDescent="0.25">
      <c r="A74" s="389">
        <v>730</v>
      </c>
      <c r="B74" s="389" t="s">
        <v>88</v>
      </c>
      <c r="C74" s="389" t="s">
        <v>90</v>
      </c>
      <c r="D74" s="387" t="s">
        <v>2071</v>
      </c>
      <c r="E74" s="387" t="s">
        <v>2072</v>
      </c>
      <c r="F74" s="387" t="s">
        <v>2073</v>
      </c>
      <c r="G74" s="456" t="s">
        <v>2074</v>
      </c>
      <c r="H74" s="392" t="s">
        <v>10</v>
      </c>
      <c r="I74" s="379" t="e">
        <f t="shared" si="2"/>
        <v>#REF!</v>
      </c>
      <c r="J74" s="338">
        <v>71</v>
      </c>
      <c r="K74" s="389" t="s">
        <v>2698</v>
      </c>
      <c r="L74" s="389"/>
      <c r="M74" s="389"/>
      <c r="N74" s="389"/>
      <c r="O74" s="389"/>
      <c r="P74" s="389"/>
      <c r="Q74" s="389"/>
      <c r="R74" s="392"/>
    </row>
    <row r="75" spans="1:18" ht="47.25" x14ac:dyDescent="0.25">
      <c r="A75" s="389">
        <v>740</v>
      </c>
      <c r="B75" s="389" t="s">
        <v>88</v>
      </c>
      <c r="C75" s="389" t="s">
        <v>91</v>
      </c>
      <c r="D75" s="387" t="s">
        <v>2075</v>
      </c>
      <c r="E75" s="387" t="s">
        <v>2076</v>
      </c>
      <c r="F75" s="387" t="s">
        <v>2077</v>
      </c>
      <c r="G75" s="456" t="s">
        <v>2078</v>
      </c>
      <c r="H75" s="392" t="s">
        <v>7</v>
      </c>
      <c r="I75" s="379" t="e">
        <f t="shared" si="2"/>
        <v>#REF!</v>
      </c>
      <c r="J75" s="338">
        <v>72</v>
      </c>
      <c r="K75" s="389" t="s">
        <v>2698</v>
      </c>
      <c r="L75" s="389"/>
      <c r="M75" s="389"/>
      <c r="N75" s="389"/>
      <c r="O75" s="389"/>
      <c r="P75" s="389"/>
      <c r="Q75" s="389"/>
      <c r="R75" s="392"/>
    </row>
    <row r="76" spans="1:18" ht="47.25" x14ac:dyDescent="0.25">
      <c r="A76" s="389">
        <v>750</v>
      </c>
      <c r="B76" s="389" t="s">
        <v>88</v>
      </c>
      <c r="C76" s="389" t="s">
        <v>92</v>
      </c>
      <c r="D76" s="387" t="s">
        <v>2079</v>
      </c>
      <c r="E76" s="387" t="s">
        <v>2080</v>
      </c>
      <c r="F76" s="387" t="s">
        <v>2081</v>
      </c>
      <c r="G76" s="456" t="s">
        <v>2082</v>
      </c>
      <c r="H76" s="392" t="s">
        <v>7</v>
      </c>
      <c r="I76" s="379" t="e">
        <f>IF(B76=#REF!,#REF!,#REF!+1)</f>
        <v>#REF!</v>
      </c>
      <c r="J76" s="338">
        <v>74</v>
      </c>
      <c r="K76" s="389" t="s">
        <v>2698</v>
      </c>
      <c r="L76" s="389"/>
      <c r="M76" s="389"/>
      <c r="N76" s="389"/>
      <c r="O76" s="389"/>
      <c r="P76" s="389"/>
      <c r="Q76" s="389"/>
      <c r="R76" s="392"/>
    </row>
    <row r="77" spans="1:18" ht="47.25" x14ac:dyDescent="0.25">
      <c r="A77" s="389">
        <v>760</v>
      </c>
      <c r="B77" s="389" t="s">
        <v>88</v>
      </c>
      <c r="C77" s="389" t="s">
        <v>93</v>
      </c>
      <c r="D77" s="387" t="s">
        <v>906</v>
      </c>
      <c r="E77" s="387" t="s">
        <v>2083</v>
      </c>
      <c r="F77" s="387" t="s">
        <v>2084</v>
      </c>
      <c r="G77" s="456" t="s">
        <v>2085</v>
      </c>
      <c r="H77" s="392" t="s">
        <v>10</v>
      </c>
      <c r="I77" s="379" t="e">
        <f t="shared" si="2"/>
        <v>#REF!</v>
      </c>
      <c r="J77" s="338">
        <v>75</v>
      </c>
      <c r="K77" s="389" t="s">
        <v>2698</v>
      </c>
      <c r="L77" s="389"/>
      <c r="M77" s="389"/>
      <c r="N77" s="389"/>
      <c r="O77" s="389"/>
      <c r="P77" s="389"/>
      <c r="Q77" s="389"/>
      <c r="R77" s="392"/>
    </row>
    <row r="78" spans="1:18" ht="31.5" x14ac:dyDescent="0.25">
      <c r="A78" s="389">
        <v>770</v>
      </c>
      <c r="B78" s="389" t="s">
        <v>88</v>
      </c>
      <c r="C78" s="389" t="s">
        <v>94</v>
      </c>
      <c r="D78" s="387" t="s">
        <v>1399</v>
      </c>
      <c r="E78" s="387" t="s">
        <v>907</v>
      </c>
      <c r="F78" s="387" t="s">
        <v>2086</v>
      </c>
      <c r="G78" s="456" t="s">
        <v>1402</v>
      </c>
      <c r="H78" s="392" t="s">
        <v>7</v>
      </c>
      <c r="I78" s="379" t="e">
        <f t="shared" si="2"/>
        <v>#REF!</v>
      </c>
      <c r="J78" s="338">
        <v>76</v>
      </c>
      <c r="K78" s="389" t="s">
        <v>2698</v>
      </c>
      <c r="L78" s="389"/>
      <c r="M78" s="389"/>
      <c r="N78" s="389"/>
      <c r="O78" s="389"/>
      <c r="P78" s="389"/>
      <c r="Q78" s="389"/>
      <c r="R78" s="392"/>
    </row>
    <row r="79" spans="1:18" ht="47.25" x14ac:dyDescent="0.25">
      <c r="A79" s="389">
        <v>780</v>
      </c>
      <c r="B79" s="389" t="s">
        <v>95</v>
      </c>
      <c r="C79" s="389" t="s">
        <v>96</v>
      </c>
      <c r="D79" s="387" t="s">
        <v>2087</v>
      </c>
      <c r="E79" s="387" t="s">
        <v>2088</v>
      </c>
      <c r="F79" s="387" t="s">
        <v>2089</v>
      </c>
      <c r="G79" s="456" t="s">
        <v>2090</v>
      </c>
      <c r="H79" s="392" t="s">
        <v>7</v>
      </c>
      <c r="I79" s="379" t="e">
        <f t="shared" si="2"/>
        <v>#REF!</v>
      </c>
      <c r="J79" s="338">
        <v>77</v>
      </c>
      <c r="K79" s="389" t="s">
        <v>2698</v>
      </c>
      <c r="L79" s="389"/>
      <c r="M79" s="389"/>
      <c r="N79" s="389"/>
      <c r="O79" s="389"/>
      <c r="P79" s="389"/>
      <c r="Q79" s="389"/>
      <c r="R79" s="392"/>
    </row>
    <row r="80" spans="1:18" ht="47.25" x14ac:dyDescent="0.25">
      <c r="A80" s="389">
        <v>790</v>
      </c>
      <c r="B80" s="389" t="s">
        <v>95</v>
      </c>
      <c r="C80" s="389" t="s">
        <v>97</v>
      </c>
      <c r="D80" s="387" t="s">
        <v>2091</v>
      </c>
      <c r="E80" s="387" t="s">
        <v>2092</v>
      </c>
      <c r="F80" s="387" t="s">
        <v>2093</v>
      </c>
      <c r="G80" s="456" t="s">
        <v>2094</v>
      </c>
      <c r="H80" s="392" t="s">
        <v>7</v>
      </c>
      <c r="I80" s="379" t="e">
        <f t="shared" si="2"/>
        <v>#REF!</v>
      </c>
      <c r="J80" s="338">
        <v>78</v>
      </c>
      <c r="K80" s="389" t="s">
        <v>2698</v>
      </c>
      <c r="L80" s="389"/>
      <c r="M80" s="389"/>
      <c r="N80" s="389"/>
      <c r="O80" s="389"/>
      <c r="P80" s="389"/>
      <c r="Q80" s="389"/>
      <c r="R80" s="392"/>
    </row>
    <row r="81" spans="1:18" ht="63" x14ac:dyDescent="0.25">
      <c r="A81" s="389">
        <v>800</v>
      </c>
      <c r="B81" s="389" t="s">
        <v>95</v>
      </c>
      <c r="C81" s="389" t="s">
        <v>98</v>
      </c>
      <c r="D81" s="387" t="s">
        <v>2095</v>
      </c>
      <c r="E81" s="387" t="s">
        <v>2096</v>
      </c>
      <c r="F81" s="387" t="s">
        <v>2097</v>
      </c>
      <c r="G81" s="456" t="s">
        <v>2098</v>
      </c>
      <c r="H81" s="392" t="s">
        <v>7</v>
      </c>
      <c r="I81" s="379" t="e">
        <f t="shared" si="2"/>
        <v>#REF!</v>
      </c>
      <c r="J81" s="338">
        <v>79</v>
      </c>
      <c r="K81" s="389" t="s">
        <v>2698</v>
      </c>
      <c r="L81" s="389"/>
      <c r="M81" s="389"/>
      <c r="N81" s="389"/>
      <c r="O81" s="389"/>
      <c r="P81" s="389"/>
      <c r="Q81" s="389"/>
      <c r="R81" s="392"/>
    </row>
    <row r="82" spans="1:18" ht="47.25" x14ac:dyDescent="0.25">
      <c r="A82" s="389">
        <v>810</v>
      </c>
      <c r="B82" s="389" t="s">
        <v>95</v>
      </c>
      <c r="C82" s="389" t="s">
        <v>99</v>
      </c>
      <c r="D82" s="387" t="s">
        <v>2099</v>
      </c>
      <c r="E82" s="387" t="s">
        <v>2100</v>
      </c>
      <c r="F82" s="387" t="s">
        <v>2101</v>
      </c>
      <c r="G82" s="456" t="s">
        <v>2102</v>
      </c>
      <c r="H82" s="392" t="s">
        <v>10</v>
      </c>
      <c r="I82" s="379" t="e">
        <f t="shared" si="2"/>
        <v>#REF!</v>
      </c>
      <c r="J82" s="338">
        <v>80</v>
      </c>
      <c r="K82" s="389" t="s">
        <v>2698</v>
      </c>
      <c r="L82" s="389"/>
      <c r="M82" s="389"/>
      <c r="N82" s="389"/>
      <c r="O82" s="389"/>
      <c r="P82" s="389"/>
      <c r="Q82" s="389"/>
      <c r="R82" s="392"/>
    </row>
    <row r="83" spans="1:18" ht="47.25" x14ac:dyDescent="0.25">
      <c r="A83" s="389">
        <v>820</v>
      </c>
      <c r="B83" s="389" t="s">
        <v>95</v>
      </c>
      <c r="C83" s="389" t="s">
        <v>100</v>
      </c>
      <c r="D83" s="387" t="s">
        <v>2103</v>
      </c>
      <c r="E83" s="387" t="s">
        <v>2104</v>
      </c>
      <c r="F83" s="387" t="s">
        <v>2105</v>
      </c>
      <c r="G83" s="456" t="s">
        <v>2106</v>
      </c>
      <c r="H83" s="392" t="s">
        <v>7</v>
      </c>
      <c r="I83" s="379" t="e">
        <f t="shared" si="2"/>
        <v>#REF!</v>
      </c>
      <c r="J83" s="338">
        <v>81</v>
      </c>
      <c r="K83" s="389" t="s">
        <v>2698</v>
      </c>
      <c r="L83" s="389"/>
      <c r="M83" s="389"/>
      <c r="N83" s="389"/>
      <c r="O83" s="389"/>
      <c r="P83" s="389"/>
      <c r="Q83" s="389"/>
      <c r="R83" s="392"/>
    </row>
    <row r="84" spans="1:18" ht="31.5" x14ac:dyDescent="0.25">
      <c r="A84" s="389">
        <v>830</v>
      </c>
      <c r="B84" s="389" t="s">
        <v>95</v>
      </c>
      <c r="C84" s="389" t="s">
        <v>325</v>
      </c>
      <c r="D84" s="387" t="s">
        <v>2107</v>
      </c>
      <c r="E84" s="387" t="s">
        <v>2108</v>
      </c>
      <c r="F84" s="387" t="s">
        <v>2109</v>
      </c>
      <c r="G84" s="456" t="s">
        <v>2110</v>
      </c>
      <c r="H84" s="392" t="s">
        <v>7</v>
      </c>
      <c r="I84" s="379" t="e">
        <f t="shared" si="2"/>
        <v>#REF!</v>
      </c>
      <c r="J84" s="338">
        <v>82</v>
      </c>
      <c r="K84" s="389" t="s">
        <v>2698</v>
      </c>
      <c r="L84" s="389"/>
      <c r="M84" s="389"/>
      <c r="N84" s="389"/>
      <c r="O84" s="389"/>
      <c r="P84" s="389"/>
      <c r="Q84" s="389"/>
      <c r="R84" s="392"/>
    </row>
    <row r="85" spans="1:18" ht="47.25" x14ac:dyDescent="0.25">
      <c r="A85" s="389">
        <v>840</v>
      </c>
      <c r="B85" s="389" t="s">
        <v>95</v>
      </c>
      <c r="C85" s="389" t="s">
        <v>102</v>
      </c>
      <c r="D85" s="387" t="s">
        <v>1424</v>
      </c>
      <c r="E85" s="387" t="s">
        <v>2111</v>
      </c>
      <c r="F85" s="387" t="s">
        <v>2112</v>
      </c>
      <c r="G85" s="456" t="s">
        <v>908</v>
      </c>
      <c r="H85" s="392" t="s">
        <v>7</v>
      </c>
      <c r="I85" s="379" t="e">
        <f t="shared" si="2"/>
        <v>#REF!</v>
      </c>
      <c r="J85" s="338">
        <v>83</v>
      </c>
      <c r="K85" s="389" t="s">
        <v>2698</v>
      </c>
      <c r="L85" s="389"/>
      <c r="M85" s="389"/>
      <c r="N85" s="389"/>
      <c r="O85" s="389"/>
      <c r="P85" s="389"/>
      <c r="Q85" s="389"/>
      <c r="R85" s="392"/>
    </row>
    <row r="86" spans="1:18" ht="31.5" x14ac:dyDescent="0.25">
      <c r="A86" s="389">
        <v>850</v>
      </c>
      <c r="B86" s="389" t="s">
        <v>95</v>
      </c>
      <c r="C86" s="389" t="s">
        <v>103</v>
      </c>
      <c r="D86" s="387" t="s">
        <v>909</v>
      </c>
      <c r="E86" s="387" t="s">
        <v>1428</v>
      </c>
      <c r="F86" s="387" t="s">
        <v>2113</v>
      </c>
      <c r="G86" s="456" t="s">
        <v>2114</v>
      </c>
      <c r="H86" s="392" t="s">
        <v>7</v>
      </c>
      <c r="I86" s="379" t="e">
        <f t="shared" si="2"/>
        <v>#REF!</v>
      </c>
      <c r="J86" s="338">
        <v>84</v>
      </c>
      <c r="K86" s="389" t="s">
        <v>2698</v>
      </c>
      <c r="L86" s="389"/>
      <c r="M86" s="389"/>
      <c r="N86" s="389"/>
      <c r="O86" s="389"/>
      <c r="P86" s="389"/>
      <c r="Q86" s="389"/>
      <c r="R86" s="392"/>
    </row>
    <row r="87" spans="1:18" ht="31.5" x14ac:dyDescent="0.25">
      <c r="A87" s="389">
        <v>860</v>
      </c>
      <c r="B87" s="389" t="s">
        <v>95</v>
      </c>
      <c r="C87" s="389" t="s">
        <v>104</v>
      </c>
      <c r="D87" s="387" t="s">
        <v>2115</v>
      </c>
      <c r="E87" s="387" t="s">
        <v>2116</v>
      </c>
      <c r="F87" s="387" t="s">
        <v>2117</v>
      </c>
      <c r="G87" s="456" t="s">
        <v>910</v>
      </c>
      <c r="H87" s="392" t="s">
        <v>10</v>
      </c>
      <c r="I87" s="379" t="e">
        <f t="shared" si="2"/>
        <v>#REF!</v>
      </c>
      <c r="J87" s="338">
        <v>85</v>
      </c>
      <c r="K87" s="389" t="s">
        <v>2698</v>
      </c>
      <c r="L87" s="389"/>
      <c r="M87" s="389"/>
      <c r="N87" s="389"/>
      <c r="O87" s="389"/>
      <c r="P87" s="389"/>
      <c r="Q87" s="389"/>
      <c r="R87" s="392"/>
    </row>
    <row r="88" spans="1:18" ht="47.25" x14ac:dyDescent="0.25">
      <c r="A88" s="389">
        <v>870</v>
      </c>
      <c r="B88" s="389" t="s">
        <v>95</v>
      </c>
      <c r="C88" s="389" t="s">
        <v>105</v>
      </c>
      <c r="D88" s="387" t="s">
        <v>911</v>
      </c>
      <c r="E88" s="387" t="s">
        <v>2118</v>
      </c>
      <c r="F88" s="387" t="s">
        <v>2119</v>
      </c>
      <c r="G88" s="456" t="s">
        <v>2120</v>
      </c>
      <c r="H88" s="392" t="s">
        <v>10</v>
      </c>
      <c r="I88" s="379" t="e">
        <f t="shared" si="2"/>
        <v>#REF!</v>
      </c>
      <c r="J88" s="338">
        <v>86</v>
      </c>
      <c r="K88" s="389" t="s">
        <v>2698</v>
      </c>
      <c r="L88" s="389"/>
      <c r="M88" s="389"/>
      <c r="N88" s="389"/>
      <c r="O88" s="389"/>
      <c r="P88" s="389"/>
      <c r="Q88" s="389"/>
      <c r="R88" s="392"/>
    </row>
    <row r="89" spans="1:18" ht="47.25" x14ac:dyDescent="0.25">
      <c r="A89" s="389">
        <v>880</v>
      </c>
      <c r="B89" s="389" t="s">
        <v>106</v>
      </c>
      <c r="C89" s="389" t="s">
        <v>107</v>
      </c>
      <c r="D89" s="387" t="s">
        <v>2121</v>
      </c>
      <c r="E89" s="387" t="s">
        <v>2122</v>
      </c>
      <c r="F89" s="387" t="s">
        <v>2123</v>
      </c>
      <c r="G89" s="456" t="s">
        <v>2124</v>
      </c>
      <c r="H89" s="392" t="s">
        <v>10</v>
      </c>
      <c r="I89" s="379" t="e">
        <f t="shared" si="2"/>
        <v>#REF!</v>
      </c>
      <c r="J89" s="338">
        <v>87</v>
      </c>
      <c r="K89" s="389" t="s">
        <v>2698</v>
      </c>
      <c r="L89" s="389"/>
      <c r="M89" s="389"/>
      <c r="N89" s="389"/>
      <c r="O89" s="389"/>
      <c r="P89" s="389"/>
      <c r="Q89" s="389"/>
      <c r="R89" s="392"/>
    </row>
    <row r="90" spans="1:18" ht="31.5" x14ac:dyDescent="0.25">
      <c r="A90" s="389">
        <v>890</v>
      </c>
      <c r="B90" s="389" t="s">
        <v>106</v>
      </c>
      <c r="C90" s="389" t="s">
        <v>108</v>
      </c>
      <c r="D90" s="387" t="s">
        <v>2125</v>
      </c>
      <c r="E90" s="387" t="s">
        <v>2126</v>
      </c>
      <c r="F90" s="387" t="s">
        <v>2127</v>
      </c>
      <c r="G90" s="456" t="s">
        <v>2128</v>
      </c>
      <c r="H90" s="392" t="s">
        <v>10</v>
      </c>
      <c r="I90" s="379" t="e">
        <f t="shared" si="2"/>
        <v>#REF!</v>
      </c>
      <c r="J90" s="338">
        <v>88</v>
      </c>
      <c r="K90" s="389" t="s">
        <v>2698</v>
      </c>
      <c r="L90" s="389"/>
      <c r="M90" s="389"/>
      <c r="N90" s="389"/>
      <c r="O90" s="389"/>
      <c r="P90" s="389"/>
      <c r="Q90" s="389"/>
      <c r="R90" s="392"/>
    </row>
    <row r="91" spans="1:18" ht="47.25" x14ac:dyDescent="0.25">
      <c r="A91" s="389">
        <v>900</v>
      </c>
      <c r="B91" s="389" t="s">
        <v>106</v>
      </c>
      <c r="C91" s="389" t="s">
        <v>109</v>
      </c>
      <c r="D91" s="387" t="s">
        <v>1444</v>
      </c>
      <c r="E91" s="387" t="s">
        <v>2129</v>
      </c>
      <c r="F91" s="387" t="s">
        <v>2130</v>
      </c>
      <c r="G91" s="456" t="s">
        <v>2131</v>
      </c>
      <c r="H91" s="392" t="s">
        <v>10</v>
      </c>
      <c r="I91" s="379" t="e">
        <f t="shared" si="2"/>
        <v>#REF!</v>
      </c>
      <c r="J91" s="338">
        <v>89</v>
      </c>
      <c r="K91" s="389" t="s">
        <v>2698</v>
      </c>
      <c r="L91" s="389"/>
      <c r="M91" s="389"/>
      <c r="N91" s="389"/>
      <c r="O91" s="389"/>
      <c r="P91" s="389"/>
      <c r="Q91" s="389"/>
      <c r="R91" s="392"/>
    </row>
    <row r="92" spans="1:18" ht="47.25" x14ac:dyDescent="0.25">
      <c r="A92" s="389">
        <v>910</v>
      </c>
      <c r="B92" s="389" t="s">
        <v>106</v>
      </c>
      <c r="C92" s="389" t="s">
        <v>110</v>
      </c>
      <c r="D92" s="387" t="s">
        <v>2132</v>
      </c>
      <c r="E92" s="387" t="s">
        <v>2133</v>
      </c>
      <c r="F92" s="387" t="s">
        <v>2134</v>
      </c>
      <c r="G92" s="456" t="s">
        <v>2135</v>
      </c>
      <c r="H92" s="392" t="s">
        <v>10</v>
      </c>
      <c r="I92" s="379" t="e">
        <f t="shared" si="2"/>
        <v>#REF!</v>
      </c>
      <c r="J92" s="338">
        <v>90</v>
      </c>
      <c r="K92" s="389" t="s">
        <v>2698</v>
      </c>
      <c r="L92" s="389"/>
      <c r="M92" s="389"/>
      <c r="N92" s="389"/>
      <c r="O92" s="389"/>
      <c r="P92" s="389"/>
      <c r="Q92" s="389"/>
      <c r="R92" s="392"/>
    </row>
    <row r="93" spans="1:18" ht="15.75" x14ac:dyDescent="0.25">
      <c r="A93" s="389">
        <v>920</v>
      </c>
      <c r="B93" s="389" t="s">
        <v>106</v>
      </c>
      <c r="C93" s="389" t="s">
        <v>111</v>
      </c>
      <c r="D93" s="387" t="s">
        <v>912</v>
      </c>
      <c r="E93" s="387" t="s">
        <v>913</v>
      </c>
      <c r="F93" s="387" t="s">
        <v>2136</v>
      </c>
      <c r="G93" s="456" t="s">
        <v>914</v>
      </c>
      <c r="H93" s="392" t="s">
        <v>7</v>
      </c>
      <c r="I93" s="379" t="e">
        <f>IF(B93=B91,I91,I91+1)</f>
        <v>#REF!</v>
      </c>
      <c r="J93" s="338">
        <v>91</v>
      </c>
      <c r="K93" s="389" t="s">
        <v>2698</v>
      </c>
      <c r="L93" s="389"/>
      <c r="M93" s="389"/>
      <c r="N93" s="389"/>
      <c r="O93" s="389"/>
      <c r="P93" s="389"/>
      <c r="Q93" s="389"/>
      <c r="R93" s="392"/>
    </row>
    <row r="94" spans="1:18" ht="31.5" x14ac:dyDescent="0.25">
      <c r="A94" s="389">
        <v>930</v>
      </c>
      <c r="B94" s="389" t="s">
        <v>106</v>
      </c>
      <c r="C94" s="389" t="s">
        <v>112</v>
      </c>
      <c r="D94" s="387" t="s">
        <v>2137</v>
      </c>
      <c r="E94" s="387" t="s">
        <v>1456</v>
      </c>
      <c r="F94" s="387" t="s">
        <v>1457</v>
      </c>
      <c r="G94" s="456" t="s">
        <v>1458</v>
      </c>
      <c r="H94" s="392" t="s">
        <v>7</v>
      </c>
      <c r="I94" s="379" t="e">
        <f>IF(B94=B92,I92,I92+1)</f>
        <v>#REF!</v>
      </c>
      <c r="J94" s="338">
        <v>91</v>
      </c>
      <c r="K94" s="389" t="s">
        <v>2698</v>
      </c>
      <c r="L94" s="389"/>
      <c r="M94" s="389"/>
      <c r="N94" s="389"/>
      <c r="O94" s="389"/>
      <c r="P94" s="389"/>
      <c r="Q94" s="389"/>
      <c r="R94" s="392"/>
    </row>
    <row r="95" spans="1:18" ht="31.5" x14ac:dyDescent="0.25">
      <c r="A95" s="389">
        <v>940</v>
      </c>
      <c r="B95" s="389" t="s">
        <v>106</v>
      </c>
      <c r="C95" s="389" t="s">
        <v>113</v>
      </c>
      <c r="D95" s="387" t="s">
        <v>2138</v>
      </c>
      <c r="E95" s="387" t="s">
        <v>1460</v>
      </c>
      <c r="F95" s="387" t="s">
        <v>2139</v>
      </c>
      <c r="G95" s="456" t="s">
        <v>2140</v>
      </c>
      <c r="H95" s="392" t="s">
        <v>7</v>
      </c>
      <c r="I95" s="379" t="e">
        <f t="shared" si="2"/>
        <v>#REF!</v>
      </c>
      <c r="J95" s="338">
        <v>92</v>
      </c>
      <c r="K95" s="389" t="s">
        <v>2698</v>
      </c>
      <c r="L95" s="389"/>
      <c r="M95" s="389"/>
      <c r="N95" s="389"/>
      <c r="O95" s="389"/>
      <c r="P95" s="389"/>
      <c r="Q95" s="389"/>
      <c r="R95" s="392"/>
    </row>
    <row r="96" spans="1:18" ht="47.25" x14ac:dyDescent="0.25">
      <c r="A96" s="389">
        <v>950</v>
      </c>
      <c r="B96" s="389" t="s">
        <v>106</v>
      </c>
      <c r="C96" s="389" t="s">
        <v>114</v>
      </c>
      <c r="D96" s="387" t="s">
        <v>178</v>
      </c>
      <c r="E96" s="387" t="s">
        <v>1463</v>
      </c>
      <c r="F96" s="387" t="s">
        <v>915</v>
      </c>
      <c r="G96" s="456" t="s">
        <v>2141</v>
      </c>
      <c r="H96" s="392" t="s">
        <v>7</v>
      </c>
      <c r="I96" s="379" t="e">
        <f t="shared" si="2"/>
        <v>#REF!</v>
      </c>
      <c r="J96" s="338">
        <v>93</v>
      </c>
      <c r="K96" s="389" t="s">
        <v>2698</v>
      </c>
      <c r="L96" s="389"/>
      <c r="M96" s="389"/>
      <c r="N96" s="389"/>
      <c r="O96" s="389"/>
      <c r="P96" s="389"/>
      <c r="Q96" s="389"/>
      <c r="R96" s="392"/>
    </row>
    <row r="97" spans="1:18" ht="31.5" x14ac:dyDescent="0.25">
      <c r="A97" s="389">
        <v>960</v>
      </c>
      <c r="B97" s="389" t="s">
        <v>106</v>
      </c>
      <c r="C97" s="389" t="s">
        <v>115</v>
      </c>
      <c r="D97" s="387" t="s">
        <v>916</v>
      </c>
      <c r="E97" s="387" t="s">
        <v>1467</v>
      </c>
      <c r="F97" s="387" t="s">
        <v>917</v>
      </c>
      <c r="G97" s="456" t="s">
        <v>2142</v>
      </c>
      <c r="H97" s="392" t="s">
        <v>7</v>
      </c>
      <c r="I97" s="379" t="e">
        <f t="shared" si="2"/>
        <v>#REF!</v>
      </c>
      <c r="J97" s="338">
        <v>94</v>
      </c>
      <c r="K97" s="389" t="s">
        <v>2698</v>
      </c>
      <c r="L97" s="389"/>
      <c r="M97" s="389"/>
      <c r="N97" s="389"/>
      <c r="O97" s="389"/>
      <c r="P97" s="389"/>
      <c r="Q97" s="389"/>
      <c r="R97" s="392"/>
    </row>
    <row r="98" spans="1:18" ht="47.25" x14ac:dyDescent="0.25">
      <c r="A98" s="389">
        <v>970</v>
      </c>
      <c r="B98" s="389" t="s">
        <v>106</v>
      </c>
      <c r="C98" s="389" t="s">
        <v>116</v>
      </c>
      <c r="D98" s="387" t="s">
        <v>2143</v>
      </c>
      <c r="E98" s="387" t="s">
        <v>2144</v>
      </c>
      <c r="F98" s="387" t="s">
        <v>2145</v>
      </c>
      <c r="G98" s="456" t="s">
        <v>1473</v>
      </c>
      <c r="H98" s="392" t="s">
        <v>7</v>
      </c>
      <c r="I98" s="379" t="e">
        <f t="shared" si="2"/>
        <v>#REF!</v>
      </c>
      <c r="J98" s="338">
        <v>95</v>
      </c>
      <c r="K98" s="389" t="s">
        <v>2698</v>
      </c>
      <c r="L98" s="389"/>
      <c r="M98" s="389"/>
      <c r="N98" s="389"/>
      <c r="O98" s="389"/>
      <c r="P98" s="389"/>
      <c r="Q98" s="389"/>
      <c r="R98" s="392"/>
    </row>
    <row r="99" spans="1:18" ht="31.5" x14ac:dyDescent="0.25">
      <c r="A99" s="389">
        <v>980</v>
      </c>
      <c r="B99" s="389" t="s">
        <v>106</v>
      </c>
      <c r="C99" s="389" t="s">
        <v>117</v>
      </c>
      <c r="D99" s="387" t="s">
        <v>2146</v>
      </c>
      <c r="E99" s="387" t="s">
        <v>1475</v>
      </c>
      <c r="F99" s="387" t="s">
        <v>2147</v>
      </c>
      <c r="G99" s="456" t="s">
        <v>1477</v>
      </c>
      <c r="H99" s="392" t="s">
        <v>7</v>
      </c>
      <c r="I99" s="379" t="e">
        <f t="shared" si="2"/>
        <v>#REF!</v>
      </c>
      <c r="J99" s="338">
        <v>96</v>
      </c>
      <c r="K99" s="389" t="s">
        <v>2698</v>
      </c>
      <c r="L99" s="389"/>
      <c r="M99" s="389"/>
      <c r="N99" s="389"/>
      <c r="O99" s="389"/>
      <c r="P99" s="389"/>
      <c r="Q99" s="389"/>
      <c r="R99" s="392"/>
    </row>
    <row r="100" spans="1:18" ht="47.25" x14ac:dyDescent="0.25">
      <c r="A100" s="389">
        <v>990</v>
      </c>
      <c r="B100" s="389" t="s">
        <v>106</v>
      </c>
      <c r="C100" s="389" t="s">
        <v>118</v>
      </c>
      <c r="D100" s="387" t="s">
        <v>2148</v>
      </c>
      <c r="E100" s="387" t="s">
        <v>2149</v>
      </c>
      <c r="F100" s="387" t="s">
        <v>2150</v>
      </c>
      <c r="G100" s="456" t="s">
        <v>918</v>
      </c>
      <c r="H100" s="392" t="s">
        <v>7</v>
      </c>
      <c r="I100" s="379" t="e">
        <f t="shared" si="2"/>
        <v>#REF!</v>
      </c>
      <c r="J100" s="338">
        <v>97</v>
      </c>
      <c r="K100" s="389" t="s">
        <v>2698</v>
      </c>
      <c r="L100" s="389"/>
      <c r="M100" s="389"/>
      <c r="N100" s="389"/>
      <c r="O100" s="389"/>
      <c r="P100" s="389"/>
      <c r="Q100" s="389"/>
      <c r="R100" s="392"/>
    </row>
    <row r="101" spans="1:18" ht="47.25" x14ac:dyDescent="0.25">
      <c r="A101" s="389">
        <v>1000</v>
      </c>
      <c r="B101" s="389" t="s">
        <v>119</v>
      </c>
      <c r="C101" s="389" t="s">
        <v>120</v>
      </c>
      <c r="D101" s="387" t="s">
        <v>2151</v>
      </c>
      <c r="E101" s="387" t="s">
        <v>2152</v>
      </c>
      <c r="F101" s="387" t="s">
        <v>2153</v>
      </c>
      <c r="G101" s="456" t="s">
        <v>2154</v>
      </c>
      <c r="H101" s="392" t="s">
        <v>10</v>
      </c>
      <c r="I101" s="379" t="e">
        <f t="shared" si="2"/>
        <v>#REF!</v>
      </c>
      <c r="J101" s="338">
        <v>98</v>
      </c>
      <c r="K101" s="389" t="s">
        <v>2698</v>
      </c>
      <c r="L101" s="389"/>
      <c r="M101" s="389"/>
      <c r="N101" s="389"/>
      <c r="O101" s="389"/>
      <c r="P101" s="389"/>
      <c r="Q101" s="389"/>
      <c r="R101" s="392"/>
    </row>
    <row r="102" spans="1:18" ht="47.25" x14ac:dyDescent="0.25">
      <c r="A102" s="389">
        <v>1010</v>
      </c>
      <c r="B102" s="389" t="s">
        <v>119</v>
      </c>
      <c r="C102" s="389" t="s">
        <v>121</v>
      </c>
      <c r="D102" s="387" t="s">
        <v>2155</v>
      </c>
      <c r="E102" s="387" t="s">
        <v>2156</v>
      </c>
      <c r="F102" s="387" t="s">
        <v>2157</v>
      </c>
      <c r="G102" s="456" t="s">
        <v>2158</v>
      </c>
      <c r="H102" s="392" t="s">
        <v>10</v>
      </c>
      <c r="I102" s="379" t="e">
        <f t="shared" si="2"/>
        <v>#REF!</v>
      </c>
      <c r="J102" s="338">
        <v>99</v>
      </c>
      <c r="K102" s="389" t="s">
        <v>2698</v>
      </c>
      <c r="L102" s="389"/>
      <c r="M102" s="389"/>
      <c r="N102" s="389"/>
      <c r="O102" s="389"/>
      <c r="P102" s="389"/>
      <c r="Q102" s="389"/>
      <c r="R102" s="392"/>
    </row>
    <row r="103" spans="1:18" ht="47.25" x14ac:dyDescent="0.25">
      <c r="A103" s="389">
        <v>1020</v>
      </c>
      <c r="B103" s="389" t="s">
        <v>119</v>
      </c>
      <c r="C103" s="389" t="s">
        <v>122</v>
      </c>
      <c r="D103" s="387" t="s">
        <v>2159</v>
      </c>
      <c r="E103" s="387" t="s">
        <v>2160</v>
      </c>
      <c r="F103" s="387" t="s">
        <v>2161</v>
      </c>
      <c r="G103" s="456" t="s">
        <v>2162</v>
      </c>
      <c r="H103" s="392" t="s">
        <v>7</v>
      </c>
      <c r="I103" s="379" t="e">
        <f t="shared" si="2"/>
        <v>#REF!</v>
      </c>
      <c r="J103" s="338">
        <v>100</v>
      </c>
      <c r="K103" s="389" t="s">
        <v>2698</v>
      </c>
      <c r="L103" s="389"/>
      <c r="M103" s="389"/>
      <c r="N103" s="389"/>
      <c r="O103" s="389"/>
      <c r="P103" s="389"/>
      <c r="Q103" s="389"/>
      <c r="R103" s="392"/>
    </row>
    <row r="104" spans="1:18" ht="47.25" x14ac:dyDescent="0.25">
      <c r="A104" s="389">
        <v>1030</v>
      </c>
      <c r="B104" s="389" t="s">
        <v>123</v>
      </c>
      <c r="C104" s="389" t="s">
        <v>124</v>
      </c>
      <c r="D104" s="387" t="s">
        <v>2163</v>
      </c>
      <c r="E104" s="387" t="s">
        <v>2164</v>
      </c>
      <c r="F104" s="387" t="s">
        <v>2165</v>
      </c>
      <c r="G104" s="456" t="s">
        <v>2166</v>
      </c>
      <c r="H104" s="392" t="s">
        <v>125</v>
      </c>
      <c r="I104" s="379" t="e">
        <f t="shared" si="2"/>
        <v>#REF!</v>
      </c>
      <c r="J104" s="338">
        <v>101</v>
      </c>
      <c r="K104" s="389" t="s">
        <v>2698</v>
      </c>
      <c r="L104" s="389"/>
      <c r="M104" s="389"/>
      <c r="N104" s="389"/>
      <c r="O104" s="389"/>
      <c r="P104" s="389"/>
      <c r="Q104" s="389"/>
      <c r="R104" s="392"/>
    </row>
    <row r="105" spans="1:18" ht="47.25" x14ac:dyDescent="0.25">
      <c r="A105" s="389">
        <v>1040</v>
      </c>
      <c r="B105" s="389" t="s">
        <v>123</v>
      </c>
      <c r="C105" s="389" t="s">
        <v>126</v>
      </c>
      <c r="D105" s="387" t="s">
        <v>2167</v>
      </c>
      <c r="E105" s="387" t="s">
        <v>2168</v>
      </c>
      <c r="F105" s="387" t="s">
        <v>2169</v>
      </c>
      <c r="G105" s="456" t="s">
        <v>2170</v>
      </c>
      <c r="H105" s="392" t="s">
        <v>7</v>
      </c>
      <c r="I105" s="379" t="e">
        <f t="shared" si="2"/>
        <v>#REF!</v>
      </c>
      <c r="J105" s="338">
        <v>102</v>
      </c>
      <c r="K105" s="389" t="s">
        <v>2698</v>
      </c>
      <c r="L105" s="389"/>
      <c r="M105" s="389"/>
      <c r="N105" s="389"/>
      <c r="O105" s="389"/>
      <c r="P105" s="389"/>
      <c r="Q105" s="389"/>
      <c r="R105" s="392"/>
    </row>
    <row r="106" spans="1:18" ht="47.25" x14ac:dyDescent="0.25">
      <c r="A106" s="389">
        <v>1050</v>
      </c>
      <c r="B106" s="389" t="s">
        <v>123</v>
      </c>
      <c r="C106" s="389" t="s">
        <v>127</v>
      </c>
      <c r="D106" s="387" t="s">
        <v>2171</v>
      </c>
      <c r="E106" s="387" t="s">
        <v>2172</v>
      </c>
      <c r="F106" s="387" t="s">
        <v>2173</v>
      </c>
      <c r="G106" s="456" t="s">
        <v>2174</v>
      </c>
      <c r="H106" s="392" t="s">
        <v>10</v>
      </c>
      <c r="I106" s="379" t="e">
        <f t="shared" si="2"/>
        <v>#REF!</v>
      </c>
      <c r="J106" s="338">
        <v>103</v>
      </c>
      <c r="K106" s="389" t="s">
        <v>2698</v>
      </c>
      <c r="L106" s="389"/>
      <c r="M106" s="389"/>
      <c r="N106" s="389"/>
      <c r="O106" s="389"/>
      <c r="P106" s="389"/>
      <c r="Q106" s="389"/>
      <c r="R106" s="392"/>
    </row>
    <row r="107" spans="1:18" ht="47.25" x14ac:dyDescent="0.25">
      <c r="A107" s="389">
        <v>1060</v>
      </c>
      <c r="B107" s="389" t="s">
        <v>123</v>
      </c>
      <c r="C107" s="389" t="s">
        <v>128</v>
      </c>
      <c r="D107" s="387" t="s">
        <v>2175</v>
      </c>
      <c r="E107" s="387" t="s">
        <v>2176</v>
      </c>
      <c r="F107" s="387" t="s">
        <v>2177</v>
      </c>
      <c r="G107" s="456" t="s">
        <v>2178</v>
      </c>
      <c r="H107" s="392" t="s">
        <v>129</v>
      </c>
      <c r="I107" s="379" t="e">
        <f t="shared" si="2"/>
        <v>#REF!</v>
      </c>
      <c r="J107" s="338">
        <v>104</v>
      </c>
      <c r="K107" s="389" t="s">
        <v>2698</v>
      </c>
      <c r="L107" s="389"/>
      <c r="M107" s="389"/>
      <c r="N107" s="389"/>
      <c r="O107" s="389"/>
      <c r="P107" s="389"/>
      <c r="Q107" s="389"/>
      <c r="R107" s="392"/>
    </row>
    <row r="108" spans="1:18" ht="47.25" x14ac:dyDescent="0.25">
      <c r="A108" s="389">
        <v>1070</v>
      </c>
      <c r="B108" s="387" t="s">
        <v>5</v>
      </c>
      <c r="C108" s="389" t="s">
        <v>130</v>
      </c>
      <c r="D108" s="387" t="s">
        <v>182</v>
      </c>
      <c r="E108" s="387" t="s">
        <v>2179</v>
      </c>
      <c r="F108" s="387" t="s">
        <v>2180</v>
      </c>
      <c r="G108" s="456" t="s">
        <v>2181</v>
      </c>
      <c r="H108" s="392" t="s">
        <v>129</v>
      </c>
      <c r="I108" s="379" t="e">
        <f t="shared" si="2"/>
        <v>#REF!</v>
      </c>
      <c r="J108" s="338">
        <v>105</v>
      </c>
      <c r="K108" s="389" t="s">
        <v>2698</v>
      </c>
      <c r="L108" s="389"/>
      <c r="M108" s="389"/>
      <c r="N108" s="389"/>
      <c r="O108" s="389"/>
      <c r="P108" s="389"/>
      <c r="Q108" s="389"/>
      <c r="R108" s="392"/>
    </row>
    <row r="109" spans="1:18" ht="47.25" x14ac:dyDescent="0.25">
      <c r="A109" s="389">
        <v>1080</v>
      </c>
      <c r="B109" s="387" t="s">
        <v>5</v>
      </c>
      <c r="C109" s="389" t="s">
        <v>130</v>
      </c>
      <c r="D109" s="387" t="s">
        <v>183</v>
      </c>
      <c r="E109" s="387" t="s">
        <v>1510</v>
      </c>
      <c r="F109" s="387" t="s">
        <v>2182</v>
      </c>
      <c r="G109" s="456" t="s">
        <v>2183</v>
      </c>
      <c r="H109" s="392" t="s">
        <v>7</v>
      </c>
      <c r="I109" s="379" t="e">
        <f t="shared" si="2"/>
        <v>#REF!</v>
      </c>
      <c r="J109" s="338">
        <v>106</v>
      </c>
      <c r="K109" s="389" t="s">
        <v>2698</v>
      </c>
      <c r="L109" s="389"/>
      <c r="M109" s="389"/>
      <c r="N109" s="389"/>
      <c r="O109" s="389"/>
      <c r="P109" s="389"/>
      <c r="Q109" s="389"/>
      <c r="R109" s="392"/>
    </row>
    <row r="110" spans="1:18" ht="47.25" x14ac:dyDescent="0.25">
      <c r="A110" s="389">
        <v>1090</v>
      </c>
      <c r="B110" s="387" t="s">
        <v>5</v>
      </c>
      <c r="C110" s="389" t="s">
        <v>130</v>
      </c>
      <c r="D110" s="387" t="s">
        <v>184</v>
      </c>
      <c r="E110" s="387" t="s">
        <v>2184</v>
      </c>
      <c r="F110" s="387" t="s">
        <v>2185</v>
      </c>
      <c r="G110" s="456" t="s">
        <v>2186</v>
      </c>
      <c r="H110" s="392" t="s">
        <v>129</v>
      </c>
      <c r="I110" s="379" t="e">
        <f t="shared" si="2"/>
        <v>#REF!</v>
      </c>
      <c r="J110" s="338">
        <v>107</v>
      </c>
      <c r="K110" s="389" t="s">
        <v>2698</v>
      </c>
      <c r="L110" s="389"/>
      <c r="M110" s="389"/>
      <c r="N110" s="389"/>
      <c r="O110" s="389"/>
      <c r="P110" s="389"/>
      <c r="Q110" s="389"/>
      <c r="R110" s="392"/>
    </row>
    <row r="111" spans="1:18" ht="47.25" x14ac:dyDescent="0.25">
      <c r="A111" s="389">
        <v>1100</v>
      </c>
      <c r="B111" s="387" t="s">
        <v>17</v>
      </c>
      <c r="C111" s="389" t="s">
        <v>130</v>
      </c>
      <c r="D111" s="387" t="s">
        <v>185</v>
      </c>
      <c r="E111" s="387" t="s">
        <v>186</v>
      </c>
      <c r="F111" s="387" t="s">
        <v>1516</v>
      </c>
      <c r="G111" s="456" t="s">
        <v>2187</v>
      </c>
      <c r="H111" s="392" t="s">
        <v>10</v>
      </c>
      <c r="I111" s="379" t="e">
        <f t="shared" si="2"/>
        <v>#REF!</v>
      </c>
      <c r="J111" s="338">
        <v>108</v>
      </c>
      <c r="K111" s="389" t="s">
        <v>2699</v>
      </c>
      <c r="L111" s="389"/>
      <c r="M111" s="389"/>
      <c r="N111" s="389"/>
      <c r="O111" s="389"/>
      <c r="P111" s="389"/>
      <c r="Q111" s="389"/>
      <c r="R111" s="392"/>
    </row>
    <row r="112" spans="1:18" ht="31.5" x14ac:dyDescent="0.25">
      <c r="A112" s="389">
        <v>1110</v>
      </c>
      <c r="B112" s="389" t="s">
        <v>17</v>
      </c>
      <c r="C112" s="389" t="s">
        <v>130</v>
      </c>
      <c r="D112" s="387" t="s">
        <v>919</v>
      </c>
      <c r="E112" s="387" t="s">
        <v>1519</v>
      </c>
      <c r="F112" s="387" t="s">
        <v>1520</v>
      </c>
      <c r="G112" s="456" t="s">
        <v>2188</v>
      </c>
      <c r="H112" s="392" t="s">
        <v>129</v>
      </c>
      <c r="I112" s="379" t="e">
        <f t="shared" si="2"/>
        <v>#REF!</v>
      </c>
      <c r="J112" s="338">
        <v>109</v>
      </c>
      <c r="K112" s="389" t="s">
        <v>2699</v>
      </c>
      <c r="L112" s="389"/>
      <c r="M112" s="389"/>
      <c r="N112" s="389"/>
      <c r="O112" s="389"/>
      <c r="P112" s="389"/>
      <c r="Q112" s="389"/>
      <c r="R112" s="392"/>
    </row>
    <row r="113" spans="1:18" ht="47.25" x14ac:dyDescent="0.25">
      <c r="A113" s="389">
        <v>1120</v>
      </c>
      <c r="B113" s="389" t="s">
        <v>21</v>
      </c>
      <c r="C113" s="389" t="s">
        <v>130</v>
      </c>
      <c r="D113" s="387" t="s">
        <v>2189</v>
      </c>
      <c r="E113" s="387" t="s">
        <v>2190</v>
      </c>
      <c r="F113" s="387" t="s">
        <v>2191</v>
      </c>
      <c r="G113" s="456" t="s">
        <v>920</v>
      </c>
      <c r="H113" s="392" t="s">
        <v>7</v>
      </c>
      <c r="I113" s="379" t="e">
        <f t="shared" si="2"/>
        <v>#REF!</v>
      </c>
      <c r="J113" s="338">
        <v>110</v>
      </c>
      <c r="K113" s="389" t="s">
        <v>2699</v>
      </c>
      <c r="L113" s="389"/>
      <c r="M113" s="389"/>
      <c r="N113" s="389"/>
      <c r="O113" s="389"/>
      <c r="P113" s="389"/>
      <c r="Q113" s="389"/>
      <c r="R113" s="392"/>
    </row>
    <row r="114" spans="1:18" ht="47.25" x14ac:dyDescent="0.25">
      <c r="A114" s="389">
        <v>1130</v>
      </c>
      <c r="B114" s="389" t="s">
        <v>21</v>
      </c>
      <c r="C114" s="389" t="s">
        <v>130</v>
      </c>
      <c r="D114" s="387" t="s">
        <v>2192</v>
      </c>
      <c r="E114" s="387" t="s">
        <v>2193</v>
      </c>
      <c r="F114" s="387" t="s">
        <v>2194</v>
      </c>
      <c r="G114" s="456" t="s">
        <v>2195</v>
      </c>
      <c r="H114" s="392" t="s">
        <v>129</v>
      </c>
      <c r="I114" s="379" t="e">
        <f t="shared" si="2"/>
        <v>#REF!</v>
      </c>
      <c r="J114" s="338">
        <v>111</v>
      </c>
      <c r="K114" s="389" t="s">
        <v>2699</v>
      </c>
      <c r="L114" s="389"/>
      <c r="M114" s="389"/>
      <c r="N114" s="389"/>
      <c r="O114" s="389"/>
      <c r="P114" s="389"/>
      <c r="Q114" s="389"/>
      <c r="R114" s="392"/>
    </row>
    <row r="115" spans="1:18" ht="47.25" x14ac:dyDescent="0.25">
      <c r="A115" s="389">
        <v>1140</v>
      </c>
      <c r="B115" s="389" t="s">
        <v>26</v>
      </c>
      <c r="C115" s="389" t="s">
        <v>130</v>
      </c>
      <c r="D115" s="387" t="s">
        <v>1529</v>
      </c>
      <c r="E115" s="387" t="s">
        <v>1530</v>
      </c>
      <c r="F115" s="387" t="s">
        <v>2196</v>
      </c>
      <c r="G115" s="456" t="s">
        <v>2197</v>
      </c>
      <c r="H115" s="392" t="s">
        <v>10</v>
      </c>
      <c r="I115" s="379" t="e">
        <f t="shared" si="2"/>
        <v>#REF!</v>
      </c>
      <c r="J115" s="338">
        <v>112</v>
      </c>
      <c r="K115" s="389" t="s">
        <v>2699</v>
      </c>
      <c r="L115" s="389"/>
      <c r="M115" s="389"/>
      <c r="N115" s="389"/>
      <c r="O115" s="389"/>
      <c r="P115" s="389"/>
      <c r="Q115" s="389"/>
      <c r="R115" s="392"/>
    </row>
    <row r="116" spans="1:18" ht="31.5" x14ac:dyDescent="0.25">
      <c r="A116" s="389">
        <v>1150</v>
      </c>
      <c r="B116" s="389" t="s">
        <v>26</v>
      </c>
      <c r="C116" s="389" t="s">
        <v>130</v>
      </c>
      <c r="D116" s="387" t="s">
        <v>1533</v>
      </c>
      <c r="E116" s="387" t="s">
        <v>1534</v>
      </c>
      <c r="F116" s="387" t="s">
        <v>921</v>
      </c>
      <c r="G116" s="456" t="s">
        <v>922</v>
      </c>
      <c r="H116" s="392" t="s">
        <v>129</v>
      </c>
      <c r="I116" s="379" t="e">
        <f t="shared" si="2"/>
        <v>#REF!</v>
      </c>
      <c r="J116" s="338">
        <v>113</v>
      </c>
      <c r="K116" s="389" t="s">
        <v>2699</v>
      </c>
      <c r="L116" s="389"/>
      <c r="M116" s="389"/>
      <c r="N116" s="389"/>
      <c r="O116" s="389"/>
      <c r="P116" s="389"/>
      <c r="Q116" s="389"/>
      <c r="R116" s="392"/>
    </row>
    <row r="117" spans="1:18" ht="47.25" x14ac:dyDescent="0.25">
      <c r="A117" s="389">
        <v>1160</v>
      </c>
      <c r="B117" s="389" t="s">
        <v>29</v>
      </c>
      <c r="C117" s="389" t="s">
        <v>130</v>
      </c>
      <c r="D117" s="387" t="s">
        <v>1537</v>
      </c>
      <c r="E117" s="387" t="s">
        <v>2198</v>
      </c>
      <c r="F117" s="387" t="s">
        <v>2199</v>
      </c>
      <c r="G117" s="456" t="s">
        <v>2200</v>
      </c>
      <c r="H117" s="389" t="s">
        <v>7</v>
      </c>
      <c r="I117" s="379" t="e">
        <f t="shared" si="2"/>
        <v>#REF!</v>
      </c>
      <c r="J117" s="338">
        <v>114</v>
      </c>
      <c r="K117" s="389" t="s">
        <v>2699</v>
      </c>
      <c r="L117" s="389"/>
      <c r="M117" s="389"/>
      <c r="N117" s="389"/>
      <c r="O117" s="389"/>
      <c r="P117" s="389"/>
      <c r="Q117" s="389"/>
      <c r="R117" s="389"/>
    </row>
    <row r="118" spans="1:18" ht="47.25" x14ac:dyDescent="0.25">
      <c r="A118" s="389">
        <v>1170</v>
      </c>
      <c r="B118" s="389" t="s">
        <v>29</v>
      </c>
      <c r="C118" s="389" t="s">
        <v>130</v>
      </c>
      <c r="D118" s="387" t="s">
        <v>2201</v>
      </c>
      <c r="E118" s="387" t="s">
        <v>2202</v>
      </c>
      <c r="F118" s="387" t="s">
        <v>2203</v>
      </c>
      <c r="G118" s="456" t="s">
        <v>2204</v>
      </c>
      <c r="H118" s="392" t="s">
        <v>129</v>
      </c>
      <c r="I118" s="379" t="e">
        <f t="shared" si="2"/>
        <v>#REF!</v>
      </c>
      <c r="J118" s="338">
        <v>115</v>
      </c>
      <c r="K118" s="389" t="s">
        <v>2699</v>
      </c>
      <c r="L118" s="389"/>
      <c r="M118" s="389"/>
      <c r="N118" s="389"/>
      <c r="O118" s="389"/>
      <c r="P118" s="389"/>
      <c r="Q118" s="389"/>
      <c r="R118" s="392"/>
    </row>
    <row r="119" spans="1:18" ht="47.25" x14ac:dyDescent="0.25">
      <c r="A119" s="389">
        <v>1180</v>
      </c>
      <c r="B119" s="389" t="s">
        <v>35</v>
      </c>
      <c r="C119" s="389" t="s">
        <v>131</v>
      </c>
      <c r="D119" s="387" t="s">
        <v>2205</v>
      </c>
      <c r="E119" s="387" t="s">
        <v>2206</v>
      </c>
      <c r="F119" s="387" t="s">
        <v>923</v>
      </c>
      <c r="G119" s="456" t="s">
        <v>2207</v>
      </c>
      <c r="H119" s="392" t="s">
        <v>10</v>
      </c>
      <c r="I119" s="379" t="e">
        <f t="shared" si="2"/>
        <v>#REF!</v>
      </c>
      <c r="J119" s="338">
        <v>116</v>
      </c>
      <c r="K119" s="389" t="s">
        <v>2699</v>
      </c>
      <c r="L119" s="389"/>
      <c r="M119" s="389"/>
      <c r="N119" s="389"/>
      <c r="O119" s="389"/>
      <c r="P119" s="389"/>
      <c r="Q119" s="389"/>
      <c r="R119" s="392"/>
    </row>
    <row r="120" spans="1:18" ht="31.5" x14ac:dyDescent="0.25">
      <c r="A120" s="389">
        <v>1190</v>
      </c>
      <c r="B120" s="389" t="s">
        <v>35</v>
      </c>
      <c r="C120" s="389" t="s">
        <v>131</v>
      </c>
      <c r="D120" s="387" t="s">
        <v>2208</v>
      </c>
      <c r="E120" s="387" t="s">
        <v>2209</v>
      </c>
      <c r="F120" s="387" t="s">
        <v>2210</v>
      </c>
      <c r="G120" s="456" t="s">
        <v>1552</v>
      </c>
      <c r="H120" s="392" t="s">
        <v>10</v>
      </c>
      <c r="I120" s="379" t="e">
        <f t="shared" si="2"/>
        <v>#REF!</v>
      </c>
      <c r="J120" s="338">
        <v>117</v>
      </c>
      <c r="K120" s="389" t="s">
        <v>2699</v>
      </c>
      <c r="L120" s="389"/>
      <c r="M120" s="389"/>
      <c r="N120" s="389"/>
      <c r="O120" s="389"/>
      <c r="P120" s="389"/>
      <c r="Q120" s="389"/>
      <c r="R120" s="392"/>
    </row>
    <row r="121" spans="1:18" ht="31.5" x14ac:dyDescent="0.25">
      <c r="A121" s="389">
        <v>1200</v>
      </c>
      <c r="B121" s="389" t="s">
        <v>35</v>
      </c>
      <c r="C121" s="389" t="s">
        <v>131</v>
      </c>
      <c r="D121" s="387" t="s">
        <v>1553</v>
      </c>
      <c r="E121" s="387" t="s">
        <v>2211</v>
      </c>
      <c r="F121" s="387" t="s">
        <v>2212</v>
      </c>
      <c r="G121" s="456" t="s">
        <v>2213</v>
      </c>
      <c r="H121" s="392" t="s">
        <v>10</v>
      </c>
      <c r="I121" s="379" t="e">
        <f t="shared" si="2"/>
        <v>#REF!</v>
      </c>
      <c r="J121" s="338">
        <v>118</v>
      </c>
      <c r="K121" s="389" t="s">
        <v>2699</v>
      </c>
      <c r="L121" s="389"/>
      <c r="M121" s="389"/>
      <c r="N121" s="389"/>
      <c r="O121" s="389"/>
      <c r="P121" s="389"/>
      <c r="Q121" s="389"/>
      <c r="R121" s="392"/>
    </row>
    <row r="122" spans="1:18" ht="47.25" x14ac:dyDescent="0.25">
      <c r="A122" s="389">
        <v>1210</v>
      </c>
      <c r="B122" s="389" t="s">
        <v>35</v>
      </c>
      <c r="C122" s="389" t="s">
        <v>131</v>
      </c>
      <c r="D122" s="387" t="s">
        <v>924</v>
      </c>
      <c r="E122" s="387" t="s">
        <v>2214</v>
      </c>
      <c r="F122" s="387" t="s">
        <v>2215</v>
      </c>
      <c r="G122" s="456" t="s">
        <v>2216</v>
      </c>
      <c r="H122" s="392" t="s">
        <v>129</v>
      </c>
      <c r="I122" s="379" t="e">
        <f t="shared" si="2"/>
        <v>#REF!</v>
      </c>
      <c r="J122" s="338">
        <v>119</v>
      </c>
      <c r="K122" s="389" t="s">
        <v>2699</v>
      </c>
      <c r="L122" s="389"/>
      <c r="M122" s="389"/>
      <c r="N122" s="389"/>
      <c r="O122" s="389"/>
      <c r="P122" s="389"/>
      <c r="Q122" s="389"/>
      <c r="R122" s="392"/>
    </row>
    <row r="123" spans="1:18" ht="31.5" x14ac:dyDescent="0.25">
      <c r="A123" s="389">
        <v>1220</v>
      </c>
      <c r="B123" s="389" t="s">
        <v>46</v>
      </c>
      <c r="C123" s="389" t="s">
        <v>132</v>
      </c>
      <c r="D123" s="387" t="s">
        <v>1560</v>
      </c>
      <c r="E123" s="387" t="s">
        <v>1561</v>
      </c>
      <c r="F123" s="387" t="s">
        <v>1562</v>
      </c>
      <c r="G123" s="456" t="s">
        <v>1563</v>
      </c>
      <c r="H123" s="392" t="s">
        <v>7</v>
      </c>
      <c r="I123" s="379" t="e">
        <f t="shared" si="2"/>
        <v>#REF!</v>
      </c>
      <c r="J123" s="338">
        <v>120</v>
      </c>
      <c r="K123" s="389" t="s">
        <v>2699</v>
      </c>
      <c r="L123" s="389"/>
      <c r="M123" s="389"/>
      <c r="N123" s="389"/>
      <c r="O123" s="389"/>
      <c r="P123" s="389"/>
      <c r="Q123" s="389"/>
      <c r="R123" s="392"/>
    </row>
    <row r="124" spans="1:18" ht="47.25" x14ac:dyDescent="0.25">
      <c r="A124" s="389">
        <v>1230</v>
      </c>
      <c r="B124" s="389" t="s">
        <v>46</v>
      </c>
      <c r="C124" s="389" t="s">
        <v>132</v>
      </c>
      <c r="D124" s="387" t="s">
        <v>2217</v>
      </c>
      <c r="E124" s="387" t="s">
        <v>2218</v>
      </c>
      <c r="F124" s="387" t="s">
        <v>2219</v>
      </c>
      <c r="G124" s="456" t="s">
        <v>1567</v>
      </c>
      <c r="H124" s="392" t="s">
        <v>7</v>
      </c>
      <c r="I124" s="379" t="e">
        <f t="shared" si="2"/>
        <v>#REF!</v>
      </c>
      <c r="J124" s="338">
        <v>121</v>
      </c>
      <c r="K124" s="389" t="s">
        <v>2699</v>
      </c>
      <c r="L124" s="389"/>
      <c r="M124" s="389"/>
      <c r="N124" s="389"/>
      <c r="O124" s="389"/>
      <c r="P124" s="389"/>
      <c r="Q124" s="389"/>
      <c r="R124" s="392"/>
    </row>
    <row r="125" spans="1:18" ht="47.25" x14ac:dyDescent="0.25">
      <c r="A125" s="389">
        <v>1240</v>
      </c>
      <c r="B125" s="389" t="s">
        <v>46</v>
      </c>
      <c r="C125" s="389" t="s">
        <v>132</v>
      </c>
      <c r="D125" s="387" t="s">
        <v>2220</v>
      </c>
      <c r="E125" s="387" t="s">
        <v>2221</v>
      </c>
      <c r="F125" s="387" t="s">
        <v>2222</v>
      </c>
      <c r="G125" s="456" t="s">
        <v>2223</v>
      </c>
      <c r="H125" s="392" t="s">
        <v>7</v>
      </c>
      <c r="I125" s="379" t="e">
        <f t="shared" si="2"/>
        <v>#REF!</v>
      </c>
      <c r="J125" s="338">
        <v>122</v>
      </c>
      <c r="K125" s="389" t="s">
        <v>2699</v>
      </c>
      <c r="L125" s="389"/>
      <c r="M125" s="389"/>
      <c r="N125" s="389"/>
      <c r="O125" s="389"/>
      <c r="P125" s="389"/>
      <c r="Q125" s="389"/>
      <c r="R125" s="392"/>
    </row>
    <row r="126" spans="1:18" ht="31.5" x14ac:dyDescent="0.25">
      <c r="A126" s="389">
        <v>1250</v>
      </c>
      <c r="B126" s="389" t="s">
        <v>46</v>
      </c>
      <c r="C126" s="389" t="s">
        <v>132</v>
      </c>
      <c r="D126" s="387" t="s">
        <v>925</v>
      </c>
      <c r="E126" s="387" t="s">
        <v>2224</v>
      </c>
      <c r="F126" s="387" t="s">
        <v>2225</v>
      </c>
      <c r="G126" s="456" t="s">
        <v>1575</v>
      </c>
      <c r="H126" s="392" t="s">
        <v>129</v>
      </c>
      <c r="I126" s="379" t="e">
        <f t="shared" si="2"/>
        <v>#REF!</v>
      </c>
      <c r="J126" s="338">
        <v>123</v>
      </c>
      <c r="K126" s="389" t="s">
        <v>2699</v>
      </c>
      <c r="L126" s="389"/>
      <c r="M126" s="389"/>
      <c r="N126" s="389"/>
      <c r="O126" s="389"/>
      <c r="P126" s="389"/>
      <c r="Q126" s="389"/>
      <c r="R126" s="392"/>
    </row>
    <row r="127" spans="1:18" ht="47.25" x14ac:dyDescent="0.25">
      <c r="A127" s="389">
        <v>1260</v>
      </c>
      <c r="B127" s="389" t="s">
        <v>46</v>
      </c>
      <c r="C127" s="389" t="s">
        <v>132</v>
      </c>
      <c r="D127" s="387" t="s">
        <v>189</v>
      </c>
      <c r="E127" s="387" t="s">
        <v>190</v>
      </c>
      <c r="F127" s="387" t="s">
        <v>2226</v>
      </c>
      <c r="G127" s="456" t="s">
        <v>1577</v>
      </c>
      <c r="H127" s="392" t="s">
        <v>10</v>
      </c>
      <c r="I127" s="379" t="e">
        <f t="shared" si="2"/>
        <v>#REF!</v>
      </c>
      <c r="J127" s="338">
        <v>124</v>
      </c>
      <c r="K127" s="389" t="s">
        <v>2699</v>
      </c>
      <c r="L127" s="389"/>
      <c r="M127" s="389"/>
      <c r="N127" s="389"/>
      <c r="O127" s="389"/>
      <c r="P127" s="389"/>
      <c r="Q127" s="389"/>
      <c r="R127" s="392"/>
    </row>
    <row r="128" spans="1:18" ht="47.25" x14ac:dyDescent="0.25">
      <c r="A128" s="389">
        <v>1270</v>
      </c>
      <c r="B128" s="389" t="s">
        <v>46</v>
      </c>
      <c r="C128" s="389" t="s">
        <v>132</v>
      </c>
      <c r="D128" s="387" t="s">
        <v>926</v>
      </c>
      <c r="E128" s="387" t="s">
        <v>2227</v>
      </c>
      <c r="F128" s="387" t="s">
        <v>1580</v>
      </c>
      <c r="G128" s="456" t="s">
        <v>2228</v>
      </c>
      <c r="H128" s="392" t="s">
        <v>10</v>
      </c>
      <c r="I128" s="379" t="e">
        <f t="shared" si="2"/>
        <v>#REF!</v>
      </c>
      <c r="J128" s="338">
        <v>125</v>
      </c>
      <c r="K128" s="389" t="s">
        <v>2699</v>
      </c>
      <c r="L128" s="389"/>
      <c r="M128" s="389"/>
      <c r="N128" s="389"/>
      <c r="O128" s="389"/>
      <c r="P128" s="389"/>
      <c r="Q128" s="389"/>
      <c r="R128" s="392"/>
    </row>
    <row r="129" spans="1:18" ht="47.25" x14ac:dyDescent="0.25">
      <c r="A129" s="389">
        <v>1280</v>
      </c>
      <c r="B129" s="389" t="s">
        <v>133</v>
      </c>
      <c r="C129" s="389" t="s">
        <v>132</v>
      </c>
      <c r="D129" s="387" t="s">
        <v>2229</v>
      </c>
      <c r="E129" s="387" t="s">
        <v>2230</v>
      </c>
      <c r="F129" s="387" t="s">
        <v>1583</v>
      </c>
      <c r="G129" s="456" t="s">
        <v>2231</v>
      </c>
      <c r="H129" s="392" t="s">
        <v>10</v>
      </c>
      <c r="I129" s="379" t="e">
        <f t="shared" si="2"/>
        <v>#REF!</v>
      </c>
      <c r="J129" s="338">
        <v>126</v>
      </c>
      <c r="K129" s="389" t="s">
        <v>2699</v>
      </c>
      <c r="L129" s="389"/>
      <c r="M129" s="389"/>
      <c r="N129" s="389"/>
      <c r="O129" s="389"/>
      <c r="P129" s="389"/>
      <c r="Q129" s="389"/>
      <c r="R129" s="392"/>
    </row>
    <row r="130" spans="1:18" ht="31.5" x14ac:dyDescent="0.25">
      <c r="A130" s="389">
        <v>1290</v>
      </c>
      <c r="B130" s="389" t="s">
        <v>133</v>
      </c>
      <c r="C130" s="389" t="s">
        <v>132</v>
      </c>
      <c r="D130" s="387" t="s">
        <v>2232</v>
      </c>
      <c r="E130" s="387" t="s">
        <v>2233</v>
      </c>
      <c r="F130" s="387" t="s">
        <v>2234</v>
      </c>
      <c r="G130" s="456" t="s">
        <v>927</v>
      </c>
      <c r="H130" s="392" t="s">
        <v>129</v>
      </c>
      <c r="I130" s="379" t="e">
        <f t="shared" si="2"/>
        <v>#REF!</v>
      </c>
      <c r="J130" s="338">
        <v>127</v>
      </c>
      <c r="K130" s="389" t="s">
        <v>2699</v>
      </c>
      <c r="L130" s="389"/>
      <c r="M130" s="389"/>
      <c r="N130" s="389"/>
      <c r="O130" s="389"/>
      <c r="P130" s="389"/>
      <c r="Q130" s="389"/>
      <c r="R130" s="392"/>
    </row>
    <row r="131" spans="1:18" ht="31.5" x14ac:dyDescent="0.25">
      <c r="A131" s="389">
        <v>1300</v>
      </c>
      <c r="B131" s="389" t="s">
        <v>68</v>
      </c>
      <c r="C131" s="389" t="s">
        <v>134</v>
      </c>
      <c r="D131" s="387" t="s">
        <v>928</v>
      </c>
      <c r="E131" s="387" t="s">
        <v>1590</v>
      </c>
      <c r="F131" s="387" t="s">
        <v>2235</v>
      </c>
      <c r="G131" s="456" t="s">
        <v>929</v>
      </c>
      <c r="H131" s="392" t="s">
        <v>7</v>
      </c>
      <c r="I131" s="379" t="e">
        <f t="shared" si="2"/>
        <v>#REF!</v>
      </c>
      <c r="J131" s="338">
        <v>128</v>
      </c>
      <c r="K131" s="389" t="s">
        <v>2699</v>
      </c>
      <c r="L131" s="389"/>
      <c r="M131" s="389"/>
      <c r="N131" s="389"/>
      <c r="O131" s="389"/>
      <c r="P131" s="389"/>
      <c r="Q131" s="389"/>
      <c r="R131" s="392"/>
    </row>
    <row r="132" spans="1:18" ht="31.5" x14ac:dyDescent="0.25">
      <c r="A132" s="389">
        <v>1310</v>
      </c>
      <c r="B132" s="389" t="s">
        <v>68</v>
      </c>
      <c r="C132" s="389" t="s">
        <v>134</v>
      </c>
      <c r="D132" s="387" t="s">
        <v>2236</v>
      </c>
      <c r="E132" s="387" t="s">
        <v>1594</v>
      </c>
      <c r="F132" s="387" t="s">
        <v>2237</v>
      </c>
      <c r="G132" s="456" t="s">
        <v>2238</v>
      </c>
      <c r="H132" s="392" t="s">
        <v>7</v>
      </c>
      <c r="I132" s="379" t="e">
        <f t="shared" ref="I132:I195" si="3">IF(B132=B131,I131,I131+1)</f>
        <v>#REF!</v>
      </c>
      <c r="J132" s="338">
        <v>129</v>
      </c>
      <c r="K132" s="389" t="s">
        <v>2699</v>
      </c>
      <c r="L132" s="389"/>
      <c r="M132" s="389"/>
      <c r="N132" s="389"/>
      <c r="O132" s="389"/>
      <c r="P132" s="389"/>
      <c r="Q132" s="389"/>
      <c r="R132" s="392"/>
    </row>
    <row r="133" spans="1:18" ht="31.5" x14ac:dyDescent="0.25">
      <c r="A133" s="389">
        <v>1320</v>
      </c>
      <c r="B133" s="389" t="s">
        <v>68</v>
      </c>
      <c r="C133" s="389" t="s">
        <v>134</v>
      </c>
      <c r="D133" s="387" t="s">
        <v>1597</v>
      </c>
      <c r="E133" s="387" t="s">
        <v>2239</v>
      </c>
      <c r="F133" s="387" t="s">
        <v>1599</v>
      </c>
      <c r="G133" s="456" t="s">
        <v>192</v>
      </c>
      <c r="H133" s="392" t="s">
        <v>7</v>
      </c>
      <c r="I133" s="379" t="e">
        <f t="shared" si="3"/>
        <v>#REF!</v>
      </c>
      <c r="J133" s="338">
        <v>130</v>
      </c>
      <c r="K133" s="389" t="s">
        <v>2699</v>
      </c>
      <c r="L133" s="389"/>
      <c r="M133" s="389"/>
      <c r="N133" s="389"/>
      <c r="O133" s="389"/>
      <c r="P133" s="389"/>
      <c r="Q133" s="389"/>
      <c r="R133" s="392"/>
    </row>
    <row r="134" spans="1:18" ht="47.25" x14ac:dyDescent="0.25">
      <c r="A134" s="389">
        <v>1330</v>
      </c>
      <c r="B134" s="389" t="s">
        <v>68</v>
      </c>
      <c r="C134" s="389" t="s">
        <v>134</v>
      </c>
      <c r="D134" s="387" t="s">
        <v>2240</v>
      </c>
      <c r="E134" s="387" t="s">
        <v>2241</v>
      </c>
      <c r="F134" s="387" t="s">
        <v>2242</v>
      </c>
      <c r="G134" s="456" t="s">
        <v>2243</v>
      </c>
      <c r="H134" s="392" t="s">
        <v>129</v>
      </c>
      <c r="I134" s="379" t="e">
        <f t="shared" si="3"/>
        <v>#REF!</v>
      </c>
      <c r="J134" s="338">
        <v>131</v>
      </c>
      <c r="K134" s="389" t="s">
        <v>2699</v>
      </c>
      <c r="L134" s="389"/>
      <c r="M134" s="389"/>
      <c r="N134" s="389"/>
      <c r="O134" s="389"/>
      <c r="P134" s="389"/>
      <c r="Q134" s="389"/>
      <c r="R134" s="392"/>
    </row>
    <row r="135" spans="1:18" ht="31.5" x14ac:dyDescent="0.25">
      <c r="A135" s="389">
        <v>1340</v>
      </c>
      <c r="B135" s="389" t="s">
        <v>78</v>
      </c>
      <c r="C135" s="389" t="s">
        <v>134</v>
      </c>
      <c r="D135" s="387" t="s">
        <v>2244</v>
      </c>
      <c r="E135" s="387" t="s">
        <v>931</v>
      </c>
      <c r="F135" s="387" t="s">
        <v>932</v>
      </c>
      <c r="G135" s="456" t="s">
        <v>933</v>
      </c>
      <c r="H135" s="392" t="s">
        <v>10</v>
      </c>
      <c r="I135" s="379" t="e">
        <f t="shared" si="3"/>
        <v>#REF!</v>
      </c>
      <c r="J135" s="338">
        <v>132</v>
      </c>
      <c r="K135" s="389" t="s">
        <v>2699</v>
      </c>
      <c r="L135" s="389"/>
      <c r="M135" s="389"/>
      <c r="N135" s="389"/>
      <c r="O135" s="389"/>
      <c r="P135" s="389"/>
      <c r="Q135" s="389"/>
      <c r="R135" s="392"/>
    </row>
    <row r="136" spans="1:18" ht="31.5" x14ac:dyDescent="0.25">
      <c r="A136" s="389">
        <v>1350</v>
      </c>
      <c r="B136" s="389" t="s">
        <v>78</v>
      </c>
      <c r="C136" s="389" t="s">
        <v>134</v>
      </c>
      <c r="D136" s="387" t="s">
        <v>2245</v>
      </c>
      <c r="E136" s="387" t="s">
        <v>2246</v>
      </c>
      <c r="F136" s="387" t="s">
        <v>934</v>
      </c>
      <c r="G136" s="456" t="s">
        <v>2247</v>
      </c>
      <c r="H136" s="392" t="s">
        <v>10</v>
      </c>
      <c r="I136" s="379" t="e">
        <f t="shared" si="3"/>
        <v>#REF!</v>
      </c>
      <c r="J136" s="338">
        <v>133</v>
      </c>
      <c r="K136" s="389" t="s">
        <v>2699</v>
      </c>
      <c r="L136" s="389"/>
      <c r="M136" s="389"/>
      <c r="N136" s="389"/>
      <c r="O136" s="389"/>
      <c r="P136" s="389"/>
      <c r="Q136" s="389"/>
      <c r="R136" s="392"/>
    </row>
    <row r="137" spans="1:18" ht="31.5" x14ac:dyDescent="0.25">
      <c r="A137" s="389">
        <v>1360</v>
      </c>
      <c r="B137" s="389" t="s">
        <v>78</v>
      </c>
      <c r="C137" s="389" t="s">
        <v>134</v>
      </c>
      <c r="D137" s="387" t="s">
        <v>196</v>
      </c>
      <c r="E137" s="387" t="s">
        <v>1609</v>
      </c>
      <c r="F137" s="387" t="s">
        <v>2248</v>
      </c>
      <c r="G137" s="456" t="s">
        <v>197</v>
      </c>
      <c r="H137" s="392" t="s">
        <v>10</v>
      </c>
      <c r="I137" s="379" t="e">
        <f t="shared" si="3"/>
        <v>#REF!</v>
      </c>
      <c r="J137" s="338">
        <v>134</v>
      </c>
      <c r="K137" s="389" t="s">
        <v>2699</v>
      </c>
      <c r="L137" s="389"/>
      <c r="M137" s="389"/>
      <c r="N137" s="389"/>
      <c r="O137" s="389"/>
      <c r="P137" s="389"/>
      <c r="Q137" s="389"/>
      <c r="R137" s="392"/>
    </row>
    <row r="138" spans="1:18" ht="63" x14ac:dyDescent="0.25">
      <c r="A138" s="389">
        <v>1370</v>
      </c>
      <c r="B138" s="389" t="s">
        <v>78</v>
      </c>
      <c r="C138" s="389" t="s">
        <v>134</v>
      </c>
      <c r="D138" s="387" t="s">
        <v>2249</v>
      </c>
      <c r="E138" s="387" t="s">
        <v>1612</v>
      </c>
      <c r="F138" s="387" t="s">
        <v>2250</v>
      </c>
      <c r="G138" s="456" t="s">
        <v>1614</v>
      </c>
      <c r="H138" s="392" t="s">
        <v>129</v>
      </c>
      <c r="I138" s="379" t="e">
        <f t="shared" si="3"/>
        <v>#REF!</v>
      </c>
      <c r="J138" s="338">
        <v>135</v>
      </c>
      <c r="K138" s="389" t="s">
        <v>2699</v>
      </c>
      <c r="L138" s="389"/>
      <c r="M138" s="389"/>
      <c r="N138" s="389"/>
      <c r="O138" s="389"/>
      <c r="P138" s="389"/>
      <c r="Q138" s="389"/>
      <c r="R138" s="392"/>
    </row>
    <row r="139" spans="1:18" ht="47.25" x14ac:dyDescent="0.25">
      <c r="A139" s="389">
        <v>1380</v>
      </c>
      <c r="B139" s="389" t="s">
        <v>88</v>
      </c>
      <c r="C139" s="389" t="s">
        <v>135</v>
      </c>
      <c r="D139" s="387" t="s">
        <v>198</v>
      </c>
      <c r="E139" s="387" t="s">
        <v>1615</v>
      </c>
      <c r="F139" s="387" t="s">
        <v>935</v>
      </c>
      <c r="G139" s="456" t="s">
        <v>199</v>
      </c>
      <c r="H139" s="392" t="s">
        <v>7</v>
      </c>
      <c r="I139" s="379" t="e">
        <f t="shared" si="3"/>
        <v>#REF!</v>
      </c>
      <c r="J139" s="338">
        <v>136</v>
      </c>
      <c r="K139" s="389" t="s">
        <v>2699</v>
      </c>
      <c r="L139" s="389"/>
      <c r="M139" s="389"/>
      <c r="N139" s="389"/>
      <c r="O139" s="389"/>
      <c r="P139" s="389"/>
      <c r="Q139" s="389"/>
      <c r="R139" s="392"/>
    </row>
    <row r="140" spans="1:18" ht="31.5" x14ac:dyDescent="0.25">
      <c r="A140" s="389">
        <v>1390</v>
      </c>
      <c r="B140" s="389" t="s">
        <v>88</v>
      </c>
      <c r="C140" s="389" t="s">
        <v>135</v>
      </c>
      <c r="D140" s="387" t="s">
        <v>2251</v>
      </c>
      <c r="E140" s="387" t="s">
        <v>2252</v>
      </c>
      <c r="F140" s="387" t="s">
        <v>1619</v>
      </c>
      <c r="G140" s="456" t="s">
        <v>2253</v>
      </c>
      <c r="H140" s="392" t="s">
        <v>7</v>
      </c>
      <c r="I140" s="379" t="e">
        <f t="shared" si="3"/>
        <v>#REF!</v>
      </c>
      <c r="J140" s="338">
        <v>137</v>
      </c>
      <c r="K140" s="389" t="s">
        <v>2699</v>
      </c>
      <c r="L140" s="389"/>
      <c r="M140" s="389"/>
      <c r="N140" s="389"/>
      <c r="O140" s="389"/>
      <c r="P140" s="389"/>
      <c r="Q140" s="389"/>
      <c r="R140" s="392"/>
    </row>
    <row r="141" spans="1:18" ht="31.5" x14ac:dyDescent="0.25">
      <c r="A141" s="389">
        <v>1400</v>
      </c>
      <c r="B141" s="389" t="s">
        <v>88</v>
      </c>
      <c r="C141" s="389" t="s">
        <v>135</v>
      </c>
      <c r="D141" s="387" t="s">
        <v>200</v>
      </c>
      <c r="E141" s="387" t="s">
        <v>1621</v>
      </c>
      <c r="F141" s="387" t="s">
        <v>2254</v>
      </c>
      <c r="G141" s="456" t="s">
        <v>1623</v>
      </c>
      <c r="H141" s="392" t="s">
        <v>7</v>
      </c>
      <c r="I141" s="379" t="e">
        <f t="shared" si="3"/>
        <v>#REF!</v>
      </c>
      <c r="J141" s="338">
        <v>138</v>
      </c>
      <c r="K141" s="389" t="s">
        <v>2699</v>
      </c>
      <c r="L141" s="389"/>
      <c r="M141" s="389"/>
      <c r="N141" s="389"/>
      <c r="O141" s="389"/>
      <c r="P141" s="389"/>
      <c r="Q141" s="389"/>
      <c r="R141" s="392"/>
    </row>
    <row r="142" spans="1:18" ht="47.25" x14ac:dyDescent="0.25">
      <c r="A142" s="389">
        <v>1410</v>
      </c>
      <c r="B142" s="389" t="s">
        <v>88</v>
      </c>
      <c r="C142" s="389" t="s">
        <v>135</v>
      </c>
      <c r="D142" s="387" t="s">
        <v>2255</v>
      </c>
      <c r="E142" s="387" t="s">
        <v>936</v>
      </c>
      <c r="F142" s="387" t="s">
        <v>2256</v>
      </c>
      <c r="G142" s="456" t="s">
        <v>2257</v>
      </c>
      <c r="H142" s="392" t="s">
        <v>129</v>
      </c>
      <c r="I142" s="379" t="e">
        <f t="shared" si="3"/>
        <v>#REF!</v>
      </c>
      <c r="J142" s="338">
        <v>139</v>
      </c>
      <c r="K142" s="389" t="s">
        <v>2699</v>
      </c>
      <c r="L142" s="389"/>
      <c r="M142" s="389"/>
      <c r="N142" s="389"/>
      <c r="O142" s="389"/>
      <c r="P142" s="389"/>
      <c r="Q142" s="389"/>
      <c r="R142" s="392"/>
    </row>
    <row r="143" spans="1:18" ht="31.5" x14ac:dyDescent="0.25">
      <c r="A143" s="389">
        <v>1420</v>
      </c>
      <c r="B143" s="389" t="s">
        <v>95</v>
      </c>
      <c r="C143" s="389" t="s">
        <v>135</v>
      </c>
      <c r="D143" s="387" t="s">
        <v>202</v>
      </c>
      <c r="E143" s="387" t="s">
        <v>938</v>
      </c>
      <c r="F143" s="387" t="s">
        <v>2258</v>
      </c>
      <c r="G143" s="456" t="s">
        <v>2259</v>
      </c>
      <c r="H143" s="392" t="s">
        <v>10</v>
      </c>
      <c r="I143" s="379" t="e">
        <f t="shared" si="3"/>
        <v>#REF!</v>
      </c>
      <c r="J143" s="338">
        <v>140</v>
      </c>
      <c r="K143" s="389" t="s">
        <v>2699</v>
      </c>
      <c r="L143" s="389"/>
      <c r="M143" s="389"/>
      <c r="N143" s="389"/>
      <c r="O143" s="389"/>
      <c r="P143" s="389"/>
      <c r="Q143" s="389"/>
      <c r="R143" s="392"/>
    </row>
    <row r="144" spans="1:18" ht="47.25" x14ac:dyDescent="0.25">
      <c r="A144" s="389">
        <v>1430</v>
      </c>
      <c r="B144" s="389" t="s">
        <v>95</v>
      </c>
      <c r="C144" s="389" t="s">
        <v>135</v>
      </c>
      <c r="D144" s="387" t="s">
        <v>1630</v>
      </c>
      <c r="E144" s="387" t="s">
        <v>2260</v>
      </c>
      <c r="F144" s="387" t="s">
        <v>2261</v>
      </c>
      <c r="G144" s="456" t="s">
        <v>2262</v>
      </c>
      <c r="H144" s="392" t="s">
        <v>10</v>
      </c>
      <c r="I144" s="379" t="e">
        <f t="shared" si="3"/>
        <v>#REF!</v>
      </c>
      <c r="J144" s="338">
        <v>141</v>
      </c>
      <c r="K144" s="389" t="s">
        <v>2699</v>
      </c>
      <c r="L144" s="389"/>
      <c r="M144" s="389"/>
      <c r="N144" s="389"/>
      <c r="O144" s="389"/>
      <c r="P144" s="389"/>
      <c r="Q144" s="389"/>
      <c r="R144" s="392"/>
    </row>
    <row r="145" spans="1:18" ht="47.25" x14ac:dyDescent="0.25">
      <c r="A145" s="389">
        <v>1440</v>
      </c>
      <c r="B145" s="389" t="s">
        <v>95</v>
      </c>
      <c r="C145" s="389" t="s">
        <v>135</v>
      </c>
      <c r="D145" s="387" t="s">
        <v>203</v>
      </c>
      <c r="E145" s="387" t="s">
        <v>1634</v>
      </c>
      <c r="F145" s="387" t="s">
        <v>2263</v>
      </c>
      <c r="G145" s="456" t="s">
        <v>2264</v>
      </c>
      <c r="H145" s="392" t="s">
        <v>10</v>
      </c>
      <c r="I145" s="379" t="e">
        <f t="shared" si="3"/>
        <v>#REF!</v>
      </c>
      <c r="J145" s="338">
        <v>142</v>
      </c>
      <c r="K145" s="389" t="s">
        <v>2699</v>
      </c>
      <c r="L145" s="389"/>
      <c r="M145" s="389"/>
      <c r="N145" s="389"/>
      <c r="O145" s="389"/>
      <c r="P145" s="389"/>
      <c r="Q145" s="389"/>
      <c r="R145" s="392"/>
    </row>
    <row r="146" spans="1:18" ht="15.75" x14ac:dyDescent="0.25">
      <c r="A146" s="389">
        <v>1450</v>
      </c>
      <c r="B146" s="389" t="s">
        <v>95</v>
      </c>
      <c r="C146" s="389" t="s">
        <v>135</v>
      </c>
      <c r="D146" s="387" t="s">
        <v>941</v>
      </c>
      <c r="E146" s="387" t="s">
        <v>1638</v>
      </c>
      <c r="F146" s="387" t="s">
        <v>942</v>
      </c>
      <c r="G146" s="456" t="s">
        <v>943</v>
      </c>
      <c r="H146" s="392" t="s">
        <v>129</v>
      </c>
      <c r="I146" s="379" t="e">
        <f t="shared" si="3"/>
        <v>#REF!</v>
      </c>
      <c r="J146" s="338">
        <v>143</v>
      </c>
      <c r="K146" s="389" t="s">
        <v>2699</v>
      </c>
      <c r="L146" s="389"/>
      <c r="M146" s="389"/>
      <c r="N146" s="389"/>
      <c r="O146" s="389"/>
      <c r="P146" s="389"/>
      <c r="Q146" s="389"/>
      <c r="R146" s="392"/>
    </row>
    <row r="147" spans="1:18" ht="31.5" x14ac:dyDescent="0.25">
      <c r="A147" s="389">
        <v>1460</v>
      </c>
      <c r="B147" s="389" t="s">
        <v>106</v>
      </c>
      <c r="C147" s="389" t="s">
        <v>136</v>
      </c>
      <c r="D147" s="387" t="s">
        <v>2265</v>
      </c>
      <c r="E147" s="387" t="s">
        <v>204</v>
      </c>
      <c r="F147" s="387" t="s">
        <v>2266</v>
      </c>
      <c r="G147" s="456" t="s">
        <v>2267</v>
      </c>
      <c r="H147" s="392" t="s">
        <v>7</v>
      </c>
      <c r="I147" s="379" t="e">
        <f t="shared" si="3"/>
        <v>#REF!</v>
      </c>
      <c r="J147" s="338">
        <v>144</v>
      </c>
      <c r="K147" s="389" t="s">
        <v>2699</v>
      </c>
      <c r="L147" s="389"/>
      <c r="M147" s="389"/>
      <c r="N147" s="389"/>
      <c r="O147" s="389"/>
      <c r="P147" s="389"/>
      <c r="Q147" s="389"/>
      <c r="R147" s="392"/>
    </row>
    <row r="148" spans="1:18" ht="47.25" x14ac:dyDescent="0.25">
      <c r="A148" s="389">
        <v>1470</v>
      </c>
      <c r="B148" s="389" t="s">
        <v>106</v>
      </c>
      <c r="C148" s="389" t="s">
        <v>136</v>
      </c>
      <c r="D148" s="387" t="s">
        <v>944</v>
      </c>
      <c r="E148" s="387" t="s">
        <v>2268</v>
      </c>
      <c r="F148" s="387" t="s">
        <v>945</v>
      </c>
      <c r="G148" s="456" t="s">
        <v>2269</v>
      </c>
      <c r="H148" s="392" t="s">
        <v>7</v>
      </c>
      <c r="I148" s="379" t="e">
        <f t="shared" si="3"/>
        <v>#REF!</v>
      </c>
      <c r="J148" s="338">
        <v>145</v>
      </c>
      <c r="K148" s="389" t="s">
        <v>2699</v>
      </c>
      <c r="L148" s="389"/>
      <c r="M148" s="389"/>
      <c r="N148" s="389"/>
      <c r="O148" s="389"/>
      <c r="P148" s="389"/>
      <c r="Q148" s="389"/>
      <c r="R148" s="392"/>
    </row>
    <row r="149" spans="1:18" ht="47.25" x14ac:dyDescent="0.25">
      <c r="A149" s="389">
        <v>1480</v>
      </c>
      <c r="B149" s="389" t="s">
        <v>106</v>
      </c>
      <c r="C149" s="389" t="s">
        <v>136</v>
      </c>
      <c r="D149" s="387" t="s">
        <v>206</v>
      </c>
      <c r="E149" s="387" t="s">
        <v>946</v>
      </c>
      <c r="F149" s="387" t="s">
        <v>947</v>
      </c>
      <c r="G149" s="456" t="s">
        <v>2269</v>
      </c>
      <c r="H149" s="389" t="s">
        <v>7</v>
      </c>
      <c r="I149" s="379" t="e">
        <f t="shared" si="3"/>
        <v>#REF!</v>
      </c>
      <c r="J149" s="338">
        <v>146</v>
      </c>
      <c r="K149" s="389" t="s">
        <v>2699</v>
      </c>
      <c r="L149" s="389"/>
      <c r="M149" s="389"/>
      <c r="N149" s="389"/>
      <c r="O149" s="389"/>
      <c r="P149" s="389"/>
      <c r="Q149" s="389"/>
      <c r="R149" s="389"/>
    </row>
    <row r="150" spans="1:18" ht="47.25" x14ac:dyDescent="0.25">
      <c r="A150" s="389">
        <v>1490</v>
      </c>
      <c r="B150" s="389" t="s">
        <v>106</v>
      </c>
      <c r="C150" s="389" t="s">
        <v>136</v>
      </c>
      <c r="D150" s="387" t="s">
        <v>2270</v>
      </c>
      <c r="E150" s="387" t="s">
        <v>948</v>
      </c>
      <c r="F150" s="387" t="s">
        <v>949</v>
      </c>
      <c r="G150" s="456" t="s">
        <v>2271</v>
      </c>
      <c r="H150" s="389" t="s">
        <v>129</v>
      </c>
      <c r="I150" s="379" t="e">
        <f t="shared" si="3"/>
        <v>#REF!</v>
      </c>
      <c r="J150" s="338">
        <v>147</v>
      </c>
      <c r="K150" s="389" t="s">
        <v>2699</v>
      </c>
      <c r="L150" s="389"/>
      <c r="M150" s="389"/>
      <c r="N150" s="389"/>
      <c r="O150" s="389"/>
      <c r="P150" s="389"/>
      <c r="Q150" s="389"/>
      <c r="R150" s="389"/>
    </row>
    <row r="151" spans="1:18" ht="47.25" x14ac:dyDescent="0.25">
      <c r="A151" s="389">
        <v>1500</v>
      </c>
      <c r="B151" s="389" t="s">
        <v>119</v>
      </c>
      <c r="C151" s="389" t="s">
        <v>136</v>
      </c>
      <c r="D151" s="387" t="s">
        <v>950</v>
      </c>
      <c r="E151" s="387" t="s">
        <v>2272</v>
      </c>
      <c r="F151" s="387" t="s">
        <v>951</v>
      </c>
      <c r="G151" s="456" t="s">
        <v>2273</v>
      </c>
      <c r="H151" s="389" t="s">
        <v>10</v>
      </c>
      <c r="I151" s="379" t="e">
        <f t="shared" si="3"/>
        <v>#REF!</v>
      </c>
      <c r="J151" s="338">
        <v>148</v>
      </c>
      <c r="K151" s="389" t="s">
        <v>2699</v>
      </c>
      <c r="L151" s="389"/>
      <c r="M151" s="389"/>
      <c r="N151" s="389"/>
      <c r="O151" s="389"/>
      <c r="P151" s="389"/>
      <c r="Q151" s="389"/>
      <c r="R151" s="389"/>
    </row>
    <row r="152" spans="1:18" ht="31.5" x14ac:dyDescent="0.25">
      <c r="A152" s="389">
        <v>1510</v>
      </c>
      <c r="B152" s="389" t="s">
        <v>119</v>
      </c>
      <c r="C152" s="389" t="s">
        <v>136</v>
      </c>
      <c r="D152" s="387" t="s">
        <v>2274</v>
      </c>
      <c r="E152" s="387" t="s">
        <v>2275</v>
      </c>
      <c r="F152" s="387" t="s">
        <v>2276</v>
      </c>
      <c r="G152" s="456" t="s">
        <v>2277</v>
      </c>
      <c r="H152" s="389" t="s">
        <v>10</v>
      </c>
      <c r="I152" s="379" t="e">
        <f t="shared" si="3"/>
        <v>#REF!</v>
      </c>
      <c r="J152" s="338">
        <v>149</v>
      </c>
      <c r="K152" s="389" t="s">
        <v>2699</v>
      </c>
      <c r="L152" s="389"/>
      <c r="M152" s="389"/>
      <c r="N152" s="389"/>
      <c r="O152" s="389"/>
      <c r="P152" s="389"/>
      <c r="Q152" s="389"/>
      <c r="R152" s="389"/>
    </row>
    <row r="153" spans="1:18" ht="47.25" x14ac:dyDescent="0.25">
      <c r="A153" s="389">
        <v>1520</v>
      </c>
      <c r="B153" s="389" t="s">
        <v>119</v>
      </c>
      <c r="C153" s="389" t="s">
        <v>136</v>
      </c>
      <c r="D153" s="387" t="s">
        <v>1658</v>
      </c>
      <c r="E153" s="387" t="s">
        <v>2278</v>
      </c>
      <c r="F153" s="387" t="s">
        <v>2279</v>
      </c>
      <c r="G153" s="456" t="s">
        <v>1660</v>
      </c>
      <c r="H153" s="389" t="s">
        <v>10</v>
      </c>
      <c r="I153" s="379" t="e">
        <f t="shared" si="3"/>
        <v>#REF!</v>
      </c>
      <c r="J153" s="338">
        <v>150</v>
      </c>
      <c r="K153" s="389" t="s">
        <v>2699</v>
      </c>
      <c r="L153" s="389"/>
      <c r="M153" s="389"/>
      <c r="N153" s="389"/>
      <c r="O153" s="389"/>
      <c r="P153" s="389"/>
      <c r="Q153" s="389"/>
      <c r="R153" s="389"/>
    </row>
    <row r="154" spans="1:18" ht="47.25" x14ac:dyDescent="0.25">
      <c r="A154" s="389">
        <v>1530</v>
      </c>
      <c r="B154" s="389" t="s">
        <v>119</v>
      </c>
      <c r="C154" s="389" t="s">
        <v>136</v>
      </c>
      <c r="D154" s="387" t="s">
        <v>2280</v>
      </c>
      <c r="E154" s="387" t="s">
        <v>2281</v>
      </c>
      <c r="F154" s="387" t="s">
        <v>952</v>
      </c>
      <c r="G154" s="456" t="s">
        <v>953</v>
      </c>
      <c r="H154" s="389" t="s">
        <v>129</v>
      </c>
      <c r="I154" s="379" t="e">
        <f t="shared" si="3"/>
        <v>#REF!</v>
      </c>
      <c r="J154" s="338">
        <v>151</v>
      </c>
      <c r="K154" s="389" t="s">
        <v>2699</v>
      </c>
      <c r="L154" s="389"/>
      <c r="M154" s="389"/>
      <c r="N154" s="389"/>
      <c r="O154" s="389"/>
      <c r="P154" s="389"/>
      <c r="Q154" s="389"/>
      <c r="R154" s="389"/>
    </row>
    <row r="155" spans="1:18" ht="31.5" x14ac:dyDescent="0.25">
      <c r="A155" s="389">
        <v>1540</v>
      </c>
      <c r="B155" s="389" t="s">
        <v>123</v>
      </c>
      <c r="C155" s="389" t="s">
        <v>137</v>
      </c>
      <c r="D155" s="387" t="s">
        <v>1665</v>
      </c>
      <c r="E155" s="387" t="s">
        <v>954</v>
      </c>
      <c r="F155" s="387" t="s">
        <v>2282</v>
      </c>
      <c r="G155" s="456" t="s">
        <v>1668</v>
      </c>
      <c r="H155" s="389" t="s">
        <v>7</v>
      </c>
      <c r="I155" s="379" t="e">
        <f t="shared" si="3"/>
        <v>#REF!</v>
      </c>
      <c r="J155" s="338">
        <v>152</v>
      </c>
      <c r="K155" s="389" t="s">
        <v>2699</v>
      </c>
      <c r="L155" s="389"/>
      <c r="M155" s="389"/>
      <c r="N155" s="389"/>
      <c r="O155" s="389"/>
      <c r="P155" s="389"/>
      <c r="Q155" s="389"/>
      <c r="R155" s="389"/>
    </row>
    <row r="156" spans="1:18" ht="31.5" x14ac:dyDescent="0.25">
      <c r="A156" s="389">
        <v>1550</v>
      </c>
      <c r="B156" s="389" t="s">
        <v>123</v>
      </c>
      <c r="C156" s="389" t="s">
        <v>137</v>
      </c>
      <c r="D156" s="387" t="s">
        <v>2283</v>
      </c>
      <c r="E156" s="387" t="s">
        <v>955</v>
      </c>
      <c r="F156" s="387" t="s">
        <v>956</v>
      </c>
      <c r="G156" s="456" t="s">
        <v>2284</v>
      </c>
      <c r="H156" s="389" t="s">
        <v>129</v>
      </c>
      <c r="I156" s="379" t="e">
        <f t="shared" si="3"/>
        <v>#REF!</v>
      </c>
      <c r="J156" s="338">
        <v>153</v>
      </c>
      <c r="K156" s="389" t="s">
        <v>2699</v>
      </c>
      <c r="L156" s="389"/>
      <c r="M156" s="389"/>
      <c r="N156" s="389"/>
      <c r="O156" s="389"/>
      <c r="P156" s="389"/>
      <c r="Q156" s="389"/>
      <c r="R156" s="389"/>
    </row>
    <row r="157" spans="1:18" ht="47.25" x14ac:dyDescent="0.25">
      <c r="A157" s="389">
        <v>1560</v>
      </c>
      <c r="B157" s="389" t="s">
        <v>5</v>
      </c>
      <c r="C157" s="389" t="s">
        <v>137</v>
      </c>
      <c r="D157" s="387" t="s">
        <v>2285</v>
      </c>
      <c r="E157" s="387" t="s">
        <v>2286</v>
      </c>
      <c r="F157" s="387" t="s">
        <v>2287</v>
      </c>
      <c r="G157" s="456" t="s">
        <v>2288</v>
      </c>
      <c r="H157" s="389" t="s">
        <v>10</v>
      </c>
      <c r="I157" s="379" t="e">
        <f t="shared" si="3"/>
        <v>#REF!</v>
      </c>
      <c r="J157" s="338">
        <v>154</v>
      </c>
      <c r="K157" s="389" t="s">
        <v>2700</v>
      </c>
      <c r="L157" s="389"/>
      <c r="M157" s="389"/>
      <c r="N157" s="389"/>
      <c r="O157" s="389"/>
      <c r="P157" s="389"/>
      <c r="Q157" s="389"/>
      <c r="R157" s="389"/>
    </row>
    <row r="158" spans="1:18" ht="47.25" x14ac:dyDescent="0.25">
      <c r="A158" s="389">
        <v>1570</v>
      </c>
      <c r="B158" s="389" t="s">
        <v>5</v>
      </c>
      <c r="C158" s="389" t="s">
        <v>137</v>
      </c>
      <c r="D158" s="387" t="s">
        <v>2289</v>
      </c>
      <c r="E158" s="387" t="s">
        <v>957</v>
      </c>
      <c r="F158" s="387" t="s">
        <v>2290</v>
      </c>
      <c r="G158" s="456" t="s">
        <v>2291</v>
      </c>
      <c r="H158" s="389" t="s">
        <v>129</v>
      </c>
      <c r="I158" s="379" t="e">
        <f t="shared" si="3"/>
        <v>#REF!</v>
      </c>
      <c r="J158" s="338">
        <v>155</v>
      </c>
      <c r="K158" s="389" t="s">
        <v>2700</v>
      </c>
      <c r="L158" s="389"/>
      <c r="M158" s="389"/>
      <c r="N158" s="389"/>
      <c r="O158" s="389"/>
      <c r="P158" s="389"/>
      <c r="Q158" s="389"/>
      <c r="R158" s="389"/>
    </row>
    <row r="159" spans="1:18" ht="31.5" x14ac:dyDescent="0.25">
      <c r="A159" s="389">
        <v>1580</v>
      </c>
      <c r="B159" s="389" t="s">
        <v>17</v>
      </c>
      <c r="C159" s="389" t="s">
        <v>138</v>
      </c>
      <c r="D159" s="387" t="s">
        <v>213</v>
      </c>
      <c r="E159" s="387" t="s">
        <v>959</v>
      </c>
      <c r="F159" s="387" t="s">
        <v>215</v>
      </c>
      <c r="G159" s="456" t="s">
        <v>1680</v>
      </c>
      <c r="H159" s="389" t="s">
        <v>7</v>
      </c>
      <c r="I159" s="379" t="e">
        <f t="shared" si="3"/>
        <v>#REF!</v>
      </c>
      <c r="J159" s="338">
        <v>156</v>
      </c>
      <c r="K159" s="389" t="s">
        <v>2700</v>
      </c>
      <c r="L159" s="389"/>
      <c r="M159" s="389"/>
      <c r="N159" s="389"/>
      <c r="O159" s="389"/>
      <c r="P159" s="389"/>
      <c r="Q159" s="389"/>
      <c r="R159" s="389"/>
    </row>
    <row r="160" spans="1:18" ht="47.25" x14ac:dyDescent="0.25">
      <c r="A160" s="389">
        <v>1590</v>
      </c>
      <c r="B160" s="389" t="s">
        <v>17</v>
      </c>
      <c r="C160" s="389" t="s">
        <v>138</v>
      </c>
      <c r="D160" s="387" t="s">
        <v>960</v>
      </c>
      <c r="E160" s="387" t="s">
        <v>1681</v>
      </c>
      <c r="F160" s="387" t="s">
        <v>961</v>
      </c>
      <c r="G160" s="456" t="s">
        <v>962</v>
      </c>
      <c r="H160" s="389" t="s">
        <v>129</v>
      </c>
      <c r="I160" s="379" t="e">
        <f t="shared" si="3"/>
        <v>#REF!</v>
      </c>
      <c r="J160" s="338">
        <v>157</v>
      </c>
      <c r="K160" s="389" t="s">
        <v>2700</v>
      </c>
      <c r="L160" s="389"/>
      <c r="M160" s="389"/>
      <c r="N160" s="389"/>
      <c r="O160" s="389"/>
      <c r="P160" s="389"/>
      <c r="Q160" s="389"/>
      <c r="R160" s="389"/>
    </row>
    <row r="161" spans="1:18" ht="31.5" x14ac:dyDescent="0.25">
      <c r="A161" s="389">
        <v>1600</v>
      </c>
      <c r="B161" s="389" t="s">
        <v>21</v>
      </c>
      <c r="C161" s="389" t="s">
        <v>138</v>
      </c>
      <c r="D161" s="387" t="s">
        <v>219</v>
      </c>
      <c r="E161" s="387" t="s">
        <v>2292</v>
      </c>
      <c r="F161" s="387" t="s">
        <v>963</v>
      </c>
      <c r="G161" s="456" t="s">
        <v>2293</v>
      </c>
      <c r="H161" s="389" t="s">
        <v>10</v>
      </c>
      <c r="I161" s="379" t="e">
        <f t="shared" si="3"/>
        <v>#REF!</v>
      </c>
      <c r="J161" s="338">
        <v>158</v>
      </c>
      <c r="K161" s="389" t="s">
        <v>2700</v>
      </c>
      <c r="L161" s="389"/>
      <c r="M161" s="389"/>
      <c r="N161" s="389"/>
      <c r="O161" s="389"/>
      <c r="P161" s="389"/>
      <c r="Q161" s="389"/>
      <c r="R161" s="389"/>
    </row>
    <row r="162" spans="1:18" ht="47.25" x14ac:dyDescent="0.25">
      <c r="A162" s="389">
        <v>1610</v>
      </c>
      <c r="B162" s="389" t="s">
        <v>21</v>
      </c>
      <c r="C162" s="389" t="s">
        <v>138</v>
      </c>
      <c r="D162" s="387" t="s">
        <v>2294</v>
      </c>
      <c r="E162" s="387" t="s">
        <v>2295</v>
      </c>
      <c r="F162" s="387" t="s">
        <v>2296</v>
      </c>
      <c r="G162" s="456" t="s">
        <v>2297</v>
      </c>
      <c r="H162" s="389" t="s">
        <v>129</v>
      </c>
      <c r="I162" s="379" t="e">
        <f t="shared" si="3"/>
        <v>#REF!</v>
      </c>
      <c r="J162" s="338">
        <v>159</v>
      </c>
      <c r="K162" s="389" t="s">
        <v>2700</v>
      </c>
      <c r="L162" s="389"/>
      <c r="M162" s="389"/>
      <c r="N162" s="389"/>
      <c r="O162" s="389"/>
      <c r="P162" s="389"/>
      <c r="Q162" s="389"/>
      <c r="R162" s="389"/>
    </row>
    <row r="163" spans="1:18" ht="47.25" x14ac:dyDescent="0.25">
      <c r="A163" s="389">
        <v>1620</v>
      </c>
      <c r="B163" s="389" t="s">
        <v>26</v>
      </c>
      <c r="C163" s="389" t="s">
        <v>138</v>
      </c>
      <c r="D163" s="387" t="s">
        <v>2298</v>
      </c>
      <c r="E163" s="387" t="s">
        <v>1689</v>
      </c>
      <c r="F163" s="387" t="s">
        <v>1690</v>
      </c>
      <c r="G163" s="456" t="s">
        <v>2299</v>
      </c>
      <c r="H163" s="389" t="s">
        <v>7</v>
      </c>
      <c r="I163" s="379" t="e">
        <f t="shared" si="3"/>
        <v>#REF!</v>
      </c>
      <c r="J163" s="338">
        <v>160</v>
      </c>
      <c r="K163" s="389" t="s">
        <v>2700</v>
      </c>
      <c r="L163" s="389"/>
      <c r="M163" s="389"/>
      <c r="N163" s="389"/>
      <c r="O163" s="389"/>
      <c r="P163" s="389"/>
      <c r="Q163" s="389"/>
      <c r="R163" s="389"/>
    </row>
    <row r="164" spans="1:18" ht="31.5" x14ac:dyDescent="0.25">
      <c r="A164" s="389">
        <v>1630</v>
      </c>
      <c r="B164" s="389" t="s">
        <v>26</v>
      </c>
      <c r="C164" s="389" t="s">
        <v>138</v>
      </c>
      <c r="D164" s="387" t="s">
        <v>2300</v>
      </c>
      <c r="E164" s="387" t="s">
        <v>2301</v>
      </c>
      <c r="F164" s="387" t="s">
        <v>2302</v>
      </c>
      <c r="G164" s="456" t="s">
        <v>2303</v>
      </c>
      <c r="H164" s="389" t="s">
        <v>129</v>
      </c>
      <c r="I164" s="379" t="e">
        <f t="shared" si="3"/>
        <v>#REF!</v>
      </c>
      <c r="J164" s="338">
        <v>161</v>
      </c>
      <c r="K164" s="389" t="s">
        <v>2700</v>
      </c>
      <c r="L164" s="389"/>
      <c r="M164" s="389"/>
      <c r="N164" s="389"/>
      <c r="O164" s="389"/>
      <c r="P164" s="389"/>
      <c r="Q164" s="389"/>
      <c r="R164" s="389"/>
    </row>
    <row r="165" spans="1:18" ht="31.5" x14ac:dyDescent="0.25">
      <c r="A165" s="389">
        <v>1640</v>
      </c>
      <c r="B165" s="389" t="s">
        <v>29</v>
      </c>
      <c r="C165" s="389" t="s">
        <v>138</v>
      </c>
      <c r="D165" s="387" t="s">
        <v>222</v>
      </c>
      <c r="E165" s="387" t="s">
        <v>1695</v>
      </c>
      <c r="F165" s="387" t="s">
        <v>2304</v>
      </c>
      <c r="G165" s="456" t="s">
        <v>2305</v>
      </c>
      <c r="H165" s="389" t="s">
        <v>10</v>
      </c>
      <c r="I165" s="379" t="e">
        <f t="shared" si="3"/>
        <v>#REF!</v>
      </c>
      <c r="J165" s="338">
        <v>162</v>
      </c>
      <c r="K165" s="389" t="s">
        <v>2700</v>
      </c>
      <c r="L165" s="389"/>
      <c r="M165" s="389"/>
      <c r="N165" s="389"/>
      <c r="O165" s="389"/>
      <c r="P165" s="389"/>
      <c r="Q165" s="389"/>
      <c r="R165" s="389"/>
    </row>
    <row r="166" spans="1:18" ht="31.5" x14ac:dyDescent="0.25">
      <c r="A166" s="389">
        <v>1650</v>
      </c>
      <c r="B166" s="389" t="s">
        <v>29</v>
      </c>
      <c r="C166" s="389" t="s">
        <v>138</v>
      </c>
      <c r="D166" s="387" t="s">
        <v>964</v>
      </c>
      <c r="E166" s="387" t="s">
        <v>1699</v>
      </c>
      <c r="F166" s="387" t="s">
        <v>1700</v>
      </c>
      <c r="G166" s="456" t="s">
        <v>2306</v>
      </c>
      <c r="H166" s="389" t="s">
        <v>129</v>
      </c>
      <c r="I166" s="379" t="e">
        <f t="shared" si="3"/>
        <v>#REF!</v>
      </c>
      <c r="J166" s="338">
        <v>163</v>
      </c>
      <c r="K166" s="389" t="s">
        <v>2700</v>
      </c>
      <c r="L166" s="389"/>
      <c r="M166" s="389"/>
      <c r="N166" s="389"/>
      <c r="O166" s="389"/>
      <c r="P166" s="389"/>
      <c r="Q166" s="389"/>
      <c r="R166" s="389"/>
    </row>
    <row r="167" spans="1:18" ht="31.5" x14ac:dyDescent="0.25">
      <c r="A167" s="389">
        <v>1660</v>
      </c>
      <c r="B167" s="389" t="s">
        <v>35</v>
      </c>
      <c r="C167" s="389" t="s">
        <v>138</v>
      </c>
      <c r="D167" s="387" t="s">
        <v>223</v>
      </c>
      <c r="E167" s="387" t="s">
        <v>965</v>
      </c>
      <c r="F167" s="387" t="s">
        <v>224</v>
      </c>
      <c r="G167" s="456" t="s">
        <v>225</v>
      </c>
      <c r="H167" s="389" t="s">
        <v>7</v>
      </c>
      <c r="I167" s="379" t="e">
        <f t="shared" si="3"/>
        <v>#REF!</v>
      </c>
      <c r="J167" s="338">
        <v>164</v>
      </c>
      <c r="K167" s="389" t="s">
        <v>2700</v>
      </c>
      <c r="L167" s="389"/>
      <c r="M167" s="389"/>
      <c r="N167" s="389"/>
      <c r="O167" s="389"/>
      <c r="P167" s="389"/>
      <c r="Q167" s="389"/>
      <c r="R167" s="389"/>
    </row>
    <row r="168" spans="1:18" ht="31.5" x14ac:dyDescent="0.25">
      <c r="A168" s="389">
        <v>1670</v>
      </c>
      <c r="B168" s="389" t="s">
        <v>35</v>
      </c>
      <c r="C168" s="389" t="s">
        <v>138</v>
      </c>
      <c r="D168" s="387" t="s">
        <v>2307</v>
      </c>
      <c r="E168" s="387" t="s">
        <v>2308</v>
      </c>
      <c r="F168" s="387" t="s">
        <v>2309</v>
      </c>
      <c r="G168" s="456" t="s">
        <v>2310</v>
      </c>
      <c r="H168" s="389" t="s">
        <v>129</v>
      </c>
      <c r="I168" s="379" t="e">
        <f t="shared" si="3"/>
        <v>#REF!</v>
      </c>
      <c r="J168" s="338">
        <v>165</v>
      </c>
      <c r="K168" s="389" t="s">
        <v>2700</v>
      </c>
      <c r="L168" s="389"/>
      <c r="M168" s="389"/>
      <c r="N168" s="389"/>
      <c r="O168" s="389"/>
      <c r="P168" s="389"/>
      <c r="Q168" s="389"/>
      <c r="R168" s="389"/>
    </row>
    <row r="169" spans="1:18" ht="47.25" x14ac:dyDescent="0.25">
      <c r="A169" s="389">
        <v>1680</v>
      </c>
      <c r="B169" s="389" t="s">
        <v>46</v>
      </c>
      <c r="C169" s="389" t="s">
        <v>138</v>
      </c>
      <c r="D169" s="387" t="s">
        <v>966</v>
      </c>
      <c r="E169" s="387" t="s">
        <v>228</v>
      </c>
      <c r="F169" s="387" t="s">
        <v>1706</v>
      </c>
      <c r="G169" s="456" t="s">
        <v>229</v>
      </c>
      <c r="H169" s="389" t="s">
        <v>10</v>
      </c>
      <c r="I169" s="379" t="e">
        <f t="shared" si="3"/>
        <v>#REF!</v>
      </c>
      <c r="J169" s="338">
        <v>166</v>
      </c>
      <c r="K169" s="389" t="s">
        <v>2700</v>
      </c>
      <c r="L169" s="389"/>
      <c r="M169" s="389"/>
      <c r="N169" s="389"/>
      <c r="O169" s="389"/>
      <c r="P169" s="389"/>
      <c r="Q169" s="389"/>
      <c r="R169" s="389"/>
    </row>
    <row r="170" spans="1:18" ht="31.5" x14ac:dyDescent="0.25">
      <c r="A170" s="389">
        <v>1690</v>
      </c>
      <c r="B170" s="389" t="s">
        <v>46</v>
      </c>
      <c r="C170" s="389" t="s">
        <v>138</v>
      </c>
      <c r="D170" s="387" t="s">
        <v>2311</v>
      </c>
      <c r="E170" s="387" t="s">
        <v>2312</v>
      </c>
      <c r="F170" s="387" t="s">
        <v>2313</v>
      </c>
      <c r="G170" s="456" t="s">
        <v>1711</v>
      </c>
      <c r="H170" s="389" t="s">
        <v>129</v>
      </c>
      <c r="I170" s="379" t="e">
        <f t="shared" si="3"/>
        <v>#REF!</v>
      </c>
      <c r="J170" s="338">
        <v>167</v>
      </c>
      <c r="K170" s="389" t="s">
        <v>2700</v>
      </c>
      <c r="L170" s="389"/>
      <c r="M170" s="389"/>
      <c r="N170" s="389"/>
      <c r="O170" s="389"/>
      <c r="P170" s="389"/>
      <c r="Q170" s="389"/>
      <c r="R170" s="389"/>
    </row>
    <row r="171" spans="1:18" ht="63" x14ac:dyDescent="0.25">
      <c r="A171" s="389">
        <v>1700</v>
      </c>
      <c r="B171" s="389" t="s">
        <v>133</v>
      </c>
      <c r="C171" s="389" t="s">
        <v>139</v>
      </c>
      <c r="D171" s="387" t="s">
        <v>2314</v>
      </c>
      <c r="E171" s="387" t="s">
        <v>2315</v>
      </c>
      <c r="F171" s="387" t="s">
        <v>2316</v>
      </c>
      <c r="G171" s="456" t="s">
        <v>2317</v>
      </c>
      <c r="H171" s="389" t="s">
        <v>7</v>
      </c>
      <c r="I171" s="379" t="e">
        <f t="shared" si="3"/>
        <v>#REF!</v>
      </c>
      <c r="J171" s="338">
        <v>168</v>
      </c>
      <c r="K171" s="389" t="s">
        <v>2700</v>
      </c>
      <c r="L171" s="389"/>
      <c r="M171" s="389"/>
      <c r="N171" s="389"/>
      <c r="O171" s="389"/>
      <c r="P171" s="389"/>
      <c r="Q171" s="389"/>
      <c r="R171" s="389"/>
    </row>
    <row r="172" spans="1:18" ht="47.25" x14ac:dyDescent="0.25">
      <c r="A172" s="389">
        <v>1710</v>
      </c>
      <c r="B172" s="389" t="s">
        <v>133</v>
      </c>
      <c r="C172" s="389" t="s">
        <v>139</v>
      </c>
      <c r="D172" s="387" t="s">
        <v>2318</v>
      </c>
      <c r="E172" s="387" t="s">
        <v>2319</v>
      </c>
      <c r="F172" s="387" t="s">
        <v>967</v>
      </c>
      <c r="G172" s="456" t="s">
        <v>1716</v>
      </c>
      <c r="H172" s="389" t="s">
        <v>129</v>
      </c>
      <c r="I172" s="379" t="e">
        <f t="shared" si="3"/>
        <v>#REF!</v>
      </c>
      <c r="J172" s="338">
        <v>169</v>
      </c>
      <c r="K172" s="389" t="s">
        <v>2700</v>
      </c>
      <c r="L172" s="389"/>
      <c r="M172" s="389"/>
      <c r="N172" s="389"/>
      <c r="O172" s="389"/>
      <c r="P172" s="389"/>
      <c r="Q172" s="389"/>
      <c r="R172" s="389"/>
    </row>
    <row r="173" spans="1:18" ht="47.25" x14ac:dyDescent="0.25">
      <c r="A173" s="389">
        <v>1720</v>
      </c>
      <c r="B173" s="389" t="s">
        <v>68</v>
      </c>
      <c r="C173" s="389" t="s">
        <v>139</v>
      </c>
      <c r="D173" s="387" t="s">
        <v>968</v>
      </c>
      <c r="E173" s="387" t="s">
        <v>2320</v>
      </c>
      <c r="F173" s="387" t="s">
        <v>2321</v>
      </c>
      <c r="G173" s="456" t="s">
        <v>1718</v>
      </c>
      <c r="H173" s="389" t="s">
        <v>10</v>
      </c>
      <c r="I173" s="379" t="e">
        <f t="shared" si="3"/>
        <v>#REF!</v>
      </c>
      <c r="J173" s="338">
        <v>170</v>
      </c>
      <c r="K173" s="389" t="s">
        <v>2700</v>
      </c>
      <c r="L173" s="389"/>
      <c r="M173" s="389"/>
      <c r="N173" s="389"/>
      <c r="O173" s="389"/>
      <c r="P173" s="389"/>
      <c r="Q173" s="389"/>
      <c r="R173" s="389"/>
    </row>
    <row r="174" spans="1:18" ht="31.5" x14ac:dyDescent="0.25">
      <c r="A174" s="389">
        <v>1730</v>
      </c>
      <c r="B174" s="389" t="s">
        <v>68</v>
      </c>
      <c r="C174" s="389" t="s">
        <v>139</v>
      </c>
      <c r="D174" s="387" t="s">
        <v>969</v>
      </c>
      <c r="E174" s="387" t="s">
        <v>2322</v>
      </c>
      <c r="F174" s="387" t="s">
        <v>970</v>
      </c>
      <c r="G174" s="456" t="s">
        <v>971</v>
      </c>
      <c r="H174" s="389" t="s">
        <v>129</v>
      </c>
      <c r="I174" s="379" t="e">
        <f t="shared" si="3"/>
        <v>#REF!</v>
      </c>
      <c r="J174" s="338">
        <v>171</v>
      </c>
      <c r="K174" s="389" t="s">
        <v>2700</v>
      </c>
      <c r="L174" s="389"/>
      <c r="M174" s="389"/>
      <c r="N174" s="389"/>
      <c r="O174" s="389"/>
      <c r="P174" s="389"/>
      <c r="Q174" s="389"/>
      <c r="R174" s="389"/>
    </row>
    <row r="175" spans="1:18" ht="31.5" x14ac:dyDescent="0.25">
      <c r="A175" s="389">
        <v>1740</v>
      </c>
      <c r="B175" s="389" t="s">
        <v>78</v>
      </c>
      <c r="C175" s="389" t="s">
        <v>139</v>
      </c>
      <c r="D175" s="387" t="s">
        <v>972</v>
      </c>
      <c r="E175" s="387" t="s">
        <v>2323</v>
      </c>
      <c r="F175" s="387" t="s">
        <v>973</v>
      </c>
      <c r="G175" s="456" t="s">
        <v>1724</v>
      </c>
      <c r="H175" s="389" t="s">
        <v>7</v>
      </c>
      <c r="I175" s="379" t="e">
        <f t="shared" si="3"/>
        <v>#REF!</v>
      </c>
      <c r="J175" s="338">
        <v>172</v>
      </c>
      <c r="K175" s="389" t="s">
        <v>2700</v>
      </c>
      <c r="L175" s="389"/>
      <c r="M175" s="389"/>
      <c r="N175" s="389"/>
      <c r="O175" s="389"/>
      <c r="P175" s="389"/>
      <c r="Q175" s="389"/>
      <c r="R175" s="389"/>
    </row>
    <row r="176" spans="1:18" ht="31.5" x14ac:dyDescent="0.25">
      <c r="A176" s="389">
        <v>1750</v>
      </c>
      <c r="B176" s="389" t="s">
        <v>78</v>
      </c>
      <c r="C176" s="389" t="s">
        <v>139</v>
      </c>
      <c r="D176" s="387" t="s">
        <v>2324</v>
      </c>
      <c r="E176" s="387" t="s">
        <v>2325</v>
      </c>
      <c r="F176" s="387" t="s">
        <v>2326</v>
      </c>
      <c r="G176" s="456" t="s">
        <v>974</v>
      </c>
      <c r="H176" s="389" t="s">
        <v>129</v>
      </c>
      <c r="I176" s="379" t="e">
        <f t="shared" si="3"/>
        <v>#REF!</v>
      </c>
      <c r="J176" s="338">
        <v>173</v>
      </c>
      <c r="K176" s="389" t="s">
        <v>2700</v>
      </c>
      <c r="L176" s="389"/>
      <c r="M176" s="389"/>
      <c r="N176" s="389"/>
      <c r="O176" s="389"/>
      <c r="P176" s="389"/>
      <c r="Q176" s="389"/>
      <c r="R176" s="389"/>
    </row>
    <row r="177" spans="1:18" ht="47.25" x14ac:dyDescent="0.25">
      <c r="A177" s="389">
        <v>1760</v>
      </c>
      <c r="B177" s="389" t="s">
        <v>88</v>
      </c>
      <c r="C177" s="389" t="s">
        <v>139</v>
      </c>
      <c r="D177" s="387" t="s">
        <v>2327</v>
      </c>
      <c r="E177" s="387" t="s">
        <v>2328</v>
      </c>
      <c r="F177" s="387" t="s">
        <v>2329</v>
      </c>
      <c r="G177" s="456" t="s">
        <v>2330</v>
      </c>
      <c r="H177" s="389" t="s">
        <v>10</v>
      </c>
      <c r="I177" s="379" t="e">
        <f t="shared" si="3"/>
        <v>#REF!</v>
      </c>
      <c r="J177" s="338">
        <v>174</v>
      </c>
      <c r="K177" s="389" t="s">
        <v>2700</v>
      </c>
      <c r="L177" s="389"/>
      <c r="M177" s="389"/>
      <c r="N177" s="389"/>
      <c r="O177" s="389"/>
      <c r="P177" s="389"/>
      <c r="Q177" s="389"/>
      <c r="R177" s="389"/>
    </row>
    <row r="178" spans="1:18" ht="31.5" x14ac:dyDescent="0.25">
      <c r="A178" s="389">
        <v>1770</v>
      </c>
      <c r="B178" s="389" t="s">
        <v>88</v>
      </c>
      <c r="C178" s="389" t="s">
        <v>139</v>
      </c>
      <c r="D178" s="387" t="s">
        <v>237</v>
      </c>
      <c r="E178" s="387" t="s">
        <v>975</v>
      </c>
      <c r="F178" s="387" t="s">
        <v>2331</v>
      </c>
      <c r="G178" s="456" t="s">
        <v>238</v>
      </c>
      <c r="H178" s="389" t="s">
        <v>129</v>
      </c>
      <c r="I178" s="379" t="e">
        <f t="shared" si="3"/>
        <v>#REF!</v>
      </c>
      <c r="J178" s="338">
        <v>175</v>
      </c>
      <c r="K178" s="389" t="s">
        <v>2700</v>
      </c>
      <c r="L178" s="389"/>
      <c r="M178" s="389"/>
      <c r="N178" s="389"/>
      <c r="O178" s="389"/>
      <c r="P178" s="389"/>
      <c r="Q178" s="389"/>
      <c r="R178" s="389"/>
    </row>
    <row r="179" spans="1:18" ht="31.5" x14ac:dyDescent="0.25">
      <c r="A179" s="389">
        <v>1780</v>
      </c>
      <c r="B179" s="389" t="s">
        <v>95</v>
      </c>
      <c r="C179" s="389" t="s">
        <v>139</v>
      </c>
      <c r="D179" s="387" t="s">
        <v>976</v>
      </c>
      <c r="E179" s="387" t="s">
        <v>1736</v>
      </c>
      <c r="F179" s="387" t="s">
        <v>239</v>
      </c>
      <c r="G179" s="456" t="s">
        <v>1737</v>
      </c>
      <c r="H179" s="389" t="s">
        <v>7</v>
      </c>
      <c r="I179" s="379" t="e">
        <f t="shared" si="3"/>
        <v>#REF!</v>
      </c>
      <c r="J179" s="338">
        <v>176</v>
      </c>
      <c r="K179" s="389" t="s">
        <v>2700</v>
      </c>
      <c r="L179" s="389"/>
      <c r="M179" s="389"/>
      <c r="N179" s="389"/>
      <c r="O179" s="389"/>
      <c r="P179" s="389"/>
      <c r="Q179" s="389"/>
      <c r="R179" s="389"/>
    </row>
    <row r="180" spans="1:18" ht="31.5" x14ac:dyDescent="0.25">
      <c r="A180" s="389">
        <v>1790</v>
      </c>
      <c r="B180" s="389" t="s">
        <v>95</v>
      </c>
      <c r="C180" s="389" t="s">
        <v>139</v>
      </c>
      <c r="D180" s="387" t="s">
        <v>1738</v>
      </c>
      <c r="E180" s="387" t="s">
        <v>240</v>
      </c>
      <c r="F180" s="387" t="s">
        <v>2332</v>
      </c>
      <c r="G180" s="456" t="s">
        <v>977</v>
      </c>
      <c r="H180" s="389" t="s">
        <v>129</v>
      </c>
      <c r="I180" s="379" t="e">
        <f t="shared" si="3"/>
        <v>#REF!</v>
      </c>
      <c r="J180" s="338">
        <v>177</v>
      </c>
      <c r="K180" s="389" t="s">
        <v>2700</v>
      </c>
      <c r="L180" s="389"/>
      <c r="M180" s="389"/>
      <c r="N180" s="389"/>
      <c r="O180" s="389"/>
      <c r="P180" s="389"/>
      <c r="Q180" s="389"/>
      <c r="R180" s="389"/>
    </row>
    <row r="181" spans="1:18" ht="15.75" x14ac:dyDescent="0.25">
      <c r="A181" s="389">
        <v>1800</v>
      </c>
      <c r="B181" s="389" t="s">
        <v>106</v>
      </c>
      <c r="C181" s="389" t="s">
        <v>139</v>
      </c>
      <c r="D181" s="387" t="s">
        <v>978</v>
      </c>
      <c r="E181" s="387" t="s">
        <v>979</v>
      </c>
      <c r="F181" s="387" t="s">
        <v>980</v>
      </c>
      <c r="G181" s="456" t="s">
        <v>2333</v>
      </c>
      <c r="H181" s="389" t="s">
        <v>10</v>
      </c>
      <c r="I181" s="379" t="e">
        <f t="shared" si="3"/>
        <v>#REF!</v>
      </c>
      <c r="J181" s="338">
        <v>178</v>
      </c>
      <c r="K181" s="389" t="s">
        <v>2700</v>
      </c>
      <c r="L181" s="389"/>
      <c r="M181" s="389"/>
      <c r="N181" s="389"/>
      <c r="O181" s="389"/>
      <c r="P181" s="389"/>
      <c r="Q181" s="389"/>
      <c r="R181" s="389"/>
    </row>
    <row r="182" spans="1:18" ht="47.25" x14ac:dyDescent="0.25">
      <c r="A182" s="389">
        <v>1810</v>
      </c>
      <c r="B182" s="389" t="s">
        <v>106</v>
      </c>
      <c r="C182" s="389" t="s">
        <v>139</v>
      </c>
      <c r="D182" s="387" t="s">
        <v>2334</v>
      </c>
      <c r="E182" s="387" t="s">
        <v>2335</v>
      </c>
      <c r="F182" s="387" t="s">
        <v>2336</v>
      </c>
      <c r="G182" s="456" t="s">
        <v>2337</v>
      </c>
      <c r="H182" s="389" t="s">
        <v>129</v>
      </c>
      <c r="I182" s="379" t="e">
        <f t="shared" si="3"/>
        <v>#REF!</v>
      </c>
      <c r="J182" s="338">
        <v>179</v>
      </c>
      <c r="K182" s="389" t="s">
        <v>2700</v>
      </c>
      <c r="L182" s="389"/>
      <c r="M182" s="389"/>
      <c r="N182" s="389"/>
      <c r="O182" s="389"/>
      <c r="P182" s="389"/>
      <c r="Q182" s="389"/>
      <c r="R182" s="389"/>
    </row>
    <row r="183" spans="1:18" ht="47.25" x14ac:dyDescent="0.25">
      <c r="A183" s="389">
        <v>1820</v>
      </c>
      <c r="B183" s="389" t="s">
        <v>119</v>
      </c>
      <c r="C183" s="389" t="s">
        <v>140</v>
      </c>
      <c r="D183" s="387" t="s">
        <v>2338</v>
      </c>
      <c r="E183" s="387" t="s">
        <v>2339</v>
      </c>
      <c r="F183" s="387" t="s">
        <v>2340</v>
      </c>
      <c r="G183" s="456" t="s">
        <v>2341</v>
      </c>
      <c r="H183" s="389" t="s">
        <v>7</v>
      </c>
      <c r="I183" s="379" t="e">
        <f t="shared" si="3"/>
        <v>#REF!</v>
      </c>
      <c r="J183" s="338">
        <v>180</v>
      </c>
      <c r="K183" s="389" t="s">
        <v>2700</v>
      </c>
      <c r="L183" s="389"/>
      <c r="M183" s="389"/>
      <c r="N183" s="389"/>
      <c r="O183" s="389"/>
      <c r="P183" s="389"/>
      <c r="Q183" s="389"/>
      <c r="R183" s="389"/>
    </row>
    <row r="184" spans="1:18" ht="47.25" x14ac:dyDescent="0.25">
      <c r="A184" s="389">
        <v>1830</v>
      </c>
      <c r="B184" s="389" t="s">
        <v>119</v>
      </c>
      <c r="C184" s="389" t="s">
        <v>140</v>
      </c>
      <c r="D184" s="387" t="s">
        <v>981</v>
      </c>
      <c r="E184" s="387" t="s">
        <v>2342</v>
      </c>
      <c r="F184" s="387" t="s">
        <v>245</v>
      </c>
      <c r="G184" s="456" t="s">
        <v>2343</v>
      </c>
      <c r="H184" s="392" t="s">
        <v>129</v>
      </c>
      <c r="I184" s="379" t="e">
        <f t="shared" si="3"/>
        <v>#REF!</v>
      </c>
      <c r="J184" s="338">
        <v>181</v>
      </c>
      <c r="K184" s="389" t="s">
        <v>2700</v>
      </c>
      <c r="L184" s="389"/>
      <c r="M184" s="389"/>
      <c r="N184" s="389"/>
      <c r="O184" s="389"/>
      <c r="P184" s="389"/>
      <c r="Q184" s="389"/>
      <c r="R184" s="392"/>
    </row>
    <row r="185" spans="1:18" ht="31.5" x14ac:dyDescent="0.25">
      <c r="A185" s="389">
        <v>1840</v>
      </c>
      <c r="B185" s="389" t="s">
        <v>123</v>
      </c>
      <c r="C185" s="389" t="s">
        <v>140</v>
      </c>
      <c r="D185" s="387" t="s">
        <v>982</v>
      </c>
      <c r="E185" s="387" t="s">
        <v>983</v>
      </c>
      <c r="F185" s="387" t="s">
        <v>2344</v>
      </c>
      <c r="G185" s="456" t="s">
        <v>248</v>
      </c>
      <c r="H185" s="392" t="s">
        <v>10</v>
      </c>
      <c r="I185" s="379" t="e">
        <f t="shared" si="3"/>
        <v>#REF!</v>
      </c>
      <c r="J185" s="338">
        <v>182</v>
      </c>
      <c r="K185" s="389" t="s">
        <v>2700</v>
      </c>
      <c r="L185" s="389"/>
      <c r="M185" s="389"/>
      <c r="N185" s="389"/>
      <c r="O185" s="389"/>
      <c r="P185" s="389"/>
      <c r="Q185" s="389"/>
      <c r="R185" s="392"/>
    </row>
    <row r="186" spans="1:18" ht="31.5" x14ac:dyDescent="0.25">
      <c r="A186" s="389">
        <v>1850</v>
      </c>
      <c r="B186" s="389" t="s">
        <v>123</v>
      </c>
      <c r="C186" s="389" t="s">
        <v>140</v>
      </c>
      <c r="D186" s="387" t="s">
        <v>2345</v>
      </c>
      <c r="E186" s="387" t="s">
        <v>2346</v>
      </c>
      <c r="F186" s="387" t="s">
        <v>2347</v>
      </c>
      <c r="G186" s="456" t="s">
        <v>2348</v>
      </c>
      <c r="H186" s="392" t="s">
        <v>129</v>
      </c>
      <c r="I186" s="379" t="e">
        <f t="shared" si="3"/>
        <v>#REF!</v>
      </c>
      <c r="J186" s="338">
        <v>183</v>
      </c>
      <c r="K186" s="389" t="s">
        <v>2700</v>
      </c>
      <c r="L186" s="389"/>
      <c r="M186" s="389"/>
      <c r="N186" s="389"/>
      <c r="O186" s="389"/>
      <c r="P186" s="389"/>
      <c r="Q186" s="389"/>
      <c r="R186" s="392"/>
    </row>
    <row r="187" spans="1:18" ht="31.5" x14ac:dyDescent="0.25">
      <c r="A187" s="389">
        <v>1860</v>
      </c>
      <c r="B187" s="389" t="s">
        <v>5</v>
      </c>
      <c r="C187" s="389" t="s">
        <v>140</v>
      </c>
      <c r="D187" s="387" t="s">
        <v>2349</v>
      </c>
      <c r="E187" s="387" t="s">
        <v>250</v>
      </c>
      <c r="F187" s="387" t="s">
        <v>251</v>
      </c>
      <c r="G187" s="456" t="s">
        <v>1757</v>
      </c>
      <c r="H187" s="392" t="s">
        <v>7</v>
      </c>
      <c r="I187" s="379" t="e">
        <f t="shared" si="3"/>
        <v>#REF!</v>
      </c>
      <c r="J187" s="338">
        <v>184</v>
      </c>
      <c r="K187" s="389" t="s">
        <v>2701</v>
      </c>
      <c r="L187" s="389"/>
      <c r="M187" s="389"/>
      <c r="N187" s="389"/>
      <c r="O187" s="389"/>
      <c r="P187" s="389"/>
      <c r="Q187" s="389"/>
      <c r="R187" s="392"/>
    </row>
    <row r="188" spans="1:18" ht="31.5" x14ac:dyDescent="0.25">
      <c r="A188" s="389">
        <v>1870</v>
      </c>
      <c r="B188" s="389" t="s">
        <v>5</v>
      </c>
      <c r="C188" s="389" t="s">
        <v>140</v>
      </c>
      <c r="D188" s="387" t="s">
        <v>1758</v>
      </c>
      <c r="E188" s="387" t="s">
        <v>252</v>
      </c>
      <c r="F188" s="387" t="s">
        <v>253</v>
      </c>
      <c r="G188" s="456" t="s">
        <v>254</v>
      </c>
      <c r="H188" s="392" t="s">
        <v>129</v>
      </c>
      <c r="I188" s="379" t="e">
        <f t="shared" si="3"/>
        <v>#REF!</v>
      </c>
      <c r="J188" s="338">
        <v>185</v>
      </c>
      <c r="K188" s="389" t="s">
        <v>2701</v>
      </c>
      <c r="L188" s="389"/>
      <c r="M188" s="389"/>
      <c r="N188" s="389"/>
      <c r="O188" s="389"/>
      <c r="P188" s="389"/>
      <c r="Q188" s="389"/>
      <c r="R188" s="392"/>
    </row>
    <row r="189" spans="1:18" ht="31.5" x14ac:dyDescent="0.25">
      <c r="A189" s="389">
        <v>1880</v>
      </c>
      <c r="B189" s="389" t="s">
        <v>17</v>
      </c>
      <c r="C189" s="389" t="s">
        <v>140</v>
      </c>
      <c r="D189" s="387" t="s">
        <v>1759</v>
      </c>
      <c r="E189" s="387" t="s">
        <v>984</v>
      </c>
      <c r="F189" s="387" t="s">
        <v>1761</v>
      </c>
      <c r="G189" s="456" t="s">
        <v>2350</v>
      </c>
      <c r="H189" s="392" t="s">
        <v>10</v>
      </c>
      <c r="I189" s="379" t="e">
        <f t="shared" si="3"/>
        <v>#REF!</v>
      </c>
      <c r="J189" s="338">
        <v>186</v>
      </c>
      <c r="K189" s="389" t="s">
        <v>2701</v>
      </c>
      <c r="L189" s="389"/>
      <c r="M189" s="389"/>
      <c r="N189" s="389"/>
      <c r="O189" s="389"/>
      <c r="P189" s="389"/>
      <c r="Q189" s="389"/>
      <c r="R189" s="392"/>
    </row>
    <row r="190" spans="1:18" ht="31.5" x14ac:dyDescent="0.25">
      <c r="A190" s="389">
        <v>1890</v>
      </c>
      <c r="B190" s="389" t="s">
        <v>17</v>
      </c>
      <c r="C190" s="389" t="s">
        <v>140</v>
      </c>
      <c r="D190" s="387" t="s">
        <v>1763</v>
      </c>
      <c r="E190" s="387" t="s">
        <v>2351</v>
      </c>
      <c r="F190" s="387" t="s">
        <v>2352</v>
      </c>
      <c r="G190" s="456" t="s">
        <v>1766</v>
      </c>
      <c r="H190" s="392" t="s">
        <v>129</v>
      </c>
      <c r="I190" s="379" t="e">
        <f t="shared" si="3"/>
        <v>#REF!</v>
      </c>
      <c r="J190" s="338">
        <v>187</v>
      </c>
      <c r="K190" s="389" t="s">
        <v>2701</v>
      </c>
      <c r="L190" s="389"/>
      <c r="M190" s="389"/>
      <c r="N190" s="389"/>
      <c r="O190" s="389"/>
      <c r="P190" s="389"/>
      <c r="Q190" s="389"/>
      <c r="R190" s="392"/>
    </row>
    <row r="191" spans="1:18" ht="47.25" x14ac:dyDescent="0.25">
      <c r="A191" s="389">
        <v>1900</v>
      </c>
      <c r="B191" s="389" t="s">
        <v>21</v>
      </c>
      <c r="C191" s="389" t="s">
        <v>140</v>
      </c>
      <c r="D191" s="387" t="s">
        <v>1767</v>
      </c>
      <c r="E191" s="387" t="s">
        <v>1768</v>
      </c>
      <c r="F191" s="387" t="s">
        <v>2353</v>
      </c>
      <c r="G191" s="456" t="s">
        <v>2354</v>
      </c>
      <c r="H191" s="392" t="s">
        <v>10</v>
      </c>
      <c r="I191" s="379" t="e">
        <f t="shared" si="3"/>
        <v>#REF!</v>
      </c>
      <c r="J191" s="338">
        <v>188</v>
      </c>
      <c r="K191" s="389" t="s">
        <v>2701</v>
      </c>
      <c r="L191" s="389"/>
      <c r="M191" s="389"/>
      <c r="N191" s="389"/>
      <c r="O191" s="389"/>
      <c r="P191" s="389"/>
      <c r="Q191" s="389"/>
      <c r="R191" s="392"/>
    </row>
    <row r="192" spans="1:18" ht="47.25" x14ac:dyDescent="0.25">
      <c r="A192" s="389">
        <v>1910</v>
      </c>
      <c r="B192" s="389" t="s">
        <v>21</v>
      </c>
      <c r="C192" s="389" t="s">
        <v>140</v>
      </c>
      <c r="D192" s="387" t="s">
        <v>2355</v>
      </c>
      <c r="E192" s="387" t="s">
        <v>2356</v>
      </c>
      <c r="F192" s="387" t="s">
        <v>1771</v>
      </c>
      <c r="G192" s="456" t="s">
        <v>1772</v>
      </c>
      <c r="H192" s="392" t="s">
        <v>129</v>
      </c>
      <c r="I192" s="379" t="e">
        <f t="shared" si="3"/>
        <v>#REF!</v>
      </c>
      <c r="J192" s="338">
        <v>189</v>
      </c>
      <c r="K192" s="389" t="s">
        <v>2701</v>
      </c>
      <c r="L192" s="389"/>
      <c r="M192" s="389"/>
      <c r="N192" s="389"/>
      <c r="O192" s="389"/>
      <c r="P192" s="389"/>
      <c r="Q192" s="389"/>
      <c r="R192" s="392"/>
    </row>
    <row r="193" spans="1:18" ht="31.5" x14ac:dyDescent="0.25">
      <c r="A193" s="389">
        <v>1920</v>
      </c>
      <c r="B193" s="389" t="s">
        <v>26</v>
      </c>
      <c r="C193" s="389" t="s">
        <v>140</v>
      </c>
      <c r="D193" s="387" t="s">
        <v>985</v>
      </c>
      <c r="E193" s="387" t="s">
        <v>986</v>
      </c>
      <c r="F193" s="387" t="s">
        <v>1774</v>
      </c>
      <c r="G193" s="456" t="s">
        <v>987</v>
      </c>
      <c r="H193" s="392" t="s">
        <v>10</v>
      </c>
      <c r="I193" s="379" t="e">
        <f t="shared" si="3"/>
        <v>#REF!</v>
      </c>
      <c r="J193" s="338">
        <v>190</v>
      </c>
      <c r="K193" s="389" t="s">
        <v>2701</v>
      </c>
      <c r="L193" s="389"/>
      <c r="M193" s="389"/>
      <c r="N193" s="389"/>
      <c r="O193" s="389"/>
      <c r="P193" s="389"/>
      <c r="Q193" s="389"/>
      <c r="R193" s="392"/>
    </row>
    <row r="194" spans="1:18" ht="31.5" x14ac:dyDescent="0.25">
      <c r="A194" s="389">
        <v>1930</v>
      </c>
      <c r="B194" s="389" t="s">
        <v>26</v>
      </c>
      <c r="C194" s="389" t="s">
        <v>140</v>
      </c>
      <c r="D194" s="387" t="s">
        <v>988</v>
      </c>
      <c r="E194" s="387" t="s">
        <v>989</v>
      </c>
      <c r="F194" s="387" t="s">
        <v>1777</v>
      </c>
      <c r="G194" s="456" t="s">
        <v>2357</v>
      </c>
      <c r="H194" s="392" t="s">
        <v>129</v>
      </c>
      <c r="I194" s="379" t="e">
        <f t="shared" si="3"/>
        <v>#REF!</v>
      </c>
      <c r="J194" s="338">
        <v>191</v>
      </c>
      <c r="K194" s="389" t="s">
        <v>2701</v>
      </c>
      <c r="L194" s="389"/>
      <c r="M194" s="389"/>
      <c r="N194" s="389"/>
      <c r="O194" s="389"/>
      <c r="P194" s="389"/>
      <c r="Q194" s="389"/>
      <c r="R194" s="392"/>
    </row>
    <row r="195" spans="1:18" ht="31.5" x14ac:dyDescent="0.25">
      <c r="A195" s="389">
        <v>1940</v>
      </c>
      <c r="B195" s="389" t="s">
        <v>29</v>
      </c>
      <c r="C195" s="389" t="s">
        <v>141</v>
      </c>
      <c r="D195" s="387" t="s">
        <v>990</v>
      </c>
      <c r="E195" s="387" t="s">
        <v>2358</v>
      </c>
      <c r="F195" s="387" t="s">
        <v>1780</v>
      </c>
      <c r="G195" s="456" t="s">
        <v>1781</v>
      </c>
      <c r="H195" s="392" t="s">
        <v>7</v>
      </c>
      <c r="I195" s="379" t="e">
        <f t="shared" si="3"/>
        <v>#REF!</v>
      </c>
      <c r="J195" s="338">
        <v>192</v>
      </c>
      <c r="K195" s="389" t="s">
        <v>2701</v>
      </c>
      <c r="L195" s="389"/>
      <c r="M195" s="389"/>
      <c r="N195" s="389"/>
      <c r="O195" s="389"/>
      <c r="P195" s="389"/>
      <c r="Q195" s="389"/>
      <c r="R195" s="392"/>
    </row>
    <row r="196" spans="1:18" ht="31.5" x14ac:dyDescent="0.25">
      <c r="A196" s="389">
        <v>1950</v>
      </c>
      <c r="B196" s="389" t="s">
        <v>29</v>
      </c>
      <c r="C196" s="389" t="s">
        <v>141</v>
      </c>
      <c r="D196" s="387" t="s">
        <v>991</v>
      </c>
      <c r="E196" s="387" t="s">
        <v>1783</v>
      </c>
      <c r="F196" s="387" t="s">
        <v>992</v>
      </c>
      <c r="G196" s="456" t="s">
        <v>993</v>
      </c>
      <c r="H196" s="392" t="s">
        <v>129</v>
      </c>
      <c r="I196" s="379" t="e">
        <f t="shared" ref="I196:I216" si="4">IF(B196=B195,I195,I195+1)</f>
        <v>#REF!</v>
      </c>
      <c r="J196" s="338">
        <v>193</v>
      </c>
      <c r="K196" s="389" t="s">
        <v>2701</v>
      </c>
      <c r="L196" s="389"/>
      <c r="M196" s="389"/>
      <c r="N196" s="389"/>
      <c r="O196" s="389"/>
      <c r="P196" s="389"/>
      <c r="Q196" s="389"/>
      <c r="R196" s="392"/>
    </row>
    <row r="197" spans="1:18" ht="31.5" x14ac:dyDescent="0.25">
      <c r="A197" s="389">
        <v>1960</v>
      </c>
      <c r="B197" s="389" t="s">
        <v>35</v>
      </c>
      <c r="C197" s="389" t="s">
        <v>142</v>
      </c>
      <c r="D197" s="387" t="s">
        <v>994</v>
      </c>
      <c r="E197" s="387" t="s">
        <v>2359</v>
      </c>
      <c r="F197" s="387" t="s">
        <v>2360</v>
      </c>
      <c r="G197" s="456" t="s">
        <v>995</v>
      </c>
      <c r="H197" s="392" t="s">
        <v>10</v>
      </c>
      <c r="I197" s="379" t="e">
        <f t="shared" si="4"/>
        <v>#REF!</v>
      </c>
      <c r="J197" s="338">
        <v>194</v>
      </c>
      <c r="K197" s="389" t="s">
        <v>2701</v>
      </c>
      <c r="L197" s="389"/>
      <c r="M197" s="389"/>
      <c r="N197" s="389"/>
      <c r="O197" s="389"/>
      <c r="P197" s="389"/>
      <c r="Q197" s="389"/>
      <c r="R197" s="392"/>
    </row>
    <row r="198" spans="1:18" ht="47.25" x14ac:dyDescent="0.25">
      <c r="A198" s="389">
        <v>1970</v>
      </c>
      <c r="B198" s="389" t="s">
        <v>35</v>
      </c>
      <c r="C198" s="389" t="s">
        <v>142</v>
      </c>
      <c r="D198" s="387" t="s">
        <v>996</v>
      </c>
      <c r="E198" s="387" t="s">
        <v>262</v>
      </c>
      <c r="F198" s="387" t="s">
        <v>2361</v>
      </c>
      <c r="G198" s="456" t="s">
        <v>2362</v>
      </c>
      <c r="H198" s="389" t="s">
        <v>129</v>
      </c>
      <c r="I198" s="379" t="e">
        <f t="shared" si="4"/>
        <v>#REF!</v>
      </c>
      <c r="J198" s="338">
        <v>195</v>
      </c>
      <c r="K198" s="389" t="s">
        <v>2701</v>
      </c>
      <c r="L198" s="389"/>
      <c r="M198" s="389"/>
      <c r="N198" s="389"/>
      <c r="O198" s="389"/>
      <c r="P198" s="389"/>
      <c r="Q198" s="389"/>
      <c r="R198" s="389"/>
    </row>
    <row r="199" spans="1:18" ht="47.25" x14ac:dyDescent="0.25">
      <c r="A199" s="389">
        <v>1980</v>
      </c>
      <c r="B199" s="389" t="s">
        <v>46</v>
      </c>
      <c r="C199" s="389" t="s">
        <v>142</v>
      </c>
      <c r="D199" s="387" t="s">
        <v>2363</v>
      </c>
      <c r="E199" s="387" t="s">
        <v>263</v>
      </c>
      <c r="F199" s="387" t="s">
        <v>2364</v>
      </c>
      <c r="G199" s="456" t="s">
        <v>2365</v>
      </c>
      <c r="H199" s="392" t="s">
        <v>7</v>
      </c>
      <c r="I199" s="379" t="e">
        <f t="shared" si="4"/>
        <v>#REF!</v>
      </c>
      <c r="J199" s="338">
        <v>196</v>
      </c>
      <c r="K199" s="389" t="s">
        <v>2701</v>
      </c>
      <c r="L199" s="389"/>
      <c r="M199" s="389"/>
      <c r="N199" s="389"/>
      <c r="O199" s="389"/>
      <c r="P199" s="389"/>
      <c r="Q199" s="389"/>
      <c r="R199" s="392"/>
    </row>
    <row r="200" spans="1:18" ht="47.25" x14ac:dyDescent="0.25">
      <c r="A200" s="389">
        <v>1990</v>
      </c>
      <c r="B200" s="389" t="s">
        <v>46</v>
      </c>
      <c r="C200" s="389" t="s">
        <v>142</v>
      </c>
      <c r="D200" s="387" t="s">
        <v>1794</v>
      </c>
      <c r="E200" s="387" t="s">
        <v>2366</v>
      </c>
      <c r="F200" s="387" t="s">
        <v>264</v>
      </c>
      <c r="G200" s="456" t="s">
        <v>997</v>
      </c>
      <c r="H200" s="392" t="s">
        <v>129</v>
      </c>
      <c r="I200" s="379" t="e">
        <f t="shared" si="4"/>
        <v>#REF!</v>
      </c>
      <c r="J200" s="338">
        <v>197</v>
      </c>
      <c r="K200" s="389" t="s">
        <v>2701</v>
      </c>
      <c r="L200" s="389"/>
      <c r="M200" s="389"/>
      <c r="N200" s="389"/>
      <c r="O200" s="389"/>
      <c r="P200" s="389"/>
      <c r="Q200" s="389"/>
      <c r="R200" s="392"/>
    </row>
    <row r="201" spans="1:18" ht="31.5" x14ac:dyDescent="0.25">
      <c r="A201" s="389">
        <v>2000</v>
      </c>
      <c r="B201" s="389" t="s">
        <v>133</v>
      </c>
      <c r="C201" s="389" t="s">
        <v>142</v>
      </c>
      <c r="D201" s="387" t="s">
        <v>2367</v>
      </c>
      <c r="E201" s="387" t="s">
        <v>1799</v>
      </c>
      <c r="F201" s="387" t="s">
        <v>265</v>
      </c>
      <c r="G201" s="456" t="s">
        <v>2368</v>
      </c>
      <c r="H201" s="392" t="s">
        <v>10</v>
      </c>
      <c r="I201" s="379" t="e">
        <f t="shared" si="4"/>
        <v>#REF!</v>
      </c>
      <c r="J201" s="338">
        <v>198</v>
      </c>
      <c r="K201" s="389" t="s">
        <v>2701</v>
      </c>
      <c r="L201" s="389"/>
      <c r="M201" s="389"/>
      <c r="N201" s="389"/>
      <c r="O201" s="389"/>
      <c r="P201" s="389"/>
      <c r="Q201" s="389"/>
      <c r="R201" s="392"/>
    </row>
    <row r="202" spans="1:18" ht="31.5" x14ac:dyDescent="0.25">
      <c r="A202" s="389">
        <v>2010</v>
      </c>
      <c r="B202" s="389" t="s">
        <v>133</v>
      </c>
      <c r="C202" s="389" t="s">
        <v>142</v>
      </c>
      <c r="D202" s="387" t="s">
        <v>266</v>
      </c>
      <c r="E202" s="387" t="s">
        <v>1801</v>
      </c>
      <c r="F202" s="387" t="s">
        <v>267</v>
      </c>
      <c r="G202" s="456" t="s">
        <v>2369</v>
      </c>
      <c r="H202" s="392" t="s">
        <v>129</v>
      </c>
      <c r="I202" s="379" t="e">
        <f t="shared" si="4"/>
        <v>#REF!</v>
      </c>
      <c r="J202" s="338">
        <v>199</v>
      </c>
      <c r="K202" s="389" t="s">
        <v>2701</v>
      </c>
      <c r="L202" s="389"/>
      <c r="M202" s="389"/>
      <c r="N202" s="389"/>
      <c r="O202" s="389"/>
      <c r="P202" s="389"/>
      <c r="Q202" s="389"/>
      <c r="R202" s="392"/>
    </row>
    <row r="203" spans="1:18" ht="31.5" x14ac:dyDescent="0.25">
      <c r="A203" s="389">
        <v>2020</v>
      </c>
      <c r="B203" s="389" t="s">
        <v>68</v>
      </c>
      <c r="C203" s="393" t="s">
        <v>142</v>
      </c>
      <c r="D203" s="390" t="s">
        <v>268</v>
      </c>
      <c r="E203" s="390" t="s">
        <v>1803</v>
      </c>
      <c r="F203" s="390" t="s">
        <v>1804</v>
      </c>
      <c r="G203" s="456" t="s">
        <v>2370</v>
      </c>
      <c r="H203" s="392" t="s">
        <v>7</v>
      </c>
      <c r="I203" s="379" t="e">
        <f t="shared" si="4"/>
        <v>#REF!</v>
      </c>
      <c r="J203" s="338">
        <v>200</v>
      </c>
      <c r="K203" s="389" t="s">
        <v>2701</v>
      </c>
      <c r="L203" s="389"/>
      <c r="M203" s="389"/>
      <c r="N203" s="393"/>
      <c r="O203" s="391"/>
      <c r="P203" s="391"/>
      <c r="Q203" s="391"/>
      <c r="R203" s="392"/>
    </row>
    <row r="204" spans="1:18" ht="47.25" x14ac:dyDescent="0.25">
      <c r="A204" s="394">
        <v>2030</v>
      </c>
      <c r="B204" s="394" t="s">
        <v>68</v>
      </c>
      <c r="C204" s="391" t="s">
        <v>142</v>
      </c>
      <c r="D204" s="390" t="s">
        <v>2371</v>
      </c>
      <c r="E204" s="390" t="s">
        <v>2372</v>
      </c>
      <c r="F204" s="390" t="s">
        <v>2373</v>
      </c>
      <c r="G204" s="456" t="s">
        <v>2374</v>
      </c>
      <c r="H204" s="392" t="s">
        <v>129</v>
      </c>
      <c r="I204" s="379" t="e">
        <f t="shared" si="4"/>
        <v>#REF!</v>
      </c>
      <c r="J204" s="338">
        <v>201</v>
      </c>
      <c r="K204" s="389" t="s">
        <v>2701</v>
      </c>
      <c r="L204" s="394"/>
      <c r="M204" s="394"/>
      <c r="N204" s="391"/>
      <c r="O204" s="391"/>
      <c r="P204" s="391"/>
      <c r="Q204" s="391"/>
      <c r="R204" s="392"/>
    </row>
    <row r="205" spans="1:18" ht="31.5" x14ac:dyDescent="0.25">
      <c r="A205" s="394">
        <v>2040</v>
      </c>
      <c r="B205" s="394" t="s">
        <v>78</v>
      </c>
      <c r="C205" s="393" t="s">
        <v>142</v>
      </c>
      <c r="D205" s="390" t="s">
        <v>998</v>
      </c>
      <c r="E205" s="390" t="s">
        <v>2375</v>
      </c>
      <c r="F205" s="390" t="s">
        <v>2376</v>
      </c>
      <c r="G205" s="456" t="s">
        <v>1000</v>
      </c>
      <c r="H205" s="392" t="s">
        <v>10</v>
      </c>
      <c r="I205" s="379" t="e">
        <f t="shared" si="4"/>
        <v>#REF!</v>
      </c>
      <c r="J205" s="338">
        <v>202</v>
      </c>
      <c r="K205" s="389" t="s">
        <v>2701</v>
      </c>
      <c r="L205" s="394"/>
      <c r="M205" s="394"/>
      <c r="N205" s="393"/>
      <c r="O205" s="391"/>
      <c r="P205" s="391"/>
      <c r="Q205" s="391"/>
      <c r="R205" s="392"/>
    </row>
    <row r="206" spans="1:18" ht="47.25" x14ac:dyDescent="0.25">
      <c r="A206" s="394">
        <v>2050</v>
      </c>
      <c r="B206" s="394" t="s">
        <v>78</v>
      </c>
      <c r="C206" s="393" t="s">
        <v>142</v>
      </c>
      <c r="D206" s="390" t="s">
        <v>2377</v>
      </c>
      <c r="E206" s="390" t="s">
        <v>2378</v>
      </c>
      <c r="F206" s="390" t="s">
        <v>2379</v>
      </c>
      <c r="G206" s="456" t="s">
        <v>2380</v>
      </c>
      <c r="H206" s="392" t="s">
        <v>129</v>
      </c>
      <c r="I206" s="379" t="e">
        <f t="shared" si="4"/>
        <v>#REF!</v>
      </c>
      <c r="J206" s="338">
        <v>203</v>
      </c>
      <c r="K206" s="389" t="s">
        <v>2701</v>
      </c>
      <c r="L206" s="394"/>
      <c r="M206" s="394"/>
      <c r="N206" s="393"/>
      <c r="O206" s="391"/>
      <c r="P206" s="391"/>
      <c r="Q206" s="391"/>
      <c r="R206" s="392"/>
    </row>
    <row r="207" spans="1:18" ht="31.5" x14ac:dyDescent="0.25">
      <c r="A207" s="394">
        <v>2060</v>
      </c>
      <c r="B207" s="389" t="s">
        <v>88</v>
      </c>
      <c r="C207" s="393" t="s">
        <v>142</v>
      </c>
      <c r="D207" s="390" t="s">
        <v>1001</v>
      </c>
      <c r="E207" s="390" t="s">
        <v>1002</v>
      </c>
      <c r="F207" s="390" t="s">
        <v>1003</v>
      </c>
      <c r="G207" s="456" t="s">
        <v>1004</v>
      </c>
      <c r="H207" s="392" t="s">
        <v>7</v>
      </c>
      <c r="I207" s="379" t="e">
        <f t="shared" si="4"/>
        <v>#REF!</v>
      </c>
      <c r="J207" s="338">
        <v>204</v>
      </c>
      <c r="K207" s="389" t="s">
        <v>2701</v>
      </c>
      <c r="L207" s="394"/>
      <c r="M207" s="389"/>
      <c r="N207" s="393"/>
      <c r="O207" s="391"/>
      <c r="P207" s="391"/>
      <c r="Q207" s="391"/>
      <c r="R207" s="392"/>
    </row>
    <row r="208" spans="1:18" ht="31.5" x14ac:dyDescent="0.25">
      <c r="A208" s="394">
        <v>2070</v>
      </c>
      <c r="B208" s="389" t="s">
        <v>88</v>
      </c>
      <c r="C208" s="389" t="s">
        <v>142</v>
      </c>
      <c r="D208" s="387" t="s">
        <v>2381</v>
      </c>
      <c r="E208" s="387" t="s">
        <v>1005</v>
      </c>
      <c r="F208" s="387" t="s">
        <v>1006</v>
      </c>
      <c r="G208" s="456" t="s">
        <v>2382</v>
      </c>
      <c r="H208" s="392" t="s">
        <v>10</v>
      </c>
      <c r="I208" s="379" t="e">
        <f t="shared" si="4"/>
        <v>#REF!</v>
      </c>
      <c r="J208" s="338">
        <v>205</v>
      </c>
      <c r="K208" s="389" t="s">
        <v>2701</v>
      </c>
      <c r="L208" s="394"/>
      <c r="M208" s="389"/>
      <c r="N208" s="389"/>
      <c r="O208" s="389"/>
      <c r="P208" s="389"/>
      <c r="Q208" s="389"/>
      <c r="R208" s="392"/>
    </row>
    <row r="209" spans="1:18" ht="47.25" x14ac:dyDescent="0.25">
      <c r="A209" s="394">
        <v>2080</v>
      </c>
      <c r="B209" s="389" t="s">
        <v>95</v>
      </c>
      <c r="C209" s="389" t="s">
        <v>142</v>
      </c>
      <c r="D209" s="387" t="s">
        <v>1007</v>
      </c>
      <c r="E209" s="387" t="s">
        <v>2383</v>
      </c>
      <c r="F209" s="387" t="s">
        <v>1008</v>
      </c>
      <c r="G209" s="456" t="s">
        <v>2384</v>
      </c>
      <c r="H209" s="392" t="s">
        <v>129</v>
      </c>
      <c r="I209" s="379" t="e">
        <f t="shared" si="4"/>
        <v>#REF!</v>
      </c>
      <c r="J209" s="338">
        <v>206</v>
      </c>
      <c r="K209" s="389" t="s">
        <v>2701</v>
      </c>
      <c r="L209" s="394"/>
      <c r="M209" s="389"/>
      <c r="N209" s="389"/>
      <c r="O209" s="389"/>
      <c r="P209" s="389"/>
      <c r="Q209" s="389"/>
      <c r="R209" s="392"/>
    </row>
    <row r="210" spans="1:18" ht="31.5" x14ac:dyDescent="0.25">
      <c r="A210" s="394">
        <v>2090</v>
      </c>
      <c r="B210" s="389" t="s">
        <v>95</v>
      </c>
      <c r="C210" s="389" t="s">
        <v>142</v>
      </c>
      <c r="D210" s="387" t="s">
        <v>275</v>
      </c>
      <c r="E210" s="387" t="s">
        <v>1009</v>
      </c>
      <c r="F210" s="387" t="s">
        <v>891</v>
      </c>
      <c r="G210" s="456" t="s">
        <v>2385</v>
      </c>
      <c r="H210" s="392" t="s">
        <v>7</v>
      </c>
      <c r="I210" s="379" t="e">
        <f t="shared" si="4"/>
        <v>#REF!</v>
      </c>
      <c r="J210" s="338">
        <v>207</v>
      </c>
      <c r="K210" s="389" t="s">
        <v>2701</v>
      </c>
      <c r="L210" s="394"/>
      <c r="M210" s="389"/>
      <c r="N210" s="389"/>
      <c r="O210" s="389"/>
      <c r="P210" s="389"/>
      <c r="Q210" s="389"/>
      <c r="R210" s="392"/>
    </row>
    <row r="211" spans="1:18" ht="47.25" x14ac:dyDescent="0.25">
      <c r="A211" s="394">
        <v>2100</v>
      </c>
      <c r="B211" s="389" t="s">
        <v>106</v>
      </c>
      <c r="C211" s="389" t="s">
        <v>142</v>
      </c>
      <c r="D211" s="387" t="s">
        <v>2386</v>
      </c>
      <c r="E211" s="387" t="s">
        <v>1826</v>
      </c>
      <c r="F211" s="387" t="s">
        <v>2387</v>
      </c>
      <c r="G211" s="456" t="s">
        <v>2388</v>
      </c>
      <c r="H211" s="392" t="s">
        <v>129</v>
      </c>
      <c r="I211" s="379" t="e">
        <f t="shared" si="4"/>
        <v>#REF!</v>
      </c>
      <c r="J211" s="338">
        <v>208</v>
      </c>
      <c r="K211" s="389" t="s">
        <v>2701</v>
      </c>
      <c r="L211" s="394"/>
      <c r="M211" s="389"/>
      <c r="N211" s="389"/>
      <c r="O211" s="389"/>
      <c r="P211" s="389"/>
      <c r="Q211" s="389"/>
      <c r="R211" s="392"/>
    </row>
    <row r="212" spans="1:18" ht="47.25" x14ac:dyDescent="0.25">
      <c r="A212" s="394">
        <v>2110</v>
      </c>
      <c r="B212" s="389" t="s">
        <v>106</v>
      </c>
      <c r="C212" s="389" t="s">
        <v>142</v>
      </c>
      <c r="D212" s="387" t="s">
        <v>1010</v>
      </c>
      <c r="E212" s="387" t="s">
        <v>2389</v>
      </c>
      <c r="F212" s="387" t="s">
        <v>1011</v>
      </c>
      <c r="G212" s="456" t="s">
        <v>2390</v>
      </c>
      <c r="H212" s="392" t="s">
        <v>10</v>
      </c>
      <c r="I212" s="379" t="e">
        <f t="shared" si="4"/>
        <v>#REF!</v>
      </c>
      <c r="J212" s="338">
        <v>209</v>
      </c>
      <c r="K212" s="389" t="s">
        <v>2701</v>
      </c>
      <c r="L212" s="394"/>
      <c r="M212" s="389"/>
      <c r="N212" s="389"/>
      <c r="O212" s="389"/>
      <c r="P212" s="389"/>
      <c r="Q212" s="389"/>
      <c r="R212" s="392"/>
    </row>
    <row r="213" spans="1:18" ht="31.5" x14ac:dyDescent="0.25">
      <c r="A213" s="394">
        <v>2120</v>
      </c>
      <c r="B213" s="394" t="s">
        <v>119</v>
      </c>
      <c r="C213" s="389" t="s">
        <v>142</v>
      </c>
      <c r="D213" s="387" t="s">
        <v>282</v>
      </c>
      <c r="E213" s="387" t="s">
        <v>1012</v>
      </c>
      <c r="F213" s="387" t="s">
        <v>2391</v>
      </c>
      <c r="G213" s="456" t="s">
        <v>1013</v>
      </c>
      <c r="H213" s="392" t="s">
        <v>129</v>
      </c>
      <c r="I213" s="379" t="e">
        <f t="shared" si="4"/>
        <v>#REF!</v>
      </c>
      <c r="J213" s="338">
        <v>210</v>
      </c>
      <c r="K213" s="389" t="s">
        <v>2701</v>
      </c>
      <c r="L213" s="394"/>
      <c r="M213" s="394"/>
      <c r="N213" s="389"/>
      <c r="O213" s="389"/>
      <c r="P213" s="389"/>
      <c r="Q213" s="389"/>
      <c r="R213" s="392"/>
    </row>
    <row r="214" spans="1:18" ht="47.25" x14ac:dyDescent="0.25">
      <c r="A214" s="394">
        <v>2130</v>
      </c>
      <c r="B214" s="394" t="s">
        <v>119</v>
      </c>
      <c r="C214" s="389" t="s">
        <v>142</v>
      </c>
      <c r="D214" s="387" t="s">
        <v>1014</v>
      </c>
      <c r="E214" s="387" t="s">
        <v>2392</v>
      </c>
      <c r="F214" s="387" t="s">
        <v>1015</v>
      </c>
      <c r="G214" s="456" t="s">
        <v>2393</v>
      </c>
      <c r="H214" s="392" t="s">
        <v>7</v>
      </c>
      <c r="I214" s="379" t="e">
        <f t="shared" si="4"/>
        <v>#REF!</v>
      </c>
      <c r="J214" s="338">
        <v>211</v>
      </c>
      <c r="K214" s="389" t="s">
        <v>2701</v>
      </c>
      <c r="L214" s="394"/>
      <c r="M214" s="394"/>
      <c r="N214" s="389"/>
      <c r="O214" s="389"/>
      <c r="P214" s="389"/>
      <c r="Q214" s="389"/>
      <c r="R214" s="392"/>
    </row>
    <row r="215" spans="1:18" ht="31.5" x14ac:dyDescent="0.25">
      <c r="A215" s="394">
        <v>2140</v>
      </c>
      <c r="B215" s="394" t="s">
        <v>123</v>
      </c>
      <c r="C215" s="391" t="s">
        <v>142</v>
      </c>
      <c r="D215" s="390" t="s">
        <v>2394</v>
      </c>
      <c r="E215" s="390" t="s">
        <v>1833</v>
      </c>
      <c r="F215" s="390" t="s">
        <v>1016</v>
      </c>
      <c r="G215" s="456" t="s">
        <v>1017</v>
      </c>
      <c r="H215" s="392" t="s">
        <v>129</v>
      </c>
      <c r="I215" s="379" t="e">
        <f t="shared" si="4"/>
        <v>#REF!</v>
      </c>
      <c r="J215" s="338">
        <v>212</v>
      </c>
      <c r="K215" s="389" t="s">
        <v>2701</v>
      </c>
      <c r="L215" s="394"/>
      <c r="M215" s="394"/>
      <c r="N215" s="391"/>
      <c r="O215" s="391"/>
      <c r="P215" s="391"/>
      <c r="Q215" s="391"/>
      <c r="R215" s="392"/>
    </row>
    <row r="216" spans="1:18" ht="15.75" x14ac:dyDescent="0.25">
      <c r="A216" s="394">
        <v>2150</v>
      </c>
      <c r="B216" s="394" t="s">
        <v>123</v>
      </c>
      <c r="C216" s="389" t="s">
        <v>141</v>
      </c>
      <c r="D216" s="387" t="s">
        <v>1018</v>
      </c>
      <c r="E216" s="387" t="s">
        <v>1019</v>
      </c>
      <c r="F216" s="387" t="s">
        <v>1020</v>
      </c>
      <c r="G216" s="456" t="s">
        <v>1021</v>
      </c>
      <c r="H216" s="392" t="s">
        <v>10</v>
      </c>
      <c r="I216" s="379" t="e">
        <f t="shared" si="4"/>
        <v>#REF!</v>
      </c>
      <c r="J216" s="338">
        <v>213</v>
      </c>
      <c r="K216" s="389" t="s">
        <v>2701</v>
      </c>
      <c r="L216" s="394"/>
      <c r="M216" s="394"/>
      <c r="N216" s="389"/>
      <c r="O216" s="389"/>
      <c r="P216" s="389"/>
      <c r="Q216" s="389"/>
      <c r="R216" s="392"/>
    </row>
    <row r="220" spans="1:18" x14ac:dyDescent="0.25">
      <c r="E220" s="379" t="s">
        <v>1022</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17"/>
  <sheetViews>
    <sheetView workbookViewId="0">
      <selection sqref="A1:XFD1048576"/>
    </sheetView>
  </sheetViews>
  <sheetFormatPr baseColWidth="10" defaultRowHeight="15" x14ac:dyDescent="0.25"/>
  <cols>
    <col min="1" max="2" width="11" style="27" customWidth="1"/>
    <col min="3" max="3" width="24.7109375" style="27" customWidth="1"/>
    <col min="4" max="4" width="43" style="27" customWidth="1"/>
    <col min="5" max="5" width="39.42578125" style="27" customWidth="1"/>
    <col min="6" max="6" width="42.140625" style="27" customWidth="1"/>
    <col min="7" max="7" width="46.28515625" style="27" customWidth="1"/>
    <col min="8" max="10" width="78.7109375" style="27" customWidth="1"/>
    <col min="11" max="16384" width="11.42578125" style="27"/>
  </cols>
  <sheetData>
    <row r="1" spans="1:18" ht="18" customHeight="1" x14ac:dyDescent="0.25">
      <c r="A1" s="342" t="s">
        <v>0</v>
      </c>
      <c r="B1" s="342" t="s">
        <v>1</v>
      </c>
      <c r="C1" s="342" t="s">
        <v>2</v>
      </c>
      <c r="D1" s="342" t="s">
        <v>143</v>
      </c>
      <c r="E1" s="342" t="s">
        <v>144</v>
      </c>
      <c r="F1" s="342" t="s">
        <v>145</v>
      </c>
      <c r="G1" s="342" t="s">
        <v>146</v>
      </c>
      <c r="H1" s="342" t="s">
        <v>3</v>
      </c>
      <c r="I1" s="342" t="s">
        <v>4</v>
      </c>
      <c r="J1" s="343"/>
      <c r="K1" s="342"/>
      <c r="L1" s="342"/>
      <c r="M1" s="342"/>
      <c r="N1" s="342"/>
      <c r="O1" s="342"/>
      <c r="P1" s="342"/>
      <c r="Q1" s="342"/>
      <c r="R1" s="342"/>
    </row>
    <row r="2" spans="1:18" ht="18" customHeight="1" x14ac:dyDescent="0.25">
      <c r="A2" s="343">
        <v>10</v>
      </c>
      <c r="B2" s="342" t="s">
        <v>5</v>
      </c>
      <c r="C2" s="342" t="s">
        <v>6</v>
      </c>
      <c r="D2" s="342" t="s">
        <v>2395</v>
      </c>
      <c r="E2" s="342" t="s">
        <v>2396</v>
      </c>
      <c r="F2" s="342" t="s">
        <v>2397</v>
      </c>
      <c r="G2" s="342" t="s">
        <v>2398</v>
      </c>
      <c r="H2" s="344" t="s">
        <v>7</v>
      </c>
      <c r="I2" s="343">
        <v>1</v>
      </c>
      <c r="J2" s="345">
        <v>0</v>
      </c>
      <c r="K2" s="342"/>
      <c r="L2" s="342"/>
      <c r="M2" s="342"/>
      <c r="N2" s="342"/>
      <c r="O2" s="342"/>
      <c r="P2" s="342"/>
      <c r="Q2" s="342"/>
      <c r="R2" s="344"/>
    </row>
    <row r="3" spans="1:18" ht="18" customHeight="1" x14ac:dyDescent="0.25">
      <c r="A3" s="343">
        <v>20</v>
      </c>
      <c r="B3" s="342" t="s">
        <v>5</v>
      </c>
      <c r="C3" s="342" t="s">
        <v>8</v>
      </c>
      <c r="D3" s="342" t="s">
        <v>800</v>
      </c>
      <c r="E3" s="342" t="s">
        <v>2399</v>
      </c>
      <c r="F3" s="342" t="s">
        <v>1128</v>
      </c>
      <c r="G3" s="342" t="s">
        <v>1129</v>
      </c>
      <c r="H3" s="344" t="s">
        <v>7</v>
      </c>
      <c r="I3" s="343">
        <v>1</v>
      </c>
      <c r="J3" s="345">
        <v>1</v>
      </c>
      <c r="K3" s="342"/>
      <c r="L3" s="342"/>
      <c r="M3" s="342"/>
      <c r="N3" s="342"/>
      <c r="O3" s="342"/>
      <c r="P3" s="342"/>
      <c r="Q3" s="342"/>
      <c r="R3" s="344"/>
    </row>
    <row r="4" spans="1:18" ht="18" customHeight="1" x14ac:dyDescent="0.25">
      <c r="A4" s="343">
        <v>30</v>
      </c>
      <c r="B4" s="342" t="s">
        <v>5</v>
      </c>
      <c r="C4" s="342" t="s">
        <v>9</v>
      </c>
      <c r="D4" s="342" t="s">
        <v>2400</v>
      </c>
      <c r="E4" s="342" t="s">
        <v>2401</v>
      </c>
      <c r="F4" s="342" t="s">
        <v>1132</v>
      </c>
      <c r="G4" s="342" t="s">
        <v>801</v>
      </c>
      <c r="H4" s="344" t="s">
        <v>10</v>
      </c>
      <c r="I4" s="343">
        <v>1</v>
      </c>
      <c r="J4" s="345">
        <v>2</v>
      </c>
      <c r="K4" s="342"/>
      <c r="L4" s="342"/>
      <c r="M4" s="342"/>
      <c r="N4" s="342"/>
      <c r="O4" s="342"/>
      <c r="P4" s="342"/>
      <c r="Q4" s="342"/>
      <c r="R4" s="344"/>
    </row>
    <row r="5" spans="1:18" ht="18" customHeight="1" x14ac:dyDescent="0.25">
      <c r="A5" s="343">
        <v>40</v>
      </c>
      <c r="B5" s="342" t="s">
        <v>5</v>
      </c>
      <c r="C5" s="342" t="s">
        <v>11</v>
      </c>
      <c r="D5" s="342" t="s">
        <v>147</v>
      </c>
      <c r="E5" s="342" t="s">
        <v>2402</v>
      </c>
      <c r="F5" s="342" t="s">
        <v>1135</v>
      </c>
      <c r="G5" s="342" t="s">
        <v>802</v>
      </c>
      <c r="H5" s="344" t="s">
        <v>10</v>
      </c>
      <c r="I5" s="343">
        <v>1</v>
      </c>
      <c r="J5" s="345">
        <v>3</v>
      </c>
      <c r="K5" s="342"/>
      <c r="L5" s="342"/>
      <c r="M5" s="342"/>
      <c r="N5" s="342"/>
      <c r="O5" s="342"/>
      <c r="P5" s="342"/>
      <c r="Q5" s="342"/>
      <c r="R5" s="344"/>
    </row>
    <row r="6" spans="1:18" ht="18" customHeight="1" x14ac:dyDescent="0.25">
      <c r="A6" s="343">
        <v>50</v>
      </c>
      <c r="B6" s="342" t="s">
        <v>5</v>
      </c>
      <c r="C6" s="342" t="s">
        <v>12</v>
      </c>
      <c r="D6" s="342" t="s">
        <v>2403</v>
      </c>
      <c r="E6" s="342" t="s">
        <v>2404</v>
      </c>
      <c r="F6" s="342" t="s">
        <v>1139</v>
      </c>
      <c r="G6" s="342" t="s">
        <v>2405</v>
      </c>
      <c r="H6" s="344" t="s">
        <v>7</v>
      </c>
      <c r="I6" s="343">
        <v>1</v>
      </c>
      <c r="J6" s="345">
        <v>4</v>
      </c>
      <c r="K6" s="342"/>
      <c r="L6" s="342"/>
      <c r="M6" s="342"/>
      <c r="N6" s="342"/>
      <c r="O6" s="342"/>
      <c r="P6" s="342"/>
      <c r="Q6" s="342"/>
      <c r="R6" s="344"/>
    </row>
    <row r="7" spans="1:18" ht="18" customHeight="1" x14ac:dyDescent="0.25">
      <c r="A7" s="343">
        <v>60</v>
      </c>
      <c r="B7" s="342" t="s">
        <v>5</v>
      </c>
      <c r="C7" s="342" t="s">
        <v>13</v>
      </c>
      <c r="D7" s="342" t="s">
        <v>2406</v>
      </c>
      <c r="E7" s="342" t="s">
        <v>2407</v>
      </c>
      <c r="F7" s="342" t="s">
        <v>1143</v>
      </c>
      <c r="G7" s="342" t="s">
        <v>2408</v>
      </c>
      <c r="H7" s="344" t="s">
        <v>7</v>
      </c>
      <c r="I7" s="343">
        <v>1</v>
      </c>
      <c r="J7" s="345">
        <v>5</v>
      </c>
      <c r="K7" s="342"/>
      <c r="L7" s="342"/>
      <c r="M7" s="342"/>
      <c r="N7" s="342"/>
      <c r="O7" s="342"/>
      <c r="P7" s="342"/>
      <c r="Q7" s="342"/>
      <c r="R7" s="344"/>
    </row>
    <row r="8" spans="1:18" ht="18" customHeight="1" x14ac:dyDescent="0.25">
      <c r="A8" s="343">
        <v>70</v>
      </c>
      <c r="B8" s="342" t="s">
        <v>5</v>
      </c>
      <c r="C8" s="342" t="s">
        <v>14</v>
      </c>
      <c r="D8" s="342" t="s">
        <v>2409</v>
      </c>
      <c r="E8" s="342" t="s">
        <v>803</v>
      </c>
      <c r="F8" s="342" t="s">
        <v>1146</v>
      </c>
      <c r="G8" s="342" t="s">
        <v>2410</v>
      </c>
      <c r="H8" s="344" t="s">
        <v>10</v>
      </c>
      <c r="I8" s="343">
        <v>1</v>
      </c>
      <c r="J8" s="345">
        <v>6</v>
      </c>
      <c r="K8" s="342"/>
      <c r="L8" s="342"/>
      <c r="M8" s="342"/>
      <c r="N8" s="342"/>
      <c r="O8" s="342"/>
      <c r="P8" s="342"/>
      <c r="Q8" s="342"/>
      <c r="R8" s="344"/>
    </row>
    <row r="9" spans="1:18" ht="18" customHeight="1" x14ac:dyDescent="0.25">
      <c r="A9" s="343">
        <v>80</v>
      </c>
      <c r="B9" s="342" t="s">
        <v>5</v>
      </c>
      <c r="C9" s="342" t="s">
        <v>15</v>
      </c>
      <c r="D9" s="342" t="s">
        <v>2411</v>
      </c>
      <c r="E9" s="342" t="s">
        <v>804</v>
      </c>
      <c r="F9" s="342" t="s">
        <v>1150</v>
      </c>
      <c r="G9" s="342" t="s">
        <v>805</v>
      </c>
      <c r="H9" s="344" t="s">
        <v>7</v>
      </c>
      <c r="I9" s="343">
        <v>1</v>
      </c>
      <c r="J9" s="345">
        <v>7</v>
      </c>
      <c r="K9" s="342"/>
      <c r="L9" s="342"/>
      <c r="M9" s="342"/>
      <c r="N9" s="342"/>
      <c r="O9" s="342"/>
      <c r="P9" s="342"/>
      <c r="Q9" s="342"/>
      <c r="R9" s="344"/>
    </row>
    <row r="10" spans="1:18" ht="18" customHeight="1" x14ac:dyDescent="0.25">
      <c r="A10" s="343">
        <v>90</v>
      </c>
      <c r="B10" s="342" t="s">
        <v>5</v>
      </c>
      <c r="C10" s="342" t="s">
        <v>16</v>
      </c>
      <c r="D10" s="342" t="s">
        <v>2412</v>
      </c>
      <c r="E10" s="342" t="s">
        <v>2413</v>
      </c>
      <c r="F10" s="342" t="s">
        <v>1154</v>
      </c>
      <c r="G10" s="342" t="s">
        <v>806</v>
      </c>
      <c r="H10" s="344" t="s">
        <v>10</v>
      </c>
      <c r="I10" s="343">
        <v>1</v>
      </c>
      <c r="J10" s="345">
        <v>8</v>
      </c>
      <c r="K10" s="342"/>
      <c r="L10" s="342"/>
      <c r="M10" s="342"/>
      <c r="N10" s="342"/>
      <c r="O10" s="342"/>
      <c r="P10" s="342"/>
      <c r="Q10" s="342"/>
      <c r="R10" s="344"/>
    </row>
    <row r="11" spans="1:18" ht="18" customHeight="1" x14ac:dyDescent="0.25">
      <c r="A11" s="343">
        <v>100</v>
      </c>
      <c r="B11" s="342" t="s">
        <v>17</v>
      </c>
      <c r="C11" s="342" t="s">
        <v>18</v>
      </c>
      <c r="D11" s="342" t="s">
        <v>2414</v>
      </c>
      <c r="E11" s="342" t="s">
        <v>807</v>
      </c>
      <c r="F11" s="342" t="s">
        <v>2415</v>
      </c>
      <c r="G11" s="342" t="s">
        <v>808</v>
      </c>
      <c r="H11" s="344" t="s">
        <v>10</v>
      </c>
      <c r="I11" s="343">
        <v>2</v>
      </c>
      <c r="J11" s="345">
        <v>9</v>
      </c>
      <c r="K11" s="342"/>
      <c r="L11" s="342"/>
      <c r="M11" s="342"/>
      <c r="N11" s="342"/>
      <c r="O11" s="342"/>
      <c r="P11" s="342"/>
      <c r="Q11" s="342"/>
      <c r="R11" s="344"/>
    </row>
    <row r="12" spans="1:18" ht="18" customHeight="1" x14ac:dyDescent="0.25">
      <c r="A12" s="343">
        <v>110</v>
      </c>
      <c r="B12" s="342" t="s">
        <v>17</v>
      </c>
      <c r="C12" s="342" t="s">
        <v>19</v>
      </c>
      <c r="D12" s="342" t="s">
        <v>2416</v>
      </c>
      <c r="E12" s="342" t="s">
        <v>2417</v>
      </c>
      <c r="F12" s="342" t="s">
        <v>1162</v>
      </c>
      <c r="G12" s="342" t="s">
        <v>149</v>
      </c>
      <c r="H12" s="344" t="s">
        <v>7</v>
      </c>
      <c r="I12" s="343">
        <v>2</v>
      </c>
      <c r="J12" s="345">
        <v>10</v>
      </c>
      <c r="K12" s="342"/>
      <c r="L12" s="342"/>
      <c r="M12" s="342"/>
      <c r="N12" s="342"/>
      <c r="O12" s="342"/>
      <c r="P12" s="342"/>
      <c r="Q12" s="342"/>
      <c r="R12" s="344"/>
    </row>
    <row r="13" spans="1:18" ht="18" customHeight="1" x14ac:dyDescent="0.25">
      <c r="A13" s="343">
        <v>120</v>
      </c>
      <c r="B13" s="342" t="s">
        <v>17</v>
      </c>
      <c r="C13" s="342" t="s">
        <v>20</v>
      </c>
      <c r="D13" s="342" t="s">
        <v>2418</v>
      </c>
      <c r="E13" s="342" t="s">
        <v>2419</v>
      </c>
      <c r="F13" s="342" t="s">
        <v>2420</v>
      </c>
      <c r="G13" s="342" t="s">
        <v>2421</v>
      </c>
      <c r="H13" s="344" t="s">
        <v>10</v>
      </c>
      <c r="I13" s="343">
        <v>2</v>
      </c>
      <c r="J13" s="345">
        <v>11</v>
      </c>
      <c r="K13" s="342"/>
      <c r="L13" s="342"/>
      <c r="M13" s="342"/>
      <c r="N13" s="342"/>
      <c r="O13" s="342"/>
      <c r="P13" s="342"/>
      <c r="Q13" s="342"/>
      <c r="R13" s="344"/>
    </row>
    <row r="14" spans="1:18" ht="18" customHeight="1" x14ac:dyDescent="0.25">
      <c r="A14" s="343">
        <v>130</v>
      </c>
      <c r="B14" s="342" t="s">
        <v>21</v>
      </c>
      <c r="C14" s="342" t="s">
        <v>22</v>
      </c>
      <c r="D14" s="342" t="s">
        <v>809</v>
      </c>
      <c r="E14" s="342" t="s">
        <v>2422</v>
      </c>
      <c r="F14" s="342" t="s">
        <v>1169</v>
      </c>
      <c r="G14" s="342" t="s">
        <v>2423</v>
      </c>
      <c r="H14" s="344" t="s">
        <v>7</v>
      </c>
      <c r="I14" s="343">
        <v>3</v>
      </c>
      <c r="J14" s="345">
        <v>12</v>
      </c>
      <c r="K14" s="342"/>
      <c r="L14" s="342"/>
      <c r="M14" s="342"/>
      <c r="N14" s="342"/>
      <c r="O14" s="342"/>
      <c r="P14" s="342"/>
      <c r="Q14" s="342"/>
      <c r="R14" s="344"/>
    </row>
    <row r="15" spans="1:18" ht="18" customHeight="1" x14ac:dyDescent="0.25">
      <c r="A15" s="343">
        <v>140</v>
      </c>
      <c r="B15" s="342" t="s">
        <v>21</v>
      </c>
      <c r="C15" s="342" t="s">
        <v>23</v>
      </c>
      <c r="D15" s="342" t="s">
        <v>810</v>
      </c>
      <c r="E15" s="342" t="s">
        <v>2424</v>
      </c>
      <c r="F15" s="342" t="s">
        <v>2425</v>
      </c>
      <c r="G15" s="342" t="s">
        <v>2426</v>
      </c>
      <c r="H15" s="344" t="s">
        <v>7</v>
      </c>
      <c r="I15" s="343">
        <v>3</v>
      </c>
      <c r="J15" s="345">
        <v>14</v>
      </c>
      <c r="K15" s="342"/>
      <c r="L15" s="342"/>
      <c r="M15" s="342"/>
      <c r="N15" s="342"/>
      <c r="O15" s="342"/>
      <c r="P15" s="342"/>
      <c r="Q15" s="342"/>
      <c r="R15" s="344"/>
    </row>
    <row r="16" spans="1:18" ht="18" customHeight="1" x14ac:dyDescent="0.25">
      <c r="A16" s="343">
        <v>150</v>
      </c>
      <c r="B16" s="342" t="s">
        <v>21</v>
      </c>
      <c r="C16" s="342" t="s">
        <v>24</v>
      </c>
      <c r="D16" s="342" t="s">
        <v>810</v>
      </c>
      <c r="E16" s="342" t="s">
        <v>811</v>
      </c>
      <c r="F16" s="342" t="s">
        <v>2427</v>
      </c>
      <c r="G16" s="342" t="s">
        <v>812</v>
      </c>
      <c r="H16" s="344" t="s">
        <v>10</v>
      </c>
      <c r="I16" s="343">
        <v>3</v>
      </c>
      <c r="J16" s="345">
        <v>13</v>
      </c>
      <c r="K16" s="342"/>
      <c r="L16" s="342"/>
      <c r="M16" s="342"/>
      <c r="N16" s="342"/>
      <c r="O16" s="342"/>
      <c r="P16" s="342"/>
      <c r="Q16" s="342"/>
      <c r="R16" s="344"/>
    </row>
    <row r="17" spans="1:18" ht="18" customHeight="1" x14ac:dyDescent="0.25">
      <c r="A17" s="343">
        <v>160</v>
      </c>
      <c r="B17" s="342" t="s">
        <v>21</v>
      </c>
      <c r="C17" s="342" t="s">
        <v>25</v>
      </c>
      <c r="D17" s="342" t="s">
        <v>813</v>
      </c>
      <c r="E17" s="342" t="s">
        <v>2428</v>
      </c>
      <c r="F17" s="342" t="s">
        <v>2429</v>
      </c>
      <c r="G17" s="342" t="s">
        <v>1182</v>
      </c>
      <c r="H17" s="344" t="s">
        <v>7</v>
      </c>
      <c r="I17" s="343" t="e">
        <v>#REF!</v>
      </c>
      <c r="J17" s="345">
        <v>15</v>
      </c>
      <c r="K17" s="342"/>
      <c r="L17" s="342"/>
      <c r="M17" s="342"/>
      <c r="N17" s="342"/>
      <c r="O17" s="342"/>
      <c r="P17" s="342"/>
      <c r="Q17" s="342"/>
      <c r="R17" s="344"/>
    </row>
    <row r="18" spans="1:18" ht="18" customHeight="1" x14ac:dyDescent="0.25">
      <c r="A18" s="343">
        <v>170</v>
      </c>
      <c r="B18" s="342" t="s">
        <v>26</v>
      </c>
      <c r="C18" s="342" t="s">
        <v>27</v>
      </c>
      <c r="D18" s="342" t="s">
        <v>2430</v>
      </c>
      <c r="E18" s="342" t="s">
        <v>2431</v>
      </c>
      <c r="F18" s="342" t="s">
        <v>814</v>
      </c>
      <c r="G18" s="342" t="s">
        <v>815</v>
      </c>
      <c r="H18" s="344" t="s">
        <v>7</v>
      </c>
      <c r="I18" s="343" t="e">
        <v>#REF!</v>
      </c>
      <c r="J18" s="345">
        <v>16</v>
      </c>
      <c r="K18" s="342"/>
      <c r="L18" s="342"/>
      <c r="M18" s="342"/>
      <c r="N18" s="342"/>
      <c r="O18" s="342"/>
      <c r="P18" s="342"/>
      <c r="Q18" s="342"/>
      <c r="R18" s="344"/>
    </row>
    <row r="19" spans="1:18" ht="18" customHeight="1" x14ac:dyDescent="0.25">
      <c r="A19" s="343">
        <v>180</v>
      </c>
      <c r="B19" s="342" t="s">
        <v>26</v>
      </c>
      <c r="C19" s="342" t="s">
        <v>28</v>
      </c>
      <c r="D19" s="342" t="s">
        <v>816</v>
      </c>
      <c r="E19" s="342" t="s">
        <v>2432</v>
      </c>
      <c r="F19" s="342" t="s">
        <v>1188</v>
      </c>
      <c r="G19" s="342" t="s">
        <v>817</v>
      </c>
      <c r="H19" s="344" t="s">
        <v>10</v>
      </c>
      <c r="I19" s="343" t="e">
        <v>#REF!</v>
      </c>
      <c r="J19" s="345">
        <v>17</v>
      </c>
      <c r="K19" s="342"/>
      <c r="L19" s="342"/>
      <c r="M19" s="342"/>
      <c r="N19" s="342"/>
      <c r="O19" s="342"/>
      <c r="P19" s="342"/>
      <c r="Q19" s="342"/>
      <c r="R19" s="344"/>
    </row>
    <row r="20" spans="1:18" ht="18" customHeight="1" x14ac:dyDescent="0.25">
      <c r="A20" s="343">
        <v>190</v>
      </c>
      <c r="B20" s="342" t="s">
        <v>29</v>
      </c>
      <c r="C20" s="342" t="s">
        <v>30</v>
      </c>
      <c r="D20" s="342" t="s">
        <v>2433</v>
      </c>
      <c r="E20" s="342" t="s">
        <v>2434</v>
      </c>
      <c r="F20" s="342" t="s">
        <v>2435</v>
      </c>
      <c r="G20" s="342" t="s">
        <v>2436</v>
      </c>
      <c r="H20" s="344" t="s">
        <v>10</v>
      </c>
      <c r="I20" s="343" t="e">
        <v>#REF!</v>
      </c>
      <c r="J20" s="345">
        <v>18</v>
      </c>
      <c r="K20" s="342"/>
      <c r="L20" s="342"/>
      <c r="M20" s="342"/>
      <c r="N20" s="342"/>
      <c r="O20" s="342"/>
      <c r="P20" s="342"/>
      <c r="Q20" s="342"/>
      <c r="R20" s="344"/>
    </row>
    <row r="21" spans="1:18" ht="18" customHeight="1" x14ac:dyDescent="0.25">
      <c r="A21" s="343">
        <v>200</v>
      </c>
      <c r="B21" s="342" t="s">
        <v>29</v>
      </c>
      <c r="C21" s="342" t="s">
        <v>31</v>
      </c>
      <c r="D21" s="342" t="s">
        <v>2437</v>
      </c>
      <c r="E21" s="342" t="s">
        <v>2438</v>
      </c>
      <c r="F21" s="342" t="s">
        <v>818</v>
      </c>
      <c r="G21" s="342" t="s">
        <v>2439</v>
      </c>
      <c r="H21" s="344" t="s">
        <v>10</v>
      </c>
      <c r="I21" s="343" t="e">
        <v>#REF!</v>
      </c>
      <c r="J21" s="345">
        <v>19</v>
      </c>
      <c r="K21" s="342"/>
      <c r="L21" s="342"/>
      <c r="M21" s="342"/>
      <c r="N21" s="342"/>
      <c r="O21" s="342"/>
      <c r="P21" s="342"/>
      <c r="Q21" s="342"/>
      <c r="R21" s="344"/>
    </row>
    <row r="22" spans="1:18" ht="18" customHeight="1" x14ac:dyDescent="0.25">
      <c r="A22" s="343">
        <v>210</v>
      </c>
      <c r="B22" s="342" t="s">
        <v>29</v>
      </c>
      <c r="C22" s="342" t="s">
        <v>32</v>
      </c>
      <c r="D22" s="342" t="s">
        <v>819</v>
      </c>
      <c r="E22" s="342" t="s">
        <v>2440</v>
      </c>
      <c r="F22" s="342" t="s">
        <v>1200</v>
      </c>
      <c r="G22" s="342" t="s">
        <v>2441</v>
      </c>
      <c r="H22" s="344" t="s">
        <v>10</v>
      </c>
      <c r="I22" s="343" t="e">
        <v>#REF!</v>
      </c>
      <c r="J22" s="345">
        <v>20</v>
      </c>
      <c r="K22" s="342"/>
      <c r="L22" s="342"/>
      <c r="M22" s="342"/>
      <c r="N22" s="342"/>
      <c r="O22" s="342"/>
      <c r="P22" s="342"/>
      <c r="Q22" s="342"/>
      <c r="R22" s="344"/>
    </row>
    <row r="23" spans="1:18" ht="18" customHeight="1" x14ac:dyDescent="0.25">
      <c r="A23" s="343">
        <v>220</v>
      </c>
      <c r="B23" s="342" t="s">
        <v>29</v>
      </c>
      <c r="C23" s="342" t="s">
        <v>33</v>
      </c>
      <c r="D23" s="342" t="s">
        <v>2442</v>
      </c>
      <c r="E23" s="342" t="s">
        <v>2443</v>
      </c>
      <c r="F23" s="342" t="s">
        <v>820</v>
      </c>
      <c r="G23" s="342" t="s">
        <v>2444</v>
      </c>
      <c r="H23" s="344" t="s">
        <v>10</v>
      </c>
      <c r="I23" s="343" t="e">
        <v>#REF!</v>
      </c>
      <c r="J23" s="345">
        <v>21</v>
      </c>
      <c r="K23" s="342"/>
      <c r="L23" s="342"/>
      <c r="M23" s="342"/>
      <c r="N23" s="342"/>
      <c r="O23" s="342"/>
      <c r="P23" s="342"/>
      <c r="Q23" s="342"/>
      <c r="R23" s="344"/>
    </row>
    <row r="24" spans="1:18" ht="18" customHeight="1" x14ac:dyDescent="0.25">
      <c r="A24" s="343">
        <v>230</v>
      </c>
      <c r="B24" s="342" t="s">
        <v>29</v>
      </c>
      <c r="C24" s="342" t="s">
        <v>34</v>
      </c>
      <c r="D24" s="342" t="s">
        <v>2445</v>
      </c>
      <c r="E24" s="342" t="s">
        <v>2446</v>
      </c>
      <c r="F24" s="342" t="s">
        <v>1208</v>
      </c>
      <c r="G24" s="342" t="s">
        <v>2447</v>
      </c>
      <c r="H24" s="344" t="s">
        <v>10</v>
      </c>
      <c r="I24" s="343" t="e">
        <v>#REF!</v>
      </c>
      <c r="J24" s="345">
        <v>22</v>
      </c>
      <c r="K24" s="342"/>
      <c r="L24" s="342"/>
      <c r="M24" s="342"/>
      <c r="N24" s="342"/>
      <c r="O24" s="342"/>
      <c r="P24" s="342"/>
      <c r="Q24" s="342"/>
      <c r="R24" s="344"/>
    </row>
    <row r="25" spans="1:18" ht="18" customHeight="1" x14ac:dyDescent="0.25">
      <c r="A25" s="343">
        <v>240</v>
      </c>
      <c r="B25" s="342" t="s">
        <v>35</v>
      </c>
      <c r="C25" s="342" t="s">
        <v>36</v>
      </c>
      <c r="D25" s="342" t="s">
        <v>821</v>
      </c>
      <c r="E25" s="342" t="s">
        <v>2448</v>
      </c>
      <c r="F25" s="342" t="s">
        <v>1212</v>
      </c>
      <c r="G25" s="342" t="s">
        <v>822</v>
      </c>
      <c r="H25" s="344" t="s">
        <v>7</v>
      </c>
      <c r="I25" s="343" t="e">
        <v>#REF!</v>
      </c>
      <c r="J25" s="345">
        <v>23</v>
      </c>
      <c r="K25" s="342"/>
      <c r="L25" s="342"/>
      <c r="M25" s="342"/>
      <c r="N25" s="342"/>
      <c r="O25" s="342"/>
      <c r="P25" s="342"/>
      <c r="Q25" s="342"/>
      <c r="R25" s="344"/>
    </row>
    <row r="26" spans="1:18" ht="18" customHeight="1" x14ac:dyDescent="0.25">
      <c r="A26" s="343">
        <v>250</v>
      </c>
      <c r="B26" s="342" t="s">
        <v>35</v>
      </c>
      <c r="C26" s="342" t="s">
        <v>37</v>
      </c>
      <c r="D26" s="342" t="s">
        <v>823</v>
      </c>
      <c r="E26" s="342" t="s">
        <v>2449</v>
      </c>
      <c r="F26" s="342" t="s">
        <v>2450</v>
      </c>
      <c r="G26" s="342" t="s">
        <v>2451</v>
      </c>
      <c r="H26" s="344" t="s">
        <v>7</v>
      </c>
      <c r="I26" s="343" t="e">
        <v>#REF!</v>
      </c>
      <c r="J26" s="345">
        <v>24</v>
      </c>
      <c r="K26" s="342"/>
      <c r="L26" s="342"/>
      <c r="M26" s="342"/>
      <c r="N26" s="342"/>
      <c r="O26" s="342"/>
      <c r="P26" s="342"/>
      <c r="Q26" s="342"/>
      <c r="R26" s="344"/>
    </row>
    <row r="27" spans="1:18" ht="18" customHeight="1" x14ac:dyDescent="0.25">
      <c r="A27" s="343">
        <v>260</v>
      </c>
      <c r="B27" s="342" t="s">
        <v>35</v>
      </c>
      <c r="C27" s="342" t="s">
        <v>38</v>
      </c>
      <c r="D27" s="342" t="s">
        <v>2452</v>
      </c>
      <c r="E27" s="342" t="s">
        <v>2453</v>
      </c>
      <c r="F27" s="342" t="s">
        <v>824</v>
      </c>
      <c r="G27" s="342" t="s">
        <v>825</v>
      </c>
      <c r="H27" s="344"/>
      <c r="I27" s="343"/>
      <c r="J27" s="345"/>
      <c r="K27" s="342"/>
      <c r="L27" s="342"/>
      <c r="M27" s="342"/>
      <c r="N27" s="342"/>
      <c r="O27" s="342"/>
      <c r="P27" s="342"/>
      <c r="Q27" s="342"/>
      <c r="R27" s="344"/>
    </row>
    <row r="28" spans="1:18" ht="18" customHeight="1" x14ac:dyDescent="0.25">
      <c r="A28" s="343">
        <v>270</v>
      </c>
      <c r="B28" s="342" t="s">
        <v>35</v>
      </c>
      <c r="C28" s="342" t="s">
        <v>39</v>
      </c>
      <c r="D28" s="342" t="s">
        <v>2454</v>
      </c>
      <c r="E28" s="342" t="s">
        <v>2455</v>
      </c>
      <c r="F28" s="342" t="s">
        <v>1224</v>
      </c>
      <c r="G28" s="342" t="s">
        <v>2456</v>
      </c>
      <c r="H28" s="344" t="s">
        <v>7</v>
      </c>
      <c r="I28" s="343" t="e">
        <v>#REF!</v>
      </c>
      <c r="J28" s="345">
        <v>26</v>
      </c>
      <c r="K28" s="342"/>
      <c r="L28" s="342"/>
      <c r="M28" s="342"/>
      <c r="N28" s="342"/>
      <c r="O28" s="342"/>
      <c r="P28" s="342"/>
      <c r="Q28" s="342"/>
      <c r="R28" s="344"/>
    </row>
    <row r="29" spans="1:18" ht="18" customHeight="1" x14ac:dyDescent="0.25">
      <c r="A29" s="343">
        <v>280</v>
      </c>
      <c r="B29" s="342" t="s">
        <v>35</v>
      </c>
      <c r="C29" s="342" t="s">
        <v>324</v>
      </c>
      <c r="D29" s="342" t="s">
        <v>2457</v>
      </c>
      <c r="E29" s="342" t="s">
        <v>2458</v>
      </c>
      <c r="F29" s="342" t="s">
        <v>1227</v>
      </c>
      <c r="G29" s="342" t="s">
        <v>2459</v>
      </c>
      <c r="H29" s="344" t="s">
        <v>7</v>
      </c>
      <c r="I29" s="343" t="e">
        <v>#REF!</v>
      </c>
      <c r="J29" s="345">
        <v>27</v>
      </c>
      <c r="K29" s="342"/>
      <c r="L29" s="342"/>
      <c r="M29" s="342"/>
      <c r="N29" s="342"/>
      <c r="O29" s="342"/>
      <c r="P29" s="342"/>
      <c r="Q29" s="342"/>
      <c r="R29" s="344"/>
    </row>
    <row r="30" spans="1:18" ht="18" customHeight="1" x14ac:dyDescent="0.25">
      <c r="A30" s="343">
        <v>290</v>
      </c>
      <c r="B30" s="342" t="s">
        <v>35</v>
      </c>
      <c r="C30" s="342" t="s">
        <v>41</v>
      </c>
      <c r="D30" s="342" t="s">
        <v>826</v>
      </c>
      <c r="E30" s="342" t="s">
        <v>2460</v>
      </c>
      <c r="F30" s="342" t="s">
        <v>1231</v>
      </c>
      <c r="G30" s="342" t="s">
        <v>2461</v>
      </c>
      <c r="H30" s="344" t="s">
        <v>10</v>
      </c>
      <c r="I30" s="343" t="e">
        <v>#REF!</v>
      </c>
      <c r="J30" s="345">
        <v>28</v>
      </c>
      <c r="K30" s="342"/>
      <c r="L30" s="342"/>
      <c r="M30" s="342"/>
      <c r="N30" s="342"/>
      <c r="O30" s="342"/>
      <c r="P30" s="342"/>
      <c r="Q30" s="342"/>
      <c r="R30" s="344"/>
    </row>
    <row r="31" spans="1:18" ht="18" customHeight="1" x14ac:dyDescent="0.25">
      <c r="A31" s="343">
        <v>300</v>
      </c>
      <c r="B31" s="342" t="s">
        <v>35</v>
      </c>
      <c r="C31" s="342" t="s">
        <v>42</v>
      </c>
      <c r="D31" s="342" t="s">
        <v>827</v>
      </c>
      <c r="E31" s="342" t="s">
        <v>2462</v>
      </c>
      <c r="F31" s="342" t="s">
        <v>1235</v>
      </c>
      <c r="G31" s="342" t="s">
        <v>2463</v>
      </c>
      <c r="H31" s="344" t="s">
        <v>10</v>
      </c>
      <c r="I31" s="343" t="e">
        <v>#REF!</v>
      </c>
      <c r="J31" s="345">
        <v>29</v>
      </c>
      <c r="K31" s="342"/>
      <c r="L31" s="342"/>
      <c r="M31" s="342"/>
      <c r="N31" s="342"/>
      <c r="O31" s="342"/>
      <c r="P31" s="342"/>
      <c r="Q31" s="342"/>
      <c r="R31" s="344"/>
    </row>
    <row r="32" spans="1:18" ht="18" customHeight="1" x14ac:dyDescent="0.25">
      <c r="A32" s="343">
        <v>310</v>
      </c>
      <c r="B32" s="342" t="s">
        <v>35</v>
      </c>
      <c r="C32" s="342" t="s">
        <v>43</v>
      </c>
      <c r="D32" s="342" t="s">
        <v>2464</v>
      </c>
      <c r="E32" s="342" t="s">
        <v>2465</v>
      </c>
      <c r="F32" s="342" t="s">
        <v>1239</v>
      </c>
      <c r="G32" s="342" t="s">
        <v>2466</v>
      </c>
      <c r="H32" s="344" t="s">
        <v>10</v>
      </c>
      <c r="I32" s="343" t="e">
        <v>#REF!</v>
      </c>
      <c r="J32" s="345">
        <v>30</v>
      </c>
      <c r="K32" s="342"/>
      <c r="L32" s="342"/>
      <c r="M32" s="342"/>
      <c r="N32" s="342"/>
      <c r="O32" s="342"/>
      <c r="P32" s="342"/>
      <c r="Q32" s="342"/>
      <c r="R32" s="344"/>
    </row>
    <row r="33" spans="1:18" ht="18" customHeight="1" x14ac:dyDescent="0.25">
      <c r="A33" s="343">
        <v>320</v>
      </c>
      <c r="B33" s="342" t="s">
        <v>35</v>
      </c>
      <c r="C33" s="342" t="s">
        <v>44</v>
      </c>
      <c r="D33" s="342" t="s">
        <v>2467</v>
      </c>
      <c r="E33" s="342" t="s">
        <v>2468</v>
      </c>
      <c r="F33" s="342" t="s">
        <v>1241</v>
      </c>
      <c r="G33" s="342" t="s">
        <v>2469</v>
      </c>
      <c r="H33" s="344" t="s">
        <v>10</v>
      </c>
      <c r="I33" s="343" t="e">
        <v>#REF!</v>
      </c>
      <c r="J33" s="345">
        <v>31</v>
      </c>
      <c r="K33" s="342"/>
      <c r="L33" s="342"/>
      <c r="M33" s="342"/>
      <c r="N33" s="342"/>
      <c r="O33" s="342"/>
      <c r="P33" s="342"/>
      <c r="Q33" s="342"/>
      <c r="R33" s="344"/>
    </row>
    <row r="34" spans="1:18" ht="18" customHeight="1" x14ac:dyDescent="0.25">
      <c r="A34" s="343">
        <v>330</v>
      </c>
      <c r="B34" s="342" t="s">
        <v>35</v>
      </c>
      <c r="C34" s="342" t="s">
        <v>45</v>
      </c>
      <c r="D34" s="342" t="s">
        <v>2470</v>
      </c>
      <c r="E34" s="342" t="s">
        <v>2471</v>
      </c>
      <c r="F34" s="342" t="s">
        <v>2472</v>
      </c>
      <c r="G34" s="342" t="s">
        <v>2473</v>
      </c>
      <c r="H34" s="344" t="s">
        <v>10</v>
      </c>
      <c r="I34" s="343" t="e">
        <v>#REF!</v>
      </c>
      <c r="J34" s="345">
        <v>32</v>
      </c>
      <c r="K34" s="342"/>
      <c r="L34" s="342"/>
      <c r="M34" s="342"/>
      <c r="N34" s="342"/>
      <c r="O34" s="342"/>
      <c r="P34" s="342"/>
      <c r="Q34" s="342"/>
      <c r="R34" s="344"/>
    </row>
    <row r="35" spans="1:18" ht="18" customHeight="1" x14ac:dyDescent="0.25">
      <c r="A35" s="343">
        <v>340</v>
      </c>
      <c r="B35" s="342" t="s">
        <v>46</v>
      </c>
      <c r="C35" s="342" t="s">
        <v>47</v>
      </c>
      <c r="D35" s="342" t="s">
        <v>2474</v>
      </c>
      <c r="E35" s="342" t="s">
        <v>2475</v>
      </c>
      <c r="F35" s="342" t="s">
        <v>150</v>
      </c>
      <c r="G35" s="342" t="s">
        <v>2476</v>
      </c>
      <c r="H35" s="344" t="s">
        <v>7</v>
      </c>
      <c r="I35" s="343" t="e">
        <v>#REF!</v>
      </c>
      <c r="J35" s="345">
        <v>33</v>
      </c>
      <c r="K35" s="342"/>
      <c r="L35" s="342"/>
      <c r="M35" s="342"/>
      <c r="N35" s="342"/>
      <c r="O35" s="342"/>
      <c r="P35" s="342"/>
      <c r="Q35" s="342"/>
      <c r="R35" s="344"/>
    </row>
    <row r="36" spans="1:18" ht="18" customHeight="1" x14ac:dyDescent="0.25">
      <c r="A36" s="343">
        <v>350</v>
      </c>
      <c r="B36" s="346" t="s">
        <v>35</v>
      </c>
      <c r="C36" s="346" t="s">
        <v>48</v>
      </c>
      <c r="D36" s="346" t="s">
        <v>2477</v>
      </c>
      <c r="E36" s="346" t="s">
        <v>2478</v>
      </c>
      <c r="F36" s="346" t="s">
        <v>1251</v>
      </c>
      <c r="G36" s="346" t="s">
        <v>2479</v>
      </c>
      <c r="H36" s="346" t="s">
        <v>7</v>
      </c>
      <c r="I36" s="347" t="e">
        <v>#REF!</v>
      </c>
      <c r="J36" s="348">
        <v>25</v>
      </c>
      <c r="K36" s="346"/>
      <c r="L36" s="346"/>
      <c r="M36" s="346"/>
      <c r="N36" s="346"/>
      <c r="O36" s="346"/>
      <c r="P36" s="346"/>
      <c r="Q36" s="346"/>
      <c r="R36" s="346"/>
    </row>
    <row r="37" spans="1:18" ht="18" customHeight="1" x14ac:dyDescent="0.25">
      <c r="A37" s="343">
        <v>360</v>
      </c>
      <c r="B37" s="342" t="s">
        <v>46</v>
      </c>
      <c r="C37" s="342" t="s">
        <v>49</v>
      </c>
      <c r="D37" s="342" t="s">
        <v>2480</v>
      </c>
      <c r="E37" s="342" t="s">
        <v>2481</v>
      </c>
      <c r="F37" s="342" t="s">
        <v>1255</v>
      </c>
      <c r="G37" s="342" t="s">
        <v>828</v>
      </c>
      <c r="H37" s="344" t="s">
        <v>7</v>
      </c>
      <c r="I37" s="343" t="e">
        <v>#REF!</v>
      </c>
      <c r="J37" s="345">
        <v>34</v>
      </c>
      <c r="K37" s="342"/>
      <c r="L37" s="342"/>
      <c r="M37" s="342"/>
      <c r="N37" s="342"/>
      <c r="O37" s="342"/>
      <c r="P37" s="342"/>
      <c r="Q37" s="342"/>
      <c r="R37" s="344"/>
    </row>
    <row r="38" spans="1:18" ht="18" customHeight="1" x14ac:dyDescent="0.25">
      <c r="A38" s="343">
        <v>370</v>
      </c>
      <c r="B38" s="342" t="s">
        <v>46</v>
      </c>
      <c r="C38" s="342" t="s">
        <v>50</v>
      </c>
      <c r="D38" s="342" t="s">
        <v>2482</v>
      </c>
      <c r="E38" s="342" t="s">
        <v>2483</v>
      </c>
      <c r="F38" s="342" t="s">
        <v>1259</v>
      </c>
      <c r="G38" s="342" t="s">
        <v>2484</v>
      </c>
      <c r="H38" s="344" t="s">
        <v>7</v>
      </c>
      <c r="I38" s="343" t="e">
        <v>#REF!</v>
      </c>
      <c r="J38" s="345">
        <v>35</v>
      </c>
      <c r="K38" s="342"/>
      <c r="L38" s="342"/>
      <c r="M38" s="342"/>
      <c r="N38" s="342"/>
      <c r="O38" s="342"/>
      <c r="P38" s="342"/>
      <c r="Q38" s="342"/>
      <c r="R38" s="344"/>
    </row>
    <row r="39" spans="1:18" ht="18" customHeight="1" x14ac:dyDescent="0.25">
      <c r="A39" s="343">
        <v>380</v>
      </c>
      <c r="B39" s="342" t="s">
        <v>46</v>
      </c>
      <c r="C39" s="342" t="s">
        <v>51</v>
      </c>
      <c r="D39" s="342" t="s">
        <v>2482</v>
      </c>
      <c r="E39" s="342" t="s">
        <v>2485</v>
      </c>
      <c r="F39" s="342" t="s">
        <v>1263</v>
      </c>
      <c r="G39" s="342" t="s">
        <v>2486</v>
      </c>
      <c r="H39" s="344" t="s">
        <v>7</v>
      </c>
      <c r="I39" s="343" t="e">
        <v>#REF!</v>
      </c>
      <c r="J39" s="345">
        <v>36</v>
      </c>
      <c r="K39" s="342"/>
      <c r="L39" s="342"/>
      <c r="M39" s="342"/>
      <c r="N39" s="342"/>
      <c r="O39" s="342"/>
      <c r="P39" s="342"/>
      <c r="Q39" s="342"/>
      <c r="R39" s="344"/>
    </row>
    <row r="40" spans="1:18" ht="18" customHeight="1" x14ac:dyDescent="0.25">
      <c r="A40" s="343">
        <v>390</v>
      </c>
      <c r="B40" s="342" t="s">
        <v>46</v>
      </c>
      <c r="C40" s="342" t="s">
        <v>52</v>
      </c>
      <c r="D40" s="342" t="s">
        <v>2487</v>
      </c>
      <c r="E40" s="342" t="s">
        <v>2488</v>
      </c>
      <c r="F40" s="342" t="s">
        <v>1267</v>
      </c>
      <c r="G40" s="342" t="s">
        <v>2489</v>
      </c>
      <c r="H40" s="344" t="s">
        <v>7</v>
      </c>
      <c r="I40" s="343" t="e">
        <v>#REF!</v>
      </c>
      <c r="J40" s="345">
        <v>43</v>
      </c>
      <c r="K40" s="342"/>
      <c r="L40" s="342"/>
      <c r="M40" s="342"/>
      <c r="N40" s="342"/>
      <c r="O40" s="342"/>
      <c r="P40" s="342"/>
      <c r="Q40" s="342"/>
      <c r="R40" s="344"/>
    </row>
    <row r="41" spans="1:18" ht="18" customHeight="1" x14ac:dyDescent="0.25">
      <c r="A41" s="343">
        <v>400</v>
      </c>
      <c r="B41" s="342" t="s">
        <v>46</v>
      </c>
      <c r="C41" s="342" t="s">
        <v>53</v>
      </c>
      <c r="D41" s="342" t="s">
        <v>1960</v>
      </c>
      <c r="E41" s="342" t="s">
        <v>2490</v>
      </c>
      <c r="F41" s="342" t="s">
        <v>2491</v>
      </c>
      <c r="G41" s="342" t="s">
        <v>829</v>
      </c>
      <c r="H41" s="344" t="s">
        <v>10</v>
      </c>
      <c r="I41" s="343" t="e">
        <v>#REF!</v>
      </c>
      <c r="J41" s="345">
        <v>37</v>
      </c>
      <c r="K41" s="342"/>
      <c r="L41" s="342"/>
      <c r="M41" s="342"/>
      <c r="N41" s="342"/>
      <c r="O41" s="342"/>
      <c r="P41" s="342"/>
      <c r="Q41" s="342"/>
      <c r="R41" s="344"/>
    </row>
    <row r="42" spans="1:18" ht="18" customHeight="1" x14ac:dyDescent="0.25">
      <c r="A42" s="343">
        <v>410</v>
      </c>
      <c r="B42" s="342" t="s">
        <v>46</v>
      </c>
      <c r="C42" s="342" t="s">
        <v>54</v>
      </c>
      <c r="D42" s="342" t="s">
        <v>830</v>
      </c>
      <c r="E42" s="342" t="s">
        <v>2492</v>
      </c>
      <c r="F42" s="342" t="s">
        <v>1275</v>
      </c>
      <c r="G42" s="342" t="s">
        <v>831</v>
      </c>
      <c r="H42" s="344" t="s">
        <v>10</v>
      </c>
      <c r="I42" s="343" t="e">
        <v>#REF!</v>
      </c>
      <c r="J42" s="345">
        <v>38</v>
      </c>
      <c r="K42" s="342"/>
      <c r="L42" s="342"/>
      <c r="M42" s="342"/>
      <c r="N42" s="342"/>
      <c r="O42" s="342"/>
      <c r="P42" s="342"/>
      <c r="Q42" s="342"/>
      <c r="R42" s="344"/>
    </row>
    <row r="43" spans="1:18" ht="18" customHeight="1" x14ac:dyDescent="0.25">
      <c r="A43" s="343">
        <v>420</v>
      </c>
      <c r="B43" s="342" t="s">
        <v>46</v>
      </c>
      <c r="C43" s="342" t="s">
        <v>55</v>
      </c>
      <c r="D43" s="342" t="s">
        <v>1277</v>
      </c>
      <c r="E43" s="342" t="s">
        <v>2493</v>
      </c>
      <c r="F43" s="342" t="s">
        <v>1279</v>
      </c>
      <c r="G43" s="342" t="s">
        <v>832</v>
      </c>
      <c r="H43" s="344" t="s">
        <v>10</v>
      </c>
      <c r="I43" s="343" t="e">
        <v>#REF!</v>
      </c>
      <c r="J43" s="345">
        <v>39</v>
      </c>
      <c r="K43" s="342"/>
      <c r="L43" s="342"/>
      <c r="M43" s="342"/>
      <c r="N43" s="342"/>
      <c r="O43" s="342"/>
      <c r="P43" s="342"/>
      <c r="Q43" s="342"/>
      <c r="R43" s="344"/>
    </row>
    <row r="44" spans="1:18" ht="18" customHeight="1" x14ac:dyDescent="0.25">
      <c r="A44" s="343">
        <v>430</v>
      </c>
      <c r="B44" s="342" t="s">
        <v>46</v>
      </c>
      <c r="C44" s="342" t="s">
        <v>56</v>
      </c>
      <c r="D44" s="342" t="s">
        <v>833</v>
      </c>
      <c r="E44" s="342" t="s">
        <v>2494</v>
      </c>
      <c r="F44" s="342" t="s">
        <v>152</v>
      </c>
      <c r="G44" s="342" t="s">
        <v>2495</v>
      </c>
      <c r="H44" s="344" t="s">
        <v>10</v>
      </c>
      <c r="I44" s="343" t="e">
        <v>#REF!</v>
      </c>
      <c r="J44" s="345">
        <v>40</v>
      </c>
      <c r="K44" s="342"/>
      <c r="L44" s="342"/>
      <c r="M44" s="342"/>
      <c r="N44" s="342"/>
      <c r="O44" s="342"/>
      <c r="P44" s="342"/>
      <c r="Q44" s="342"/>
      <c r="R44" s="344"/>
    </row>
    <row r="45" spans="1:18" ht="18" customHeight="1" x14ac:dyDescent="0.25">
      <c r="A45" s="343">
        <v>440</v>
      </c>
      <c r="B45" s="342" t="s">
        <v>46</v>
      </c>
      <c r="C45" s="342" t="s">
        <v>57</v>
      </c>
      <c r="D45" s="342" t="s">
        <v>834</v>
      </c>
      <c r="E45" s="342" t="s">
        <v>2496</v>
      </c>
      <c r="F45" s="342" t="s">
        <v>2497</v>
      </c>
      <c r="G45" s="342" t="s">
        <v>2498</v>
      </c>
      <c r="H45" s="344" t="s">
        <v>10</v>
      </c>
      <c r="I45" s="343" t="e">
        <v>#REF!</v>
      </c>
      <c r="J45" s="345">
        <v>41</v>
      </c>
      <c r="K45" s="342"/>
      <c r="L45" s="342"/>
      <c r="M45" s="342"/>
      <c r="N45" s="342"/>
      <c r="O45" s="342"/>
      <c r="P45" s="342"/>
      <c r="Q45" s="342"/>
      <c r="R45" s="344"/>
    </row>
    <row r="46" spans="1:18" ht="18" customHeight="1" x14ac:dyDescent="0.25">
      <c r="A46" s="343">
        <v>450</v>
      </c>
      <c r="B46" s="342" t="s">
        <v>58</v>
      </c>
      <c r="C46" s="342" t="s">
        <v>59</v>
      </c>
      <c r="D46" s="342" t="s">
        <v>2499</v>
      </c>
      <c r="E46" s="342" t="s">
        <v>2500</v>
      </c>
      <c r="F46" s="342" t="s">
        <v>1289</v>
      </c>
      <c r="G46" s="342" t="s">
        <v>2501</v>
      </c>
      <c r="H46" s="344" t="s">
        <v>7</v>
      </c>
      <c r="I46" s="343" t="e">
        <v>#REF!</v>
      </c>
      <c r="J46" s="345">
        <v>42</v>
      </c>
      <c r="K46" s="342"/>
      <c r="L46" s="342"/>
      <c r="M46" s="342"/>
      <c r="N46" s="342"/>
      <c r="O46" s="342"/>
      <c r="P46" s="342"/>
      <c r="Q46" s="342"/>
      <c r="R46" s="344"/>
    </row>
    <row r="47" spans="1:18" ht="18" customHeight="1" x14ac:dyDescent="0.25">
      <c r="A47" s="343">
        <v>460</v>
      </c>
      <c r="B47" s="342" t="s">
        <v>58</v>
      </c>
      <c r="C47" s="342" t="s">
        <v>60</v>
      </c>
      <c r="D47" s="342" t="s">
        <v>835</v>
      </c>
      <c r="E47" s="342" t="s">
        <v>2502</v>
      </c>
      <c r="F47" s="342" t="s">
        <v>154</v>
      </c>
      <c r="G47" s="342" t="s">
        <v>2503</v>
      </c>
      <c r="H47" s="344" t="s">
        <v>7</v>
      </c>
      <c r="I47" s="343" t="e">
        <v>#REF!</v>
      </c>
      <c r="J47" s="345">
        <v>44</v>
      </c>
      <c r="K47" s="342"/>
      <c r="L47" s="342"/>
      <c r="M47" s="342"/>
      <c r="N47" s="342"/>
      <c r="O47" s="342"/>
      <c r="P47" s="342"/>
      <c r="Q47" s="342"/>
      <c r="R47" s="344"/>
    </row>
    <row r="48" spans="1:18" ht="18" customHeight="1" x14ac:dyDescent="0.25">
      <c r="A48" s="343">
        <v>470</v>
      </c>
      <c r="B48" s="342" t="s">
        <v>58</v>
      </c>
      <c r="C48" s="342" t="s">
        <v>61</v>
      </c>
      <c r="D48" s="342" t="s">
        <v>2504</v>
      </c>
      <c r="E48" s="342" t="s">
        <v>2505</v>
      </c>
      <c r="F48" s="342" t="s">
        <v>1297</v>
      </c>
      <c r="G48" s="342" t="s">
        <v>2506</v>
      </c>
      <c r="H48" s="344" t="s">
        <v>7</v>
      </c>
      <c r="I48" s="343" t="e">
        <v>#REF!</v>
      </c>
      <c r="J48" s="345">
        <v>45</v>
      </c>
      <c r="K48" s="342"/>
      <c r="L48" s="342"/>
      <c r="M48" s="342"/>
      <c r="N48" s="342"/>
      <c r="O48" s="342"/>
      <c r="P48" s="342"/>
      <c r="Q48" s="342"/>
      <c r="R48" s="344"/>
    </row>
    <row r="49" spans="1:18" ht="18" customHeight="1" x14ac:dyDescent="0.25">
      <c r="A49" s="343">
        <v>480</v>
      </c>
      <c r="B49" s="342" t="s">
        <v>58</v>
      </c>
      <c r="C49" s="342" t="s">
        <v>62</v>
      </c>
      <c r="D49" s="342" t="s">
        <v>2507</v>
      </c>
      <c r="E49" s="342" t="s">
        <v>2508</v>
      </c>
      <c r="F49" s="342" t="s">
        <v>2509</v>
      </c>
      <c r="G49" s="342" t="s">
        <v>2510</v>
      </c>
      <c r="H49" s="344" t="s">
        <v>10</v>
      </c>
      <c r="I49" s="343" t="e">
        <v>#REF!</v>
      </c>
      <c r="J49" s="345">
        <v>46</v>
      </c>
      <c r="K49" s="342"/>
      <c r="L49" s="342"/>
      <c r="M49" s="342"/>
      <c r="N49" s="342"/>
      <c r="O49" s="342"/>
      <c r="P49" s="342"/>
      <c r="Q49" s="342"/>
      <c r="R49" s="344"/>
    </row>
    <row r="50" spans="1:18" ht="18" customHeight="1" x14ac:dyDescent="0.25">
      <c r="A50" s="343">
        <v>490</v>
      </c>
      <c r="B50" s="342" t="s">
        <v>58</v>
      </c>
      <c r="C50" s="342" t="s">
        <v>63</v>
      </c>
      <c r="D50" s="342" t="s">
        <v>836</v>
      </c>
      <c r="E50" s="342" t="s">
        <v>2511</v>
      </c>
      <c r="F50" s="342" t="s">
        <v>155</v>
      </c>
      <c r="G50" s="342" t="s">
        <v>2512</v>
      </c>
      <c r="H50" s="344" t="s">
        <v>10</v>
      </c>
      <c r="I50" s="343" t="e">
        <v>#REF!</v>
      </c>
      <c r="J50" s="345">
        <v>47</v>
      </c>
      <c r="K50" s="342"/>
      <c r="L50" s="342"/>
      <c r="M50" s="342"/>
      <c r="N50" s="342"/>
      <c r="O50" s="342"/>
      <c r="P50" s="342"/>
      <c r="Q50" s="342"/>
      <c r="R50" s="344"/>
    </row>
    <row r="51" spans="1:18" ht="18" customHeight="1" x14ac:dyDescent="0.25">
      <c r="A51" s="343">
        <v>500</v>
      </c>
      <c r="B51" s="342" t="s">
        <v>58</v>
      </c>
      <c r="C51" s="342" t="s">
        <v>64</v>
      </c>
      <c r="D51" s="342" t="s">
        <v>2513</v>
      </c>
      <c r="E51" s="342" t="s">
        <v>2514</v>
      </c>
      <c r="F51" s="342" t="s">
        <v>2515</v>
      </c>
      <c r="G51" s="342" t="s">
        <v>2516</v>
      </c>
      <c r="H51" s="344" t="s">
        <v>10</v>
      </c>
      <c r="I51" s="343" t="e">
        <v>#REF!</v>
      </c>
      <c r="J51" s="345">
        <v>48</v>
      </c>
      <c r="K51" s="342"/>
      <c r="L51" s="342"/>
      <c r="M51" s="342"/>
      <c r="N51" s="342"/>
      <c r="O51" s="342"/>
      <c r="P51" s="342"/>
      <c r="Q51" s="342"/>
      <c r="R51" s="344"/>
    </row>
    <row r="52" spans="1:18" ht="18" customHeight="1" x14ac:dyDescent="0.25">
      <c r="A52" s="343">
        <v>510</v>
      </c>
      <c r="B52" s="342" t="s">
        <v>58</v>
      </c>
      <c r="C52" s="342" t="s">
        <v>65</v>
      </c>
      <c r="D52" s="342" t="s">
        <v>2517</v>
      </c>
      <c r="E52" s="342" t="s">
        <v>2518</v>
      </c>
      <c r="F52" s="342" t="s">
        <v>1308</v>
      </c>
      <c r="G52" s="342" t="s">
        <v>2519</v>
      </c>
      <c r="H52" s="344" t="s">
        <v>10</v>
      </c>
      <c r="I52" s="343" t="e">
        <v>#REF!</v>
      </c>
      <c r="J52" s="345">
        <v>49</v>
      </c>
      <c r="K52" s="342"/>
      <c r="L52" s="342"/>
      <c r="M52" s="342"/>
      <c r="N52" s="342"/>
      <c r="O52" s="342"/>
      <c r="P52" s="342"/>
      <c r="Q52" s="342"/>
      <c r="R52" s="344"/>
    </row>
    <row r="53" spans="1:18" ht="18" customHeight="1" x14ac:dyDescent="0.25">
      <c r="A53" s="343">
        <v>520</v>
      </c>
      <c r="B53" s="342" t="s">
        <v>58</v>
      </c>
      <c r="C53" s="342" t="s">
        <v>66</v>
      </c>
      <c r="D53" s="342" t="s">
        <v>2520</v>
      </c>
      <c r="E53" s="342" t="s">
        <v>2521</v>
      </c>
      <c r="F53" s="342" t="s">
        <v>1312</v>
      </c>
      <c r="G53" s="342" t="s">
        <v>2522</v>
      </c>
      <c r="H53" s="344" t="s">
        <v>10</v>
      </c>
      <c r="I53" s="343" t="e">
        <v>#REF!</v>
      </c>
      <c r="J53" s="345">
        <v>50</v>
      </c>
      <c r="K53" s="342"/>
      <c r="L53" s="342"/>
      <c r="M53" s="342"/>
      <c r="N53" s="342"/>
      <c r="O53" s="342"/>
      <c r="P53" s="342"/>
      <c r="Q53" s="342"/>
      <c r="R53" s="344"/>
    </row>
    <row r="54" spans="1:18" ht="18" customHeight="1" x14ac:dyDescent="0.25">
      <c r="A54" s="343">
        <v>530</v>
      </c>
      <c r="B54" s="342" t="s">
        <v>58</v>
      </c>
      <c r="C54" s="342" t="s">
        <v>67</v>
      </c>
      <c r="D54" s="342" t="s">
        <v>2523</v>
      </c>
      <c r="E54" s="342" t="s">
        <v>2524</v>
      </c>
      <c r="F54" s="342" t="s">
        <v>1316</v>
      </c>
      <c r="G54" s="342" t="s">
        <v>837</v>
      </c>
      <c r="H54" s="344" t="s">
        <v>10</v>
      </c>
      <c r="I54" s="343" t="e">
        <v>#REF!</v>
      </c>
      <c r="J54" s="345">
        <v>51</v>
      </c>
      <c r="K54" s="342"/>
      <c r="L54" s="342"/>
      <c r="M54" s="342"/>
      <c r="N54" s="342"/>
      <c r="O54" s="342"/>
      <c r="P54" s="342"/>
      <c r="Q54" s="342"/>
      <c r="R54" s="344"/>
    </row>
    <row r="55" spans="1:18" ht="18" customHeight="1" x14ac:dyDescent="0.25">
      <c r="A55" s="343">
        <v>540</v>
      </c>
      <c r="B55" s="342" t="s">
        <v>68</v>
      </c>
      <c r="C55" s="342" t="s">
        <v>69</v>
      </c>
      <c r="D55" s="342" t="s">
        <v>838</v>
      </c>
      <c r="E55" s="342" t="s">
        <v>2525</v>
      </c>
      <c r="F55" s="342" t="s">
        <v>1319</v>
      </c>
      <c r="G55" s="342" t="s">
        <v>839</v>
      </c>
      <c r="H55" s="344" t="s">
        <v>7</v>
      </c>
      <c r="I55" s="343" t="e">
        <v>#REF!</v>
      </c>
      <c r="J55" s="345">
        <v>52</v>
      </c>
      <c r="K55" s="342"/>
      <c r="L55" s="342"/>
      <c r="M55" s="342"/>
      <c r="N55" s="342"/>
      <c r="O55" s="342"/>
      <c r="P55" s="342"/>
      <c r="Q55" s="342"/>
      <c r="R55" s="344"/>
    </row>
    <row r="56" spans="1:18" ht="18" customHeight="1" x14ac:dyDescent="0.25">
      <c r="A56" s="343">
        <v>550</v>
      </c>
      <c r="B56" s="342" t="s">
        <v>68</v>
      </c>
      <c r="C56" s="342" t="s">
        <v>70</v>
      </c>
      <c r="D56" s="342" t="s">
        <v>840</v>
      </c>
      <c r="E56" s="342" t="s">
        <v>2526</v>
      </c>
      <c r="F56" s="342" t="s">
        <v>2527</v>
      </c>
      <c r="G56" s="342" t="s">
        <v>841</v>
      </c>
      <c r="H56" s="344" t="s">
        <v>7</v>
      </c>
      <c r="I56" s="343" t="e">
        <v>#REF!</v>
      </c>
      <c r="J56" s="345">
        <v>53</v>
      </c>
      <c r="K56" s="342"/>
      <c r="L56" s="342"/>
      <c r="M56" s="342"/>
      <c r="N56" s="342"/>
      <c r="O56" s="342"/>
      <c r="P56" s="342"/>
      <c r="Q56" s="342"/>
      <c r="R56" s="344"/>
    </row>
    <row r="57" spans="1:18" ht="18" customHeight="1" x14ac:dyDescent="0.25">
      <c r="A57" s="343">
        <v>560</v>
      </c>
      <c r="B57" s="342" t="s">
        <v>68</v>
      </c>
      <c r="C57" s="342" t="s">
        <v>71</v>
      </c>
      <c r="D57" s="342" t="s">
        <v>842</v>
      </c>
      <c r="E57" s="342" t="s">
        <v>2528</v>
      </c>
      <c r="F57" s="342" t="s">
        <v>2529</v>
      </c>
      <c r="G57" s="342" t="s">
        <v>2530</v>
      </c>
      <c r="H57" s="344" t="s">
        <v>7</v>
      </c>
      <c r="I57" s="343" t="e">
        <v>#REF!</v>
      </c>
      <c r="J57" s="345">
        <v>54</v>
      </c>
      <c r="K57" s="342"/>
      <c r="L57" s="342"/>
      <c r="M57" s="342"/>
      <c r="N57" s="342"/>
      <c r="O57" s="342"/>
      <c r="P57" s="342"/>
      <c r="Q57" s="342"/>
      <c r="R57" s="344"/>
    </row>
    <row r="58" spans="1:18" ht="18" customHeight="1" x14ac:dyDescent="0.25">
      <c r="A58" s="343">
        <v>570</v>
      </c>
      <c r="B58" s="342" t="s">
        <v>68</v>
      </c>
      <c r="C58" s="342" t="s">
        <v>72</v>
      </c>
      <c r="D58" s="342" t="s">
        <v>843</v>
      </c>
      <c r="E58" s="342" t="s">
        <v>2531</v>
      </c>
      <c r="F58" s="342" t="s">
        <v>1329</v>
      </c>
      <c r="G58" s="342" t="s">
        <v>844</v>
      </c>
      <c r="H58" s="344" t="s">
        <v>10</v>
      </c>
      <c r="I58" s="343" t="e">
        <v>#REF!</v>
      </c>
      <c r="J58" s="345">
        <v>55</v>
      </c>
      <c r="K58" s="342"/>
      <c r="L58" s="342"/>
      <c r="M58" s="342"/>
      <c r="N58" s="342"/>
      <c r="O58" s="342"/>
      <c r="P58" s="342"/>
      <c r="Q58" s="342"/>
      <c r="R58" s="344"/>
    </row>
    <row r="59" spans="1:18" ht="18" customHeight="1" x14ac:dyDescent="0.25">
      <c r="A59" s="343">
        <v>580</v>
      </c>
      <c r="B59" s="342" t="s">
        <v>68</v>
      </c>
      <c r="C59" s="342" t="s">
        <v>73</v>
      </c>
      <c r="D59" s="342" t="s">
        <v>2532</v>
      </c>
      <c r="E59" s="342" t="s">
        <v>2533</v>
      </c>
      <c r="F59" s="342" t="s">
        <v>1333</v>
      </c>
      <c r="G59" s="342" t="s">
        <v>2534</v>
      </c>
      <c r="H59" s="344" t="s">
        <v>10</v>
      </c>
      <c r="I59" s="343" t="e">
        <v>#REF!</v>
      </c>
      <c r="J59" s="345">
        <v>56</v>
      </c>
      <c r="K59" s="342"/>
      <c r="L59" s="342"/>
      <c r="M59" s="342"/>
      <c r="N59" s="342"/>
      <c r="O59" s="342"/>
      <c r="P59" s="342"/>
      <c r="Q59" s="342"/>
      <c r="R59" s="344"/>
    </row>
    <row r="60" spans="1:18" ht="18" customHeight="1" x14ac:dyDescent="0.25">
      <c r="A60" s="343">
        <v>590</v>
      </c>
      <c r="B60" s="342" t="s">
        <v>68</v>
      </c>
      <c r="C60" s="342" t="s">
        <v>74</v>
      </c>
      <c r="D60" s="342" t="s">
        <v>2535</v>
      </c>
      <c r="E60" s="342" t="s">
        <v>2536</v>
      </c>
      <c r="F60" s="342" t="s">
        <v>1337</v>
      </c>
      <c r="G60" s="342" t="s">
        <v>2537</v>
      </c>
      <c r="H60" s="344" t="s">
        <v>10</v>
      </c>
      <c r="I60" s="343" t="e">
        <v>#REF!</v>
      </c>
      <c r="J60" s="345">
        <v>57</v>
      </c>
      <c r="K60" s="342"/>
      <c r="L60" s="342"/>
      <c r="M60" s="342"/>
      <c r="N60" s="342"/>
      <c r="O60" s="342"/>
      <c r="P60" s="342"/>
      <c r="Q60" s="342"/>
      <c r="R60" s="344"/>
    </row>
    <row r="61" spans="1:18" ht="18" customHeight="1" x14ac:dyDescent="0.25">
      <c r="A61" s="343">
        <v>600</v>
      </c>
      <c r="B61" s="342" t="s">
        <v>68</v>
      </c>
      <c r="C61" s="342" t="s">
        <v>75</v>
      </c>
      <c r="D61" s="342" t="s">
        <v>2538</v>
      </c>
      <c r="E61" s="342" t="s">
        <v>2539</v>
      </c>
      <c r="F61" s="342" t="s">
        <v>1340</v>
      </c>
      <c r="G61" s="342" t="s">
        <v>1341</v>
      </c>
      <c r="H61" s="344" t="s">
        <v>7</v>
      </c>
      <c r="I61" s="343" t="e">
        <v>#REF!</v>
      </c>
      <c r="J61" s="345">
        <v>59</v>
      </c>
      <c r="K61" s="342"/>
      <c r="L61" s="342"/>
      <c r="M61" s="342"/>
      <c r="N61" s="342"/>
      <c r="O61" s="342"/>
      <c r="P61" s="342"/>
      <c r="Q61" s="342"/>
      <c r="R61" s="344"/>
    </row>
    <row r="62" spans="1:18" ht="18" customHeight="1" x14ac:dyDescent="0.25">
      <c r="A62" s="343">
        <v>610</v>
      </c>
      <c r="B62" s="342" t="s">
        <v>68</v>
      </c>
      <c r="C62" s="342" t="s">
        <v>76</v>
      </c>
      <c r="D62" s="342" t="s">
        <v>2540</v>
      </c>
      <c r="E62" s="342" t="s">
        <v>2541</v>
      </c>
      <c r="F62" s="342" t="s">
        <v>1343</v>
      </c>
      <c r="G62" s="342" t="s">
        <v>2542</v>
      </c>
      <c r="H62" s="344" t="s">
        <v>7</v>
      </c>
      <c r="I62" s="343" t="e">
        <v>#REF!</v>
      </c>
      <c r="J62" s="345">
        <v>58</v>
      </c>
      <c r="K62" s="342"/>
      <c r="L62" s="342"/>
      <c r="M62" s="342"/>
      <c r="N62" s="342"/>
      <c r="O62" s="342"/>
      <c r="P62" s="342"/>
      <c r="Q62" s="342"/>
      <c r="R62" s="344"/>
    </row>
    <row r="63" spans="1:18" ht="18" customHeight="1" x14ac:dyDescent="0.25">
      <c r="A63" s="343">
        <v>620</v>
      </c>
      <c r="B63" s="342" t="s">
        <v>68</v>
      </c>
      <c r="C63" s="342" t="s">
        <v>77</v>
      </c>
      <c r="D63" s="342" t="s">
        <v>845</v>
      </c>
      <c r="E63" s="342" t="s">
        <v>2543</v>
      </c>
      <c r="F63" s="342" t="s">
        <v>1347</v>
      </c>
      <c r="G63" s="342" t="s">
        <v>846</v>
      </c>
      <c r="H63" s="344" t="s">
        <v>7</v>
      </c>
      <c r="I63" s="343" t="e">
        <v>#REF!</v>
      </c>
      <c r="J63" s="345">
        <v>60</v>
      </c>
      <c r="K63" s="342"/>
      <c r="L63" s="342"/>
      <c r="M63" s="342"/>
      <c r="N63" s="342"/>
      <c r="O63" s="342"/>
      <c r="P63" s="342"/>
      <c r="Q63" s="342"/>
      <c r="R63" s="344"/>
    </row>
    <row r="64" spans="1:18" ht="18" customHeight="1" x14ac:dyDescent="0.25">
      <c r="A64" s="343">
        <v>630</v>
      </c>
      <c r="B64" s="342" t="s">
        <v>78</v>
      </c>
      <c r="C64" s="342" t="s">
        <v>79</v>
      </c>
      <c r="D64" s="342" t="s">
        <v>2544</v>
      </c>
      <c r="E64" s="342" t="s">
        <v>2545</v>
      </c>
      <c r="F64" s="342" t="s">
        <v>163</v>
      </c>
      <c r="G64" s="342" t="s">
        <v>2546</v>
      </c>
      <c r="H64" s="344" t="s">
        <v>7</v>
      </c>
      <c r="I64" s="343" t="e">
        <v>#REF!</v>
      </c>
      <c r="J64" s="345">
        <v>61</v>
      </c>
      <c r="K64" s="342"/>
      <c r="L64" s="342"/>
      <c r="M64" s="342"/>
      <c r="N64" s="342"/>
      <c r="O64" s="342"/>
      <c r="P64" s="342"/>
      <c r="Q64" s="342"/>
      <c r="R64" s="344"/>
    </row>
    <row r="65" spans="1:18" ht="18" customHeight="1" x14ac:dyDescent="0.25">
      <c r="A65" s="343">
        <v>640</v>
      </c>
      <c r="B65" s="342" t="s">
        <v>78</v>
      </c>
      <c r="C65" s="342" t="s">
        <v>80</v>
      </c>
      <c r="D65" s="342" t="s">
        <v>847</v>
      </c>
      <c r="E65" s="342" t="s">
        <v>2547</v>
      </c>
      <c r="F65" s="342" t="s">
        <v>1354</v>
      </c>
      <c r="G65" s="342" t="s">
        <v>1355</v>
      </c>
      <c r="H65" s="344" t="s">
        <v>7</v>
      </c>
      <c r="I65" s="343" t="e">
        <v>#REF!</v>
      </c>
      <c r="J65" s="345">
        <v>62</v>
      </c>
      <c r="K65" s="342"/>
      <c r="L65" s="342"/>
      <c r="M65" s="342"/>
      <c r="N65" s="342"/>
      <c r="O65" s="342"/>
      <c r="P65" s="342"/>
      <c r="Q65" s="342"/>
      <c r="R65" s="344"/>
    </row>
    <row r="66" spans="1:18" ht="18" customHeight="1" x14ac:dyDescent="0.25">
      <c r="A66" s="343">
        <v>650</v>
      </c>
      <c r="B66" s="342" t="s">
        <v>78</v>
      </c>
      <c r="C66" s="342" t="s">
        <v>81</v>
      </c>
      <c r="D66" s="342" t="s">
        <v>848</v>
      </c>
      <c r="E66" s="342" t="s">
        <v>2548</v>
      </c>
      <c r="F66" s="342" t="s">
        <v>165</v>
      </c>
      <c r="G66" s="342" t="s">
        <v>849</v>
      </c>
      <c r="H66" s="344" t="s">
        <v>10</v>
      </c>
      <c r="I66" s="343" t="e">
        <v>#REF!</v>
      </c>
      <c r="J66" s="345">
        <v>63</v>
      </c>
      <c r="K66" s="342"/>
      <c r="L66" s="342"/>
      <c r="M66" s="342"/>
      <c r="N66" s="342"/>
      <c r="O66" s="342"/>
      <c r="P66" s="342"/>
      <c r="Q66" s="342"/>
      <c r="R66" s="344"/>
    </row>
    <row r="67" spans="1:18" ht="18" customHeight="1" x14ac:dyDescent="0.25">
      <c r="A67" s="343">
        <v>660</v>
      </c>
      <c r="B67" s="342" t="s">
        <v>78</v>
      </c>
      <c r="C67" s="342" t="s">
        <v>82</v>
      </c>
      <c r="D67" s="342" t="s">
        <v>850</v>
      </c>
      <c r="E67" s="342" t="s">
        <v>2549</v>
      </c>
      <c r="F67" s="342" t="s">
        <v>1361</v>
      </c>
      <c r="G67" s="342" t="s">
        <v>851</v>
      </c>
      <c r="H67" s="344" t="s">
        <v>10</v>
      </c>
      <c r="I67" s="343" t="e">
        <v>#REF!</v>
      </c>
      <c r="J67" s="345">
        <v>64</v>
      </c>
      <c r="K67" s="342"/>
      <c r="L67" s="342"/>
      <c r="M67" s="342"/>
      <c r="N67" s="342"/>
      <c r="O67" s="342"/>
      <c r="P67" s="342"/>
      <c r="Q67" s="342"/>
      <c r="R67" s="344"/>
    </row>
    <row r="68" spans="1:18" ht="18" customHeight="1" x14ac:dyDescent="0.25">
      <c r="A68" s="343">
        <v>670</v>
      </c>
      <c r="B68" s="342" t="s">
        <v>78</v>
      </c>
      <c r="C68" s="342" t="s">
        <v>83</v>
      </c>
      <c r="D68" s="342" t="s">
        <v>852</v>
      </c>
      <c r="E68" s="342" t="s">
        <v>2054</v>
      </c>
      <c r="F68" s="342" t="s">
        <v>1365</v>
      </c>
      <c r="G68" s="342" t="s">
        <v>852</v>
      </c>
      <c r="H68" s="344" t="s">
        <v>10</v>
      </c>
      <c r="I68" s="343" t="e">
        <v>#REF!</v>
      </c>
      <c r="J68" s="345">
        <v>65</v>
      </c>
      <c r="K68" s="342"/>
      <c r="L68" s="342"/>
      <c r="M68" s="342"/>
      <c r="N68" s="342"/>
      <c r="O68" s="342"/>
      <c r="P68" s="342"/>
      <c r="Q68" s="342"/>
      <c r="R68" s="344"/>
    </row>
    <row r="69" spans="1:18" ht="18" customHeight="1" x14ac:dyDescent="0.25">
      <c r="A69" s="343">
        <v>680</v>
      </c>
      <c r="B69" s="342" t="s">
        <v>78</v>
      </c>
      <c r="C69" s="342" t="s">
        <v>84</v>
      </c>
      <c r="D69" s="342" t="s">
        <v>2550</v>
      </c>
      <c r="E69" s="342" t="s">
        <v>853</v>
      </c>
      <c r="F69" s="342" t="s">
        <v>167</v>
      </c>
      <c r="G69" s="342" t="s">
        <v>2551</v>
      </c>
      <c r="H69" s="344" t="s">
        <v>10</v>
      </c>
      <c r="I69" s="343" t="e">
        <v>#REF!</v>
      </c>
      <c r="J69" s="345">
        <v>66</v>
      </c>
      <c r="K69" s="342"/>
      <c r="L69" s="342"/>
      <c r="M69" s="342"/>
      <c r="N69" s="342"/>
      <c r="O69" s="342"/>
      <c r="P69" s="342"/>
      <c r="Q69" s="342"/>
      <c r="R69" s="344"/>
    </row>
    <row r="70" spans="1:18" ht="18" customHeight="1" x14ac:dyDescent="0.25">
      <c r="A70" s="343">
        <v>690</v>
      </c>
      <c r="B70" s="342" t="s">
        <v>78</v>
      </c>
      <c r="C70" s="342" t="s">
        <v>85</v>
      </c>
      <c r="D70" s="342" t="s">
        <v>854</v>
      </c>
      <c r="E70" s="342" t="s">
        <v>2552</v>
      </c>
      <c r="F70" s="342" t="s">
        <v>1372</v>
      </c>
      <c r="G70" s="342" t="s">
        <v>2553</v>
      </c>
      <c r="H70" s="344" t="s">
        <v>10</v>
      </c>
      <c r="I70" s="343" t="e">
        <v>#REF!</v>
      </c>
      <c r="J70" s="345">
        <v>67</v>
      </c>
      <c r="K70" s="342"/>
      <c r="L70" s="342"/>
      <c r="M70" s="342"/>
      <c r="N70" s="342"/>
      <c r="O70" s="342"/>
      <c r="P70" s="342"/>
      <c r="Q70" s="342"/>
      <c r="R70" s="344"/>
    </row>
    <row r="71" spans="1:18" ht="18" customHeight="1" x14ac:dyDescent="0.25">
      <c r="A71" s="343">
        <v>700</v>
      </c>
      <c r="B71" s="342" t="s">
        <v>78</v>
      </c>
      <c r="C71" s="342" t="s">
        <v>86</v>
      </c>
      <c r="D71" s="342" t="s">
        <v>855</v>
      </c>
      <c r="E71" s="342" t="s">
        <v>2554</v>
      </c>
      <c r="F71" s="342" t="s">
        <v>168</v>
      </c>
      <c r="G71" s="342" t="s">
        <v>856</v>
      </c>
      <c r="H71" s="344" t="s">
        <v>7</v>
      </c>
      <c r="I71" s="343" t="e">
        <v>#REF!</v>
      </c>
      <c r="J71" s="345">
        <v>68</v>
      </c>
      <c r="K71" s="342"/>
      <c r="L71" s="342"/>
      <c r="M71" s="342"/>
      <c r="N71" s="342"/>
      <c r="O71" s="342"/>
      <c r="P71" s="342"/>
      <c r="Q71" s="342"/>
      <c r="R71" s="344"/>
    </row>
    <row r="72" spans="1:18" ht="18" customHeight="1" x14ac:dyDescent="0.25">
      <c r="A72" s="343">
        <v>710</v>
      </c>
      <c r="B72" s="342" t="s">
        <v>78</v>
      </c>
      <c r="C72" s="342" t="s">
        <v>87</v>
      </c>
      <c r="D72" s="342" t="s">
        <v>2555</v>
      </c>
      <c r="E72" s="342" t="s">
        <v>2556</v>
      </c>
      <c r="F72" s="342" t="s">
        <v>1379</v>
      </c>
      <c r="G72" s="342" t="s">
        <v>2557</v>
      </c>
      <c r="H72" s="344" t="s">
        <v>7</v>
      </c>
      <c r="I72" s="343" t="e">
        <v>#REF!</v>
      </c>
      <c r="J72" s="345">
        <v>69</v>
      </c>
      <c r="K72" s="342"/>
      <c r="L72" s="342"/>
      <c r="M72" s="342"/>
      <c r="N72" s="342"/>
      <c r="O72" s="342"/>
      <c r="P72" s="342"/>
      <c r="Q72" s="342"/>
      <c r="R72" s="344"/>
    </row>
    <row r="73" spans="1:18" ht="18" customHeight="1" x14ac:dyDescent="0.25">
      <c r="A73" s="343">
        <v>720</v>
      </c>
      <c r="B73" s="342" t="s">
        <v>88</v>
      </c>
      <c r="C73" s="342" t="s">
        <v>89</v>
      </c>
      <c r="D73" s="342" t="s">
        <v>2558</v>
      </c>
      <c r="E73" s="342" t="s">
        <v>2559</v>
      </c>
      <c r="F73" s="342" t="s">
        <v>857</v>
      </c>
      <c r="G73" s="342" t="s">
        <v>2560</v>
      </c>
      <c r="H73" s="344" t="s">
        <v>10</v>
      </c>
      <c r="I73" s="343" t="e">
        <v>#REF!</v>
      </c>
      <c r="J73" s="345">
        <v>70</v>
      </c>
      <c r="K73" s="342"/>
      <c r="L73" s="342"/>
      <c r="M73" s="342"/>
      <c r="N73" s="342"/>
      <c r="O73" s="342"/>
      <c r="P73" s="342"/>
      <c r="Q73" s="342"/>
      <c r="R73" s="344"/>
    </row>
    <row r="74" spans="1:18" ht="18" customHeight="1" x14ac:dyDescent="0.25">
      <c r="A74" s="343">
        <v>730</v>
      </c>
      <c r="B74" s="342" t="s">
        <v>88</v>
      </c>
      <c r="C74" s="342" t="s">
        <v>90</v>
      </c>
      <c r="D74" s="342" t="s">
        <v>2561</v>
      </c>
      <c r="E74" s="342" t="s">
        <v>858</v>
      </c>
      <c r="F74" s="342" t="s">
        <v>170</v>
      </c>
      <c r="G74" s="342" t="s">
        <v>2562</v>
      </c>
      <c r="H74" s="344" t="s">
        <v>10</v>
      </c>
      <c r="I74" s="343" t="e">
        <v>#REF!</v>
      </c>
      <c r="J74" s="345">
        <v>71</v>
      </c>
      <c r="K74" s="342"/>
      <c r="L74" s="342"/>
      <c r="M74" s="342"/>
      <c r="N74" s="342"/>
      <c r="O74" s="342"/>
      <c r="P74" s="342"/>
      <c r="Q74" s="342"/>
      <c r="R74" s="344"/>
    </row>
    <row r="75" spans="1:18" ht="18" customHeight="1" x14ac:dyDescent="0.25">
      <c r="A75" s="343">
        <v>740</v>
      </c>
      <c r="B75" s="342" t="s">
        <v>88</v>
      </c>
      <c r="C75" s="342" t="s">
        <v>91</v>
      </c>
      <c r="D75" s="342" t="s">
        <v>2563</v>
      </c>
      <c r="E75" s="342" t="s">
        <v>2564</v>
      </c>
      <c r="F75" s="342" t="s">
        <v>1389</v>
      </c>
      <c r="G75" s="342" t="s">
        <v>2565</v>
      </c>
      <c r="H75" s="344" t="s">
        <v>7</v>
      </c>
      <c r="I75" s="343" t="e">
        <v>#REF!</v>
      </c>
      <c r="J75" s="345">
        <v>72</v>
      </c>
      <c r="K75" s="342"/>
      <c r="L75" s="342"/>
      <c r="M75" s="342"/>
      <c r="N75" s="342"/>
      <c r="O75" s="342"/>
      <c r="P75" s="342"/>
      <c r="Q75" s="342"/>
      <c r="R75" s="344"/>
    </row>
    <row r="76" spans="1:18" ht="18" customHeight="1" x14ac:dyDescent="0.25">
      <c r="A76" s="343">
        <v>750</v>
      </c>
      <c r="B76" s="342" t="s">
        <v>88</v>
      </c>
      <c r="C76" s="342" t="s">
        <v>92</v>
      </c>
      <c r="D76" s="342" t="s">
        <v>2566</v>
      </c>
      <c r="E76" s="342" t="s">
        <v>2567</v>
      </c>
      <c r="F76" s="342" t="s">
        <v>1393</v>
      </c>
      <c r="G76" s="342" t="s">
        <v>2568</v>
      </c>
      <c r="H76" s="344" t="s">
        <v>7</v>
      </c>
      <c r="I76" s="343" t="e">
        <v>#REF!</v>
      </c>
      <c r="J76" s="345">
        <v>74</v>
      </c>
      <c r="K76" s="342"/>
      <c r="L76" s="342"/>
      <c r="M76" s="342"/>
      <c r="N76" s="342"/>
      <c r="O76" s="342"/>
      <c r="P76" s="342"/>
      <c r="Q76" s="342"/>
      <c r="R76" s="344"/>
    </row>
    <row r="77" spans="1:18" ht="18" customHeight="1" x14ac:dyDescent="0.25">
      <c r="A77" s="343">
        <v>760</v>
      </c>
      <c r="B77" s="342" t="s">
        <v>88</v>
      </c>
      <c r="C77" s="342" t="s">
        <v>93</v>
      </c>
      <c r="D77" s="342" t="s">
        <v>859</v>
      </c>
      <c r="E77" s="342" t="s">
        <v>2569</v>
      </c>
      <c r="F77" s="342" t="s">
        <v>2570</v>
      </c>
      <c r="G77" s="342" t="s">
        <v>860</v>
      </c>
      <c r="H77" s="344" t="s">
        <v>10</v>
      </c>
      <c r="I77" s="343" t="e">
        <v>#REF!</v>
      </c>
      <c r="J77" s="345">
        <v>75</v>
      </c>
      <c r="K77" s="342"/>
      <c r="L77" s="342"/>
      <c r="M77" s="342"/>
      <c r="N77" s="342"/>
      <c r="O77" s="342"/>
      <c r="P77" s="342"/>
      <c r="Q77" s="342"/>
      <c r="R77" s="344"/>
    </row>
    <row r="78" spans="1:18" ht="18" customHeight="1" x14ac:dyDescent="0.25">
      <c r="A78" s="343">
        <v>770</v>
      </c>
      <c r="B78" s="342" t="s">
        <v>88</v>
      </c>
      <c r="C78" s="342" t="s">
        <v>94</v>
      </c>
      <c r="D78" s="342" t="s">
        <v>861</v>
      </c>
      <c r="E78" s="342" t="s">
        <v>2571</v>
      </c>
      <c r="F78" s="342" t="s">
        <v>1401</v>
      </c>
      <c r="G78" s="342" t="s">
        <v>1402</v>
      </c>
      <c r="H78" s="344" t="s">
        <v>7</v>
      </c>
      <c r="I78" s="343" t="e">
        <v>#REF!</v>
      </c>
      <c r="J78" s="345">
        <v>76</v>
      </c>
      <c r="K78" s="342"/>
      <c r="L78" s="342"/>
      <c r="M78" s="342"/>
      <c r="N78" s="342"/>
      <c r="O78" s="342"/>
      <c r="P78" s="342"/>
      <c r="Q78" s="342"/>
      <c r="R78" s="344"/>
    </row>
    <row r="79" spans="1:18" ht="18" customHeight="1" x14ac:dyDescent="0.25">
      <c r="A79" s="343">
        <v>780</v>
      </c>
      <c r="B79" s="342" t="s">
        <v>95</v>
      </c>
      <c r="C79" s="342" t="s">
        <v>96</v>
      </c>
      <c r="D79" s="342" t="s">
        <v>2572</v>
      </c>
      <c r="E79" s="342" t="s">
        <v>2573</v>
      </c>
      <c r="F79" s="342" t="s">
        <v>1405</v>
      </c>
      <c r="G79" s="342" t="s">
        <v>2574</v>
      </c>
      <c r="H79" s="344" t="s">
        <v>7</v>
      </c>
      <c r="I79" s="343" t="e">
        <v>#REF!</v>
      </c>
      <c r="J79" s="345">
        <v>77</v>
      </c>
      <c r="K79" s="342"/>
      <c r="L79" s="342"/>
      <c r="M79" s="342"/>
      <c r="N79" s="342"/>
      <c r="O79" s="342"/>
      <c r="P79" s="342"/>
      <c r="Q79" s="342"/>
      <c r="R79" s="344"/>
    </row>
    <row r="80" spans="1:18" ht="18" customHeight="1" x14ac:dyDescent="0.25">
      <c r="A80" s="343">
        <v>790</v>
      </c>
      <c r="B80" s="342" t="s">
        <v>95</v>
      </c>
      <c r="C80" s="342" t="s">
        <v>97</v>
      </c>
      <c r="D80" s="342" t="s">
        <v>862</v>
      </c>
      <c r="E80" s="342" t="s">
        <v>2575</v>
      </c>
      <c r="F80" s="342" t="s">
        <v>2576</v>
      </c>
      <c r="G80" s="342" t="s">
        <v>863</v>
      </c>
      <c r="H80" s="344" t="s">
        <v>7</v>
      </c>
      <c r="I80" s="343" t="e">
        <v>#REF!</v>
      </c>
      <c r="J80" s="345">
        <v>78</v>
      </c>
      <c r="K80" s="342"/>
      <c r="L80" s="342"/>
      <c r="M80" s="342"/>
      <c r="N80" s="342"/>
      <c r="O80" s="342"/>
      <c r="P80" s="342"/>
      <c r="Q80" s="342"/>
      <c r="R80" s="344"/>
    </row>
    <row r="81" spans="1:18" ht="18" customHeight="1" x14ac:dyDescent="0.25">
      <c r="A81" s="343">
        <v>800</v>
      </c>
      <c r="B81" s="342" t="s">
        <v>95</v>
      </c>
      <c r="C81" s="342" t="s">
        <v>98</v>
      </c>
      <c r="D81" s="342" t="s">
        <v>2577</v>
      </c>
      <c r="E81" s="342" t="s">
        <v>2578</v>
      </c>
      <c r="F81" s="342" t="s">
        <v>2579</v>
      </c>
      <c r="G81" s="342" t="s">
        <v>2580</v>
      </c>
      <c r="H81" s="344" t="s">
        <v>7</v>
      </c>
      <c r="I81" s="343" t="e">
        <v>#REF!</v>
      </c>
      <c r="J81" s="345">
        <v>79</v>
      </c>
      <c r="K81" s="342"/>
      <c r="L81" s="342"/>
      <c r="M81" s="342"/>
      <c r="N81" s="342"/>
      <c r="O81" s="342"/>
      <c r="P81" s="342"/>
      <c r="Q81" s="342"/>
      <c r="R81" s="344"/>
    </row>
    <row r="82" spans="1:18" ht="18" customHeight="1" x14ac:dyDescent="0.25">
      <c r="A82" s="343">
        <v>810</v>
      </c>
      <c r="B82" s="342" t="s">
        <v>95</v>
      </c>
      <c r="C82" s="342" t="s">
        <v>99</v>
      </c>
      <c r="D82" s="342" t="s">
        <v>864</v>
      </c>
      <c r="E82" s="342" t="s">
        <v>2581</v>
      </c>
      <c r="F82" s="342" t="s">
        <v>1416</v>
      </c>
      <c r="G82" s="342" t="s">
        <v>172</v>
      </c>
      <c r="H82" s="344" t="s">
        <v>10</v>
      </c>
      <c r="I82" s="343" t="e">
        <v>#REF!</v>
      </c>
      <c r="J82" s="345">
        <v>80</v>
      </c>
      <c r="K82" s="342"/>
      <c r="L82" s="342"/>
      <c r="M82" s="342"/>
      <c r="N82" s="342"/>
      <c r="O82" s="342"/>
      <c r="P82" s="342"/>
      <c r="Q82" s="342"/>
      <c r="R82" s="344"/>
    </row>
    <row r="83" spans="1:18" ht="18" customHeight="1" x14ac:dyDescent="0.25">
      <c r="A83" s="343">
        <v>820</v>
      </c>
      <c r="B83" s="342" t="s">
        <v>95</v>
      </c>
      <c r="C83" s="342" t="s">
        <v>100</v>
      </c>
      <c r="D83" s="342" t="s">
        <v>2582</v>
      </c>
      <c r="E83" s="342" t="s">
        <v>2583</v>
      </c>
      <c r="F83" s="342" t="s">
        <v>1419</v>
      </c>
      <c r="G83" s="342" t="s">
        <v>2584</v>
      </c>
      <c r="H83" s="344" t="s">
        <v>7</v>
      </c>
      <c r="I83" s="343" t="e">
        <v>#REF!</v>
      </c>
      <c r="J83" s="345">
        <v>81</v>
      </c>
      <c r="K83" s="342"/>
      <c r="L83" s="342"/>
      <c r="M83" s="342"/>
      <c r="N83" s="342"/>
      <c r="O83" s="342"/>
      <c r="P83" s="342"/>
      <c r="Q83" s="342"/>
      <c r="R83" s="344"/>
    </row>
    <row r="84" spans="1:18" ht="18" customHeight="1" x14ac:dyDescent="0.25">
      <c r="A84" s="343">
        <v>830</v>
      </c>
      <c r="B84" s="342" t="s">
        <v>95</v>
      </c>
      <c r="C84" s="342" t="s">
        <v>325</v>
      </c>
      <c r="D84" s="342" t="s">
        <v>2585</v>
      </c>
      <c r="E84" s="342" t="s">
        <v>2586</v>
      </c>
      <c r="F84" s="342" t="s">
        <v>173</v>
      </c>
      <c r="G84" s="342" t="s">
        <v>1423</v>
      </c>
      <c r="H84" s="344" t="s">
        <v>7</v>
      </c>
      <c r="I84" s="343" t="e">
        <v>#REF!</v>
      </c>
      <c r="J84" s="345">
        <v>82</v>
      </c>
      <c r="K84" s="342"/>
      <c r="L84" s="342"/>
      <c r="M84" s="342"/>
      <c r="N84" s="342"/>
      <c r="O84" s="342"/>
      <c r="P84" s="342"/>
      <c r="Q84" s="342"/>
      <c r="R84" s="344"/>
    </row>
    <row r="85" spans="1:18" ht="18" customHeight="1" x14ac:dyDescent="0.25">
      <c r="A85" s="343">
        <v>840</v>
      </c>
      <c r="B85" s="342" t="s">
        <v>95</v>
      </c>
      <c r="C85" s="342" t="s">
        <v>102</v>
      </c>
      <c r="D85" s="342" t="s">
        <v>2587</v>
      </c>
      <c r="E85" s="342" t="s">
        <v>2588</v>
      </c>
      <c r="F85" s="342" t="s">
        <v>1426</v>
      </c>
      <c r="G85" s="342" t="s">
        <v>865</v>
      </c>
      <c r="H85" s="344" t="s">
        <v>7</v>
      </c>
      <c r="I85" s="343" t="e">
        <v>#REF!</v>
      </c>
      <c r="J85" s="345">
        <v>83</v>
      </c>
      <c r="K85" s="342"/>
      <c r="L85" s="342"/>
      <c r="M85" s="342"/>
      <c r="N85" s="342"/>
      <c r="O85" s="342"/>
      <c r="P85" s="342"/>
      <c r="Q85" s="342"/>
      <c r="R85" s="344"/>
    </row>
    <row r="86" spans="1:18" ht="18" customHeight="1" x14ac:dyDescent="0.25">
      <c r="A86" s="343">
        <v>850</v>
      </c>
      <c r="B86" s="342" t="s">
        <v>95</v>
      </c>
      <c r="C86" s="342" t="s">
        <v>103</v>
      </c>
      <c r="D86" s="342" t="s">
        <v>2589</v>
      </c>
      <c r="E86" s="342" t="s">
        <v>2590</v>
      </c>
      <c r="F86" s="342" t="s">
        <v>1429</v>
      </c>
      <c r="G86" s="342" t="s">
        <v>866</v>
      </c>
      <c r="H86" s="344" t="s">
        <v>7</v>
      </c>
      <c r="I86" s="343" t="e">
        <v>#REF!</v>
      </c>
      <c r="J86" s="345">
        <v>84</v>
      </c>
      <c r="K86" s="342"/>
      <c r="L86" s="342"/>
      <c r="M86" s="342"/>
      <c r="N86" s="342"/>
      <c r="O86" s="342"/>
      <c r="P86" s="342"/>
      <c r="Q86" s="342"/>
      <c r="R86" s="344"/>
    </row>
    <row r="87" spans="1:18" ht="18" customHeight="1" x14ac:dyDescent="0.25">
      <c r="A87" s="343">
        <v>860</v>
      </c>
      <c r="B87" s="342" t="s">
        <v>95</v>
      </c>
      <c r="C87" s="342" t="s">
        <v>104</v>
      </c>
      <c r="D87" s="342" t="s">
        <v>2591</v>
      </c>
      <c r="E87" s="342" t="s">
        <v>2592</v>
      </c>
      <c r="F87" s="342" t="s">
        <v>2593</v>
      </c>
      <c r="G87" s="342" t="s">
        <v>2594</v>
      </c>
      <c r="H87" s="344" t="s">
        <v>10</v>
      </c>
      <c r="I87" s="343" t="e">
        <v>#REF!</v>
      </c>
      <c r="J87" s="345">
        <v>85</v>
      </c>
      <c r="K87" s="342"/>
      <c r="L87" s="342"/>
      <c r="M87" s="342"/>
      <c r="N87" s="342"/>
      <c r="O87" s="342"/>
      <c r="P87" s="342"/>
      <c r="Q87" s="342"/>
      <c r="R87" s="344"/>
    </row>
    <row r="88" spans="1:18" ht="18" customHeight="1" x14ac:dyDescent="0.25">
      <c r="A88" s="343">
        <v>870</v>
      </c>
      <c r="B88" s="342" t="s">
        <v>95</v>
      </c>
      <c r="C88" s="342" t="s">
        <v>105</v>
      </c>
      <c r="D88" s="342" t="s">
        <v>2595</v>
      </c>
      <c r="E88" s="342" t="s">
        <v>2596</v>
      </c>
      <c r="F88" s="342" t="s">
        <v>1435</v>
      </c>
      <c r="G88" s="342" t="s">
        <v>2597</v>
      </c>
      <c r="H88" s="344" t="s">
        <v>10</v>
      </c>
      <c r="I88" s="343" t="e">
        <v>#REF!</v>
      </c>
      <c r="J88" s="345">
        <v>86</v>
      </c>
      <c r="K88" s="342"/>
      <c r="L88" s="342"/>
      <c r="M88" s="342"/>
      <c r="N88" s="342"/>
      <c r="O88" s="342"/>
      <c r="P88" s="342"/>
      <c r="Q88" s="342"/>
      <c r="R88" s="344"/>
    </row>
    <row r="89" spans="1:18" ht="18" customHeight="1" x14ac:dyDescent="0.25">
      <c r="A89" s="343">
        <v>880</v>
      </c>
      <c r="B89" s="342" t="s">
        <v>106</v>
      </c>
      <c r="C89" s="342" t="s">
        <v>107</v>
      </c>
      <c r="D89" s="342" t="s">
        <v>2598</v>
      </c>
      <c r="E89" s="342" t="s">
        <v>2599</v>
      </c>
      <c r="F89" s="342" t="s">
        <v>2600</v>
      </c>
      <c r="G89" s="342" t="s">
        <v>2601</v>
      </c>
      <c r="H89" s="344" t="s">
        <v>10</v>
      </c>
      <c r="I89" s="343" t="e">
        <v>#REF!</v>
      </c>
      <c r="J89" s="345">
        <v>87</v>
      </c>
      <c r="K89" s="342"/>
      <c r="L89" s="342"/>
      <c r="M89" s="342"/>
      <c r="N89" s="342"/>
      <c r="O89" s="342"/>
      <c r="P89" s="342"/>
      <c r="Q89" s="342"/>
      <c r="R89" s="344"/>
    </row>
    <row r="90" spans="1:18" ht="18" customHeight="1" x14ac:dyDescent="0.25">
      <c r="A90" s="343">
        <v>890</v>
      </c>
      <c r="B90" s="342" t="s">
        <v>106</v>
      </c>
      <c r="C90" s="342" t="s">
        <v>108</v>
      </c>
      <c r="D90" s="342" t="s">
        <v>2602</v>
      </c>
      <c r="E90" s="342" t="s">
        <v>2603</v>
      </c>
      <c r="F90" s="342" t="s">
        <v>1442</v>
      </c>
      <c r="G90" s="342" t="s">
        <v>2604</v>
      </c>
      <c r="H90" s="344" t="s">
        <v>10</v>
      </c>
      <c r="I90" s="343" t="e">
        <v>#REF!</v>
      </c>
      <c r="J90" s="345">
        <v>88</v>
      </c>
      <c r="K90" s="342"/>
      <c r="L90" s="342"/>
      <c r="M90" s="342"/>
      <c r="N90" s="342"/>
      <c r="O90" s="342"/>
      <c r="P90" s="342"/>
      <c r="Q90" s="342"/>
      <c r="R90" s="344"/>
    </row>
    <row r="91" spans="1:18" ht="18" customHeight="1" x14ac:dyDescent="0.25">
      <c r="A91" s="343">
        <v>900</v>
      </c>
      <c r="B91" s="342" t="s">
        <v>106</v>
      </c>
      <c r="C91" s="342" t="s">
        <v>109</v>
      </c>
      <c r="D91" s="342" t="s">
        <v>867</v>
      </c>
      <c r="E91" s="342" t="s">
        <v>2605</v>
      </c>
      <c r="F91" s="342" t="s">
        <v>1446</v>
      </c>
      <c r="G91" s="342" t="s">
        <v>868</v>
      </c>
      <c r="H91" s="344" t="s">
        <v>10</v>
      </c>
      <c r="I91" s="343" t="e">
        <v>#REF!</v>
      </c>
      <c r="J91" s="345">
        <v>89</v>
      </c>
      <c r="K91" s="342"/>
      <c r="L91" s="342"/>
      <c r="M91" s="342"/>
      <c r="N91" s="342"/>
      <c r="O91" s="342"/>
      <c r="P91" s="342"/>
      <c r="Q91" s="342"/>
      <c r="R91" s="344"/>
    </row>
    <row r="92" spans="1:18" ht="18" customHeight="1" x14ac:dyDescent="0.25">
      <c r="A92" s="343">
        <v>910</v>
      </c>
      <c r="B92" s="342" t="s">
        <v>106</v>
      </c>
      <c r="C92" s="342" t="s">
        <v>110</v>
      </c>
      <c r="D92" s="342" t="s">
        <v>2606</v>
      </c>
      <c r="E92" s="342" t="s">
        <v>2607</v>
      </c>
      <c r="F92" s="342" t="s">
        <v>1450</v>
      </c>
      <c r="G92" s="342" t="s">
        <v>2608</v>
      </c>
      <c r="H92" s="344" t="s">
        <v>10</v>
      </c>
      <c r="I92" s="343" t="e">
        <v>#REF!</v>
      </c>
      <c r="J92" s="345">
        <v>90</v>
      </c>
      <c r="K92" s="342"/>
      <c r="L92" s="342"/>
      <c r="M92" s="342"/>
      <c r="N92" s="342"/>
      <c r="O92" s="342"/>
      <c r="P92" s="342"/>
      <c r="Q92" s="342"/>
      <c r="R92" s="344"/>
    </row>
    <row r="93" spans="1:18" ht="18" customHeight="1" x14ac:dyDescent="0.25">
      <c r="A93" s="343">
        <v>920</v>
      </c>
      <c r="B93" s="342" t="s">
        <v>106</v>
      </c>
      <c r="C93" s="342" t="s">
        <v>111</v>
      </c>
      <c r="D93" s="342" t="s">
        <v>827</v>
      </c>
      <c r="E93" s="342" t="s">
        <v>869</v>
      </c>
      <c r="F93" s="342" t="s">
        <v>1453</v>
      </c>
      <c r="G93" s="342" t="s">
        <v>1454</v>
      </c>
      <c r="H93" s="344" t="s">
        <v>7</v>
      </c>
      <c r="I93" s="343" t="e">
        <v>#REF!</v>
      </c>
      <c r="J93" s="345">
        <v>91</v>
      </c>
      <c r="K93" s="342"/>
      <c r="L93" s="342"/>
      <c r="M93" s="342"/>
      <c r="N93" s="342"/>
      <c r="O93" s="342"/>
      <c r="P93" s="342"/>
      <c r="Q93" s="342"/>
      <c r="R93" s="344"/>
    </row>
    <row r="94" spans="1:18" ht="18" customHeight="1" x14ac:dyDescent="0.25">
      <c r="A94" s="343">
        <v>930</v>
      </c>
      <c r="B94" s="342" t="s">
        <v>106</v>
      </c>
      <c r="C94" s="342" t="s">
        <v>112</v>
      </c>
      <c r="D94" s="342" t="s">
        <v>2609</v>
      </c>
      <c r="E94" s="342" t="s">
        <v>2610</v>
      </c>
      <c r="F94" s="342" t="s">
        <v>1457</v>
      </c>
      <c r="G94" s="342" t="s">
        <v>1458</v>
      </c>
      <c r="H94" s="344" t="s">
        <v>7</v>
      </c>
      <c r="I94" s="343" t="e">
        <v>#REF!</v>
      </c>
      <c r="J94" s="345">
        <v>91</v>
      </c>
      <c r="K94" s="342"/>
      <c r="L94" s="342"/>
      <c r="M94" s="342"/>
      <c r="N94" s="342"/>
      <c r="O94" s="342"/>
      <c r="P94" s="342"/>
      <c r="Q94" s="342"/>
      <c r="R94" s="344"/>
    </row>
    <row r="95" spans="1:18" ht="18" customHeight="1" x14ac:dyDescent="0.25">
      <c r="A95" s="343">
        <v>940</v>
      </c>
      <c r="B95" s="342" t="s">
        <v>106</v>
      </c>
      <c r="C95" s="342" t="s">
        <v>113</v>
      </c>
      <c r="D95" s="342" t="s">
        <v>2611</v>
      </c>
      <c r="E95" s="342" t="s">
        <v>2612</v>
      </c>
      <c r="F95" s="342" t="s">
        <v>1461</v>
      </c>
      <c r="G95" s="342" t="s">
        <v>2613</v>
      </c>
      <c r="H95" s="344" t="s">
        <v>7</v>
      </c>
      <c r="I95" s="343" t="e">
        <v>#REF!</v>
      </c>
      <c r="J95" s="345">
        <v>92</v>
      </c>
      <c r="K95" s="342"/>
      <c r="L95" s="342"/>
      <c r="M95" s="342"/>
      <c r="N95" s="342"/>
      <c r="O95" s="342"/>
      <c r="P95" s="342"/>
      <c r="Q95" s="342"/>
      <c r="R95" s="344"/>
    </row>
    <row r="96" spans="1:18" ht="18" customHeight="1" x14ac:dyDescent="0.25">
      <c r="A96" s="343">
        <v>950</v>
      </c>
      <c r="B96" s="342" t="s">
        <v>106</v>
      </c>
      <c r="C96" s="342" t="s">
        <v>114</v>
      </c>
      <c r="D96" s="342" t="s">
        <v>870</v>
      </c>
      <c r="E96" s="342" t="s">
        <v>2614</v>
      </c>
      <c r="F96" s="342" t="s">
        <v>1464</v>
      </c>
      <c r="G96" s="342" t="s">
        <v>2615</v>
      </c>
      <c r="H96" s="344" t="s">
        <v>7</v>
      </c>
      <c r="I96" s="343" t="e">
        <v>#REF!</v>
      </c>
      <c r="J96" s="345">
        <v>93</v>
      </c>
      <c r="K96" s="342"/>
      <c r="L96" s="342"/>
      <c r="M96" s="342"/>
      <c r="N96" s="342"/>
      <c r="O96" s="342"/>
      <c r="P96" s="342"/>
      <c r="Q96" s="342"/>
      <c r="R96" s="344"/>
    </row>
    <row r="97" spans="1:18" ht="18" customHeight="1" x14ac:dyDescent="0.25">
      <c r="A97" s="343">
        <v>960</v>
      </c>
      <c r="B97" s="342" t="s">
        <v>106</v>
      </c>
      <c r="C97" s="342" t="s">
        <v>115</v>
      </c>
      <c r="D97" s="342" t="s">
        <v>2616</v>
      </c>
      <c r="E97" s="342" t="s">
        <v>2617</v>
      </c>
      <c r="F97" s="342" t="s">
        <v>2618</v>
      </c>
      <c r="G97" s="342" t="s">
        <v>2619</v>
      </c>
      <c r="H97" s="344" t="s">
        <v>7</v>
      </c>
      <c r="I97" s="343" t="e">
        <v>#REF!</v>
      </c>
      <c r="J97" s="345">
        <v>94</v>
      </c>
      <c r="K97" s="342"/>
      <c r="L97" s="342"/>
      <c r="M97" s="342"/>
      <c r="N97" s="342"/>
      <c r="O97" s="342"/>
      <c r="P97" s="342"/>
      <c r="Q97" s="342"/>
      <c r="R97" s="344"/>
    </row>
    <row r="98" spans="1:18" ht="18" customHeight="1" x14ac:dyDescent="0.25">
      <c r="A98" s="343">
        <v>970</v>
      </c>
      <c r="B98" s="342" t="s">
        <v>106</v>
      </c>
      <c r="C98" s="342" t="s">
        <v>116</v>
      </c>
      <c r="D98" s="342" t="s">
        <v>2620</v>
      </c>
      <c r="E98" s="342" t="s">
        <v>2621</v>
      </c>
      <c r="F98" s="342" t="s">
        <v>2622</v>
      </c>
      <c r="G98" s="342" t="s">
        <v>2623</v>
      </c>
      <c r="H98" s="344" t="s">
        <v>7</v>
      </c>
      <c r="I98" s="343" t="e">
        <v>#REF!</v>
      </c>
      <c r="J98" s="345">
        <v>95</v>
      </c>
      <c r="K98" s="342"/>
      <c r="L98" s="342"/>
      <c r="M98" s="342"/>
      <c r="N98" s="342"/>
      <c r="O98" s="342"/>
      <c r="P98" s="342"/>
      <c r="Q98" s="342"/>
      <c r="R98" s="344"/>
    </row>
    <row r="99" spans="1:18" ht="18" customHeight="1" x14ac:dyDescent="0.25">
      <c r="A99" s="343">
        <v>980</v>
      </c>
      <c r="B99" s="342" t="s">
        <v>106</v>
      </c>
      <c r="C99" s="342" t="s">
        <v>117</v>
      </c>
      <c r="D99" s="342" t="s">
        <v>2624</v>
      </c>
      <c r="E99" s="342" t="s">
        <v>2625</v>
      </c>
      <c r="F99" s="342" t="s">
        <v>2626</v>
      </c>
      <c r="G99" s="342" t="s">
        <v>2627</v>
      </c>
      <c r="H99" s="344" t="s">
        <v>7</v>
      </c>
      <c r="I99" s="343" t="e">
        <v>#REF!</v>
      </c>
      <c r="J99" s="345">
        <v>96</v>
      </c>
      <c r="K99" s="342"/>
      <c r="L99" s="342"/>
      <c r="M99" s="342"/>
      <c r="N99" s="342"/>
      <c r="O99" s="342"/>
      <c r="P99" s="342"/>
      <c r="Q99" s="342"/>
      <c r="R99" s="344"/>
    </row>
    <row r="100" spans="1:18" ht="18" customHeight="1" x14ac:dyDescent="0.25">
      <c r="A100" s="343">
        <v>990</v>
      </c>
      <c r="B100" s="342" t="s">
        <v>106</v>
      </c>
      <c r="C100" s="342" t="s">
        <v>118</v>
      </c>
      <c r="D100" s="342" t="s">
        <v>871</v>
      </c>
      <c r="E100" s="342" t="s">
        <v>2628</v>
      </c>
      <c r="F100" s="342" t="s">
        <v>1479</v>
      </c>
      <c r="G100" s="342" t="s">
        <v>2629</v>
      </c>
      <c r="H100" s="344" t="s">
        <v>7</v>
      </c>
      <c r="I100" s="343" t="e">
        <v>#REF!</v>
      </c>
      <c r="J100" s="345">
        <v>97</v>
      </c>
      <c r="K100" s="342"/>
      <c r="L100" s="342"/>
      <c r="M100" s="342"/>
      <c r="N100" s="342"/>
      <c r="O100" s="342"/>
      <c r="P100" s="342"/>
      <c r="Q100" s="342"/>
      <c r="R100" s="344"/>
    </row>
    <row r="101" spans="1:18" ht="18" customHeight="1" x14ac:dyDescent="0.25">
      <c r="A101" s="343">
        <v>1000</v>
      </c>
      <c r="B101" s="342" t="s">
        <v>119</v>
      </c>
      <c r="C101" s="342" t="s">
        <v>120</v>
      </c>
      <c r="D101" s="342" t="s">
        <v>2630</v>
      </c>
      <c r="E101" s="342" t="s">
        <v>2631</v>
      </c>
      <c r="F101" s="342" t="s">
        <v>2632</v>
      </c>
      <c r="G101" s="342" t="s">
        <v>2633</v>
      </c>
      <c r="H101" s="344" t="s">
        <v>10</v>
      </c>
      <c r="I101" s="343" t="e">
        <v>#REF!</v>
      </c>
      <c r="J101" s="345">
        <v>98</v>
      </c>
      <c r="K101" s="342"/>
      <c r="L101" s="342"/>
      <c r="M101" s="342"/>
      <c r="N101" s="342"/>
      <c r="O101" s="342"/>
      <c r="P101" s="342"/>
      <c r="Q101" s="342"/>
      <c r="R101" s="344"/>
    </row>
    <row r="102" spans="1:18" ht="18" customHeight="1" x14ac:dyDescent="0.25">
      <c r="A102" s="343">
        <v>1010</v>
      </c>
      <c r="B102" s="342" t="s">
        <v>119</v>
      </c>
      <c r="C102" s="342" t="s">
        <v>121</v>
      </c>
      <c r="D102" s="342" t="s">
        <v>872</v>
      </c>
      <c r="E102" s="342" t="s">
        <v>2634</v>
      </c>
      <c r="F102" s="342" t="s">
        <v>1487</v>
      </c>
      <c r="G102" s="342" t="s">
        <v>1488</v>
      </c>
      <c r="H102" s="344" t="s">
        <v>10</v>
      </c>
      <c r="I102" s="343" t="e">
        <v>#REF!</v>
      </c>
      <c r="J102" s="345">
        <v>99</v>
      </c>
      <c r="K102" s="342"/>
      <c r="L102" s="342"/>
      <c r="M102" s="342"/>
      <c r="N102" s="342"/>
      <c r="O102" s="342"/>
      <c r="P102" s="342"/>
      <c r="Q102" s="342"/>
      <c r="R102" s="344"/>
    </row>
    <row r="103" spans="1:18" ht="18" customHeight="1" x14ac:dyDescent="0.25">
      <c r="A103" s="343">
        <v>1020</v>
      </c>
      <c r="B103" s="342" t="s">
        <v>119</v>
      </c>
      <c r="C103" s="342" t="s">
        <v>122</v>
      </c>
      <c r="D103" s="342" t="s">
        <v>873</v>
      </c>
      <c r="E103" s="342" t="s">
        <v>874</v>
      </c>
      <c r="F103" s="342" t="s">
        <v>1491</v>
      </c>
      <c r="G103" s="342" t="s">
        <v>1492</v>
      </c>
      <c r="H103" s="344" t="s">
        <v>7</v>
      </c>
      <c r="I103" s="343" t="e">
        <v>#REF!</v>
      </c>
      <c r="J103" s="345">
        <v>100</v>
      </c>
      <c r="K103" s="342"/>
      <c r="L103" s="342"/>
      <c r="M103" s="342"/>
      <c r="N103" s="342"/>
      <c r="O103" s="342"/>
      <c r="P103" s="342"/>
      <c r="Q103" s="342"/>
      <c r="R103" s="344"/>
    </row>
    <row r="104" spans="1:18" ht="18" customHeight="1" x14ac:dyDescent="0.25">
      <c r="A104" s="343">
        <v>1030</v>
      </c>
      <c r="B104" s="342" t="s">
        <v>123</v>
      </c>
      <c r="C104" s="342" t="s">
        <v>124</v>
      </c>
      <c r="D104" s="342" t="s">
        <v>2635</v>
      </c>
      <c r="E104" s="342" t="s">
        <v>2636</v>
      </c>
      <c r="F104" s="342" t="s">
        <v>2637</v>
      </c>
      <c r="G104" s="342" t="s">
        <v>2638</v>
      </c>
      <c r="H104" s="344" t="s">
        <v>125</v>
      </c>
      <c r="I104" s="343" t="e">
        <v>#REF!</v>
      </c>
      <c r="J104" s="345">
        <v>101</v>
      </c>
      <c r="K104" s="342"/>
      <c r="L104" s="342"/>
      <c r="M104" s="342"/>
      <c r="N104" s="342"/>
      <c r="O104" s="342"/>
      <c r="P104" s="342"/>
      <c r="Q104" s="342"/>
      <c r="R104" s="344"/>
    </row>
    <row r="105" spans="1:18" ht="18" customHeight="1" x14ac:dyDescent="0.25">
      <c r="A105" s="343">
        <v>1040</v>
      </c>
      <c r="B105" s="342" t="s">
        <v>123</v>
      </c>
      <c r="C105" s="342" t="s">
        <v>126</v>
      </c>
      <c r="D105" s="342" t="s">
        <v>2639</v>
      </c>
      <c r="E105" s="342" t="s">
        <v>2640</v>
      </c>
      <c r="F105" s="342" t="s">
        <v>2169</v>
      </c>
      <c r="G105" s="342" t="s">
        <v>2641</v>
      </c>
      <c r="H105" s="344" t="s">
        <v>7</v>
      </c>
      <c r="I105" s="343" t="e">
        <v>#REF!</v>
      </c>
      <c r="J105" s="345">
        <v>102</v>
      </c>
      <c r="K105" s="342"/>
      <c r="L105" s="342"/>
      <c r="M105" s="342"/>
      <c r="N105" s="342"/>
      <c r="O105" s="342"/>
      <c r="P105" s="342"/>
      <c r="Q105" s="342"/>
      <c r="R105" s="344"/>
    </row>
    <row r="106" spans="1:18" ht="18" customHeight="1" x14ac:dyDescent="0.25">
      <c r="A106" s="343">
        <v>1050</v>
      </c>
      <c r="B106" s="342" t="s">
        <v>123</v>
      </c>
      <c r="C106" s="342" t="s">
        <v>127</v>
      </c>
      <c r="D106" s="342" t="s">
        <v>2642</v>
      </c>
      <c r="E106" s="342" t="s">
        <v>2643</v>
      </c>
      <c r="F106" s="342" t="s">
        <v>180</v>
      </c>
      <c r="G106" s="342" t="s">
        <v>2644</v>
      </c>
      <c r="H106" s="344" t="s">
        <v>10</v>
      </c>
      <c r="I106" s="343" t="e">
        <v>#REF!</v>
      </c>
      <c r="J106" s="345">
        <v>103</v>
      </c>
      <c r="K106" s="342"/>
      <c r="L106" s="342"/>
      <c r="M106" s="342"/>
      <c r="N106" s="342"/>
      <c r="O106" s="342"/>
      <c r="P106" s="342"/>
      <c r="Q106" s="342"/>
      <c r="R106" s="344"/>
    </row>
    <row r="107" spans="1:18" ht="18" customHeight="1" x14ac:dyDescent="0.25">
      <c r="A107" s="343">
        <v>1060</v>
      </c>
      <c r="B107" s="342" t="s">
        <v>123</v>
      </c>
      <c r="C107" s="342" t="s">
        <v>128</v>
      </c>
      <c r="D107" s="342" t="s">
        <v>2645</v>
      </c>
      <c r="E107" s="342" t="s">
        <v>2646</v>
      </c>
      <c r="F107" s="342" t="s">
        <v>1505</v>
      </c>
      <c r="G107" s="342" t="s">
        <v>2647</v>
      </c>
      <c r="H107" s="344" t="s">
        <v>129</v>
      </c>
      <c r="I107" s="343" t="e">
        <v>#REF!</v>
      </c>
      <c r="J107" s="345">
        <v>104</v>
      </c>
      <c r="K107" s="342"/>
      <c r="L107" s="342"/>
      <c r="M107" s="342"/>
      <c r="N107" s="342"/>
      <c r="O107" s="342"/>
      <c r="P107" s="342"/>
      <c r="Q107" s="342"/>
      <c r="R107" s="344"/>
    </row>
    <row r="108" spans="1:18" ht="15.75" x14ac:dyDescent="0.25">
      <c r="A108" s="343">
        <v>0</v>
      </c>
      <c r="B108" s="343"/>
      <c r="C108" s="343"/>
      <c r="D108" s="343" t="str">
        <f>""</f>
        <v/>
      </c>
      <c r="E108" s="343" t="str">
        <f>""</f>
        <v/>
      </c>
      <c r="F108" s="343" t="str">
        <f>""</f>
        <v/>
      </c>
      <c r="G108" s="343" t="str">
        <f>""</f>
        <v/>
      </c>
      <c r="H108" s="343"/>
      <c r="I108" s="343"/>
      <c r="J108" s="343"/>
      <c r="K108" s="343"/>
      <c r="L108" s="343"/>
      <c r="M108" s="343"/>
      <c r="N108" s="343"/>
      <c r="O108" s="343"/>
      <c r="P108" s="343"/>
      <c r="Q108" s="343"/>
      <c r="R108" s="343"/>
    </row>
    <row r="109" spans="1:18" ht="31.5" x14ac:dyDescent="0.25">
      <c r="A109" s="343"/>
      <c r="B109" s="343"/>
      <c r="C109" s="343"/>
      <c r="D109" s="182" t="s">
        <v>183</v>
      </c>
      <c r="E109" s="182" t="s">
        <v>1510</v>
      </c>
      <c r="F109" s="182" t="s">
        <v>2182</v>
      </c>
      <c r="G109" s="337" t="s">
        <v>2183</v>
      </c>
      <c r="H109" s="343"/>
      <c r="I109" s="343"/>
      <c r="J109" s="343"/>
      <c r="K109" s="343"/>
      <c r="L109" s="343"/>
      <c r="M109" s="343"/>
      <c r="N109" s="343"/>
      <c r="O109" s="343"/>
      <c r="P109" s="343"/>
      <c r="Q109" s="343"/>
      <c r="R109" s="343"/>
    </row>
    <row r="110" spans="1:18" ht="47.25" x14ac:dyDescent="0.25">
      <c r="A110" s="343"/>
      <c r="B110" s="343"/>
      <c r="C110" s="343"/>
      <c r="D110" s="182" t="s">
        <v>184</v>
      </c>
      <c r="E110" s="182" t="s">
        <v>2648</v>
      </c>
      <c r="F110" s="182" t="s">
        <v>2185</v>
      </c>
      <c r="G110" s="337" t="s">
        <v>2649</v>
      </c>
      <c r="H110" s="343"/>
      <c r="I110" s="343"/>
      <c r="J110" s="343"/>
      <c r="K110" s="343"/>
      <c r="L110" s="343"/>
      <c r="M110" s="343"/>
      <c r="N110" s="343"/>
      <c r="O110" s="343"/>
      <c r="P110" s="343"/>
      <c r="Q110" s="343"/>
      <c r="R110" s="343"/>
    </row>
    <row r="111" spans="1:18" ht="31.5" x14ac:dyDescent="0.25">
      <c r="A111" s="343"/>
      <c r="B111" s="343"/>
      <c r="C111" s="343"/>
      <c r="D111" s="182" t="s">
        <v>185</v>
      </c>
      <c r="E111" s="182" t="s">
        <v>186</v>
      </c>
      <c r="F111" s="182" t="s">
        <v>1516</v>
      </c>
      <c r="G111" s="337" t="s">
        <v>2187</v>
      </c>
      <c r="H111" s="343"/>
      <c r="I111" s="343"/>
      <c r="J111" s="343"/>
      <c r="K111" s="343"/>
      <c r="L111" s="343"/>
      <c r="M111" s="343"/>
      <c r="N111" s="343"/>
      <c r="O111" s="343"/>
      <c r="P111" s="343"/>
      <c r="Q111" s="343"/>
      <c r="R111" s="343"/>
    </row>
    <row r="112" spans="1:18" ht="31.5" x14ac:dyDescent="0.25">
      <c r="A112" s="343"/>
      <c r="B112" s="343"/>
      <c r="C112" s="343"/>
      <c r="D112" s="182" t="s">
        <v>919</v>
      </c>
      <c r="E112" s="182" t="s">
        <v>1519</v>
      </c>
      <c r="F112" s="182" t="s">
        <v>1520</v>
      </c>
      <c r="G112" s="337" t="s">
        <v>2188</v>
      </c>
      <c r="H112" s="343"/>
      <c r="I112" s="343"/>
      <c r="J112" s="343"/>
      <c r="K112" s="343"/>
      <c r="L112" s="343"/>
      <c r="M112" s="343"/>
      <c r="N112" s="343"/>
      <c r="O112" s="343"/>
      <c r="P112" s="343"/>
      <c r="Q112" s="343"/>
      <c r="R112" s="343"/>
    </row>
    <row r="113" spans="1:7" ht="47.25" x14ac:dyDescent="0.25">
      <c r="A113" s="343"/>
      <c r="D113" s="182" t="s">
        <v>2189</v>
      </c>
      <c r="E113" s="182" t="s">
        <v>2190</v>
      </c>
      <c r="F113" s="182" t="s">
        <v>2650</v>
      </c>
      <c r="G113" s="337" t="s">
        <v>920</v>
      </c>
    </row>
    <row r="114" spans="1:7" ht="47.25" x14ac:dyDescent="0.25">
      <c r="A114" s="343"/>
      <c r="D114" s="182" t="s">
        <v>2192</v>
      </c>
      <c r="E114" s="182" t="s">
        <v>2193</v>
      </c>
      <c r="F114" s="182" t="s">
        <v>2194</v>
      </c>
      <c r="G114" s="337" t="s">
        <v>2195</v>
      </c>
    </row>
    <row r="115" spans="1:7" ht="47.25" x14ac:dyDescent="0.25">
      <c r="A115" s="343"/>
      <c r="D115" s="182" t="s">
        <v>1529</v>
      </c>
      <c r="E115" s="182" t="s">
        <v>1530</v>
      </c>
      <c r="F115" s="182" t="s">
        <v>2196</v>
      </c>
      <c r="G115" s="337" t="s">
        <v>2197</v>
      </c>
    </row>
    <row r="116" spans="1:7" ht="31.5" x14ac:dyDescent="0.25">
      <c r="A116" s="343"/>
      <c r="D116" s="182" t="s">
        <v>1533</v>
      </c>
      <c r="E116" s="182" t="s">
        <v>1534</v>
      </c>
      <c r="F116" s="182" t="s">
        <v>921</v>
      </c>
      <c r="G116" s="337" t="s">
        <v>922</v>
      </c>
    </row>
    <row r="117" spans="1:7" ht="47.25" x14ac:dyDescent="0.25">
      <c r="A117" s="343"/>
      <c r="D117" s="182" t="s">
        <v>1537</v>
      </c>
      <c r="E117" s="182" t="s">
        <v>2198</v>
      </c>
      <c r="F117" s="182" t="s">
        <v>2199</v>
      </c>
      <c r="G117" s="182" t="s">
        <v>2200</v>
      </c>
    </row>
    <row r="118" spans="1:7" ht="47.25" x14ac:dyDescent="0.25">
      <c r="A118" s="343"/>
      <c r="D118" s="182" t="s">
        <v>2651</v>
      </c>
      <c r="E118" s="182" t="s">
        <v>2202</v>
      </c>
      <c r="F118" s="182" t="s">
        <v>2203</v>
      </c>
      <c r="G118" s="337" t="s">
        <v>2204</v>
      </c>
    </row>
    <row r="119" spans="1:7" ht="31.5" x14ac:dyDescent="0.25">
      <c r="A119" s="343"/>
      <c r="D119" s="182" t="s">
        <v>2652</v>
      </c>
      <c r="E119" s="182" t="s">
        <v>2206</v>
      </c>
      <c r="F119" s="182" t="s">
        <v>923</v>
      </c>
      <c r="G119" s="337" t="s">
        <v>2207</v>
      </c>
    </row>
    <row r="120" spans="1:7" ht="31.5" x14ac:dyDescent="0.25">
      <c r="A120" s="343"/>
      <c r="D120" s="182" t="s">
        <v>2653</v>
      </c>
      <c r="E120" s="182" t="s">
        <v>2209</v>
      </c>
      <c r="F120" s="182" t="s">
        <v>2210</v>
      </c>
      <c r="G120" s="337" t="s">
        <v>1552</v>
      </c>
    </row>
    <row r="121" spans="1:7" ht="31.5" x14ac:dyDescent="0.25">
      <c r="A121" s="343"/>
      <c r="D121" s="182" t="s">
        <v>1553</v>
      </c>
      <c r="E121" s="182" t="s">
        <v>2211</v>
      </c>
      <c r="F121" s="182" t="s">
        <v>2212</v>
      </c>
      <c r="G121" s="337" t="s">
        <v>2213</v>
      </c>
    </row>
    <row r="122" spans="1:7" ht="47.25" x14ac:dyDescent="0.25">
      <c r="A122" s="343"/>
      <c r="D122" s="182" t="s">
        <v>924</v>
      </c>
      <c r="E122" s="182" t="s">
        <v>2214</v>
      </c>
      <c r="F122" s="182" t="s">
        <v>2215</v>
      </c>
      <c r="G122" s="337" t="s">
        <v>2216</v>
      </c>
    </row>
    <row r="123" spans="1:7" ht="31.5" x14ac:dyDescent="0.25">
      <c r="A123" s="343"/>
      <c r="D123" s="182" t="s">
        <v>1560</v>
      </c>
      <c r="E123" s="182" t="s">
        <v>1561</v>
      </c>
      <c r="F123" s="182" t="s">
        <v>1562</v>
      </c>
      <c r="G123" s="337" t="s">
        <v>1563</v>
      </c>
    </row>
    <row r="124" spans="1:7" ht="31.5" x14ac:dyDescent="0.25">
      <c r="A124" s="343"/>
      <c r="D124" s="182" t="s">
        <v>2217</v>
      </c>
      <c r="E124" s="182" t="s">
        <v>2218</v>
      </c>
      <c r="F124" s="182" t="s">
        <v>2654</v>
      </c>
      <c r="G124" s="337" t="s">
        <v>1567</v>
      </c>
    </row>
    <row r="125" spans="1:7" ht="47.25" x14ac:dyDescent="0.25">
      <c r="A125" s="343"/>
      <c r="D125" s="182" t="s">
        <v>2220</v>
      </c>
      <c r="E125" s="182" t="s">
        <v>2221</v>
      </c>
      <c r="F125" s="182" t="s">
        <v>2222</v>
      </c>
      <c r="G125" s="337" t="s">
        <v>2223</v>
      </c>
    </row>
    <row r="126" spans="1:7" ht="31.5" x14ac:dyDescent="0.25">
      <c r="A126" s="343"/>
      <c r="D126" s="182" t="s">
        <v>925</v>
      </c>
      <c r="E126" s="182" t="s">
        <v>2224</v>
      </c>
      <c r="F126" s="182" t="s">
        <v>2225</v>
      </c>
      <c r="G126" s="337" t="s">
        <v>1575</v>
      </c>
    </row>
    <row r="127" spans="1:7" ht="47.25" x14ac:dyDescent="0.25">
      <c r="A127" s="343"/>
      <c r="D127" s="182" t="s">
        <v>189</v>
      </c>
      <c r="E127" s="182" t="s">
        <v>190</v>
      </c>
      <c r="F127" s="182" t="s">
        <v>2226</v>
      </c>
      <c r="G127" s="337" t="s">
        <v>1577</v>
      </c>
    </row>
    <row r="128" spans="1:7" ht="31.5" x14ac:dyDescent="0.25">
      <c r="A128" s="343"/>
      <c r="D128" s="182" t="s">
        <v>926</v>
      </c>
      <c r="E128" s="182" t="s">
        <v>2655</v>
      </c>
      <c r="F128" s="182" t="s">
        <v>1580</v>
      </c>
      <c r="G128" s="337" t="s">
        <v>2228</v>
      </c>
    </row>
    <row r="129" spans="1:7" ht="47.25" x14ac:dyDescent="0.25">
      <c r="A129" s="343"/>
      <c r="D129" s="182" t="s">
        <v>2656</v>
      </c>
      <c r="E129" s="182" t="s">
        <v>2230</v>
      </c>
      <c r="F129" s="182" t="s">
        <v>1583</v>
      </c>
      <c r="G129" s="337" t="s">
        <v>2231</v>
      </c>
    </row>
    <row r="130" spans="1:7" ht="31.5" x14ac:dyDescent="0.25">
      <c r="A130" s="343"/>
      <c r="D130" s="182" t="s">
        <v>2232</v>
      </c>
      <c r="E130" s="182" t="s">
        <v>2233</v>
      </c>
      <c r="F130" s="182" t="s">
        <v>2657</v>
      </c>
      <c r="G130" s="337" t="s">
        <v>927</v>
      </c>
    </row>
    <row r="131" spans="1:7" ht="31.5" x14ac:dyDescent="0.25">
      <c r="A131" s="343"/>
      <c r="D131" s="182" t="s">
        <v>928</v>
      </c>
      <c r="E131" s="182" t="s">
        <v>1590</v>
      </c>
      <c r="F131" s="182" t="s">
        <v>2235</v>
      </c>
      <c r="G131" s="337" t="s">
        <v>929</v>
      </c>
    </row>
    <row r="132" spans="1:7" ht="31.5" x14ac:dyDescent="0.25">
      <c r="A132" s="343"/>
      <c r="D132" s="182" t="s">
        <v>2658</v>
      </c>
      <c r="E132" s="182" t="s">
        <v>1594</v>
      </c>
      <c r="F132" s="182" t="s">
        <v>2237</v>
      </c>
      <c r="G132" s="337" t="s">
        <v>2238</v>
      </c>
    </row>
    <row r="133" spans="1:7" ht="31.5" x14ac:dyDescent="0.25">
      <c r="A133" s="343"/>
      <c r="D133" s="182" t="s">
        <v>1597</v>
      </c>
      <c r="E133" s="182" t="s">
        <v>2659</v>
      </c>
      <c r="F133" s="182" t="s">
        <v>1599</v>
      </c>
      <c r="G133" s="337" t="s">
        <v>192</v>
      </c>
    </row>
    <row r="134" spans="1:7" ht="47.25" x14ac:dyDescent="0.25">
      <c r="A134" s="343"/>
      <c r="D134" s="182" t="s">
        <v>2660</v>
      </c>
      <c r="E134" s="182" t="s">
        <v>2241</v>
      </c>
      <c r="F134" s="182" t="s">
        <v>2661</v>
      </c>
      <c r="G134" s="337" t="s">
        <v>2243</v>
      </c>
    </row>
    <row r="135" spans="1:7" ht="31.5" x14ac:dyDescent="0.25">
      <c r="A135" s="343"/>
      <c r="D135" s="182" t="s">
        <v>930</v>
      </c>
      <c r="E135" s="182" t="s">
        <v>931</v>
      </c>
      <c r="F135" s="182" t="s">
        <v>932</v>
      </c>
      <c r="G135" s="337" t="s">
        <v>933</v>
      </c>
    </row>
    <row r="136" spans="1:7" ht="31.5" x14ac:dyDescent="0.25">
      <c r="A136" s="343"/>
      <c r="D136" s="182" t="s">
        <v>2662</v>
      </c>
      <c r="E136" s="182" t="s">
        <v>2246</v>
      </c>
      <c r="F136" s="182" t="s">
        <v>934</v>
      </c>
      <c r="G136" s="337" t="s">
        <v>2247</v>
      </c>
    </row>
    <row r="137" spans="1:7" ht="31.5" x14ac:dyDescent="0.25">
      <c r="A137" s="343"/>
      <c r="D137" s="182" t="s">
        <v>196</v>
      </c>
      <c r="E137" s="182" t="s">
        <v>1609</v>
      </c>
      <c r="F137" s="182" t="s">
        <v>2248</v>
      </c>
      <c r="G137" s="337" t="s">
        <v>197</v>
      </c>
    </row>
    <row r="138" spans="1:7" ht="47.25" x14ac:dyDescent="0.25">
      <c r="A138" s="343"/>
      <c r="D138" s="182" t="s">
        <v>2663</v>
      </c>
      <c r="E138" s="182" t="s">
        <v>1612</v>
      </c>
      <c r="F138" s="182" t="s">
        <v>2664</v>
      </c>
      <c r="G138" s="337" t="s">
        <v>1614</v>
      </c>
    </row>
    <row r="139" spans="1:7" ht="31.5" x14ac:dyDescent="0.25">
      <c r="A139" s="343"/>
      <c r="D139" s="182" t="s">
        <v>198</v>
      </c>
      <c r="E139" s="182" t="s">
        <v>1615</v>
      </c>
      <c r="F139" s="182" t="s">
        <v>935</v>
      </c>
      <c r="G139" s="337" t="s">
        <v>199</v>
      </c>
    </row>
    <row r="140" spans="1:7" ht="31.5" x14ac:dyDescent="0.25">
      <c r="A140" s="343"/>
      <c r="D140" s="182" t="s">
        <v>2665</v>
      </c>
      <c r="E140" s="182" t="s">
        <v>2252</v>
      </c>
      <c r="F140" s="182" t="s">
        <v>1619</v>
      </c>
      <c r="G140" s="337" t="s">
        <v>2253</v>
      </c>
    </row>
    <row r="141" spans="1:7" ht="47.25" x14ac:dyDescent="0.25">
      <c r="A141" s="343"/>
      <c r="D141" s="182" t="s">
        <v>200</v>
      </c>
      <c r="E141" s="182" t="s">
        <v>1621</v>
      </c>
      <c r="F141" s="182" t="s">
        <v>2666</v>
      </c>
      <c r="G141" s="337" t="s">
        <v>1623</v>
      </c>
    </row>
    <row r="142" spans="1:7" ht="47.25" x14ac:dyDescent="0.25">
      <c r="A142" s="343"/>
      <c r="D142" s="182" t="s">
        <v>2255</v>
      </c>
      <c r="E142" s="182" t="s">
        <v>936</v>
      </c>
      <c r="F142" s="182" t="s">
        <v>937</v>
      </c>
      <c r="G142" s="337" t="s">
        <v>2667</v>
      </c>
    </row>
    <row r="143" spans="1:7" ht="31.5" x14ac:dyDescent="0.25">
      <c r="A143" s="343"/>
      <c r="D143" s="182" t="s">
        <v>202</v>
      </c>
      <c r="E143" s="182" t="s">
        <v>938</v>
      </c>
      <c r="F143" s="182" t="s">
        <v>2258</v>
      </c>
      <c r="G143" s="337" t="s">
        <v>939</v>
      </c>
    </row>
    <row r="144" spans="1:7" ht="31.5" x14ac:dyDescent="0.25">
      <c r="A144" s="343"/>
      <c r="D144" s="182" t="s">
        <v>1630</v>
      </c>
      <c r="E144" s="182" t="s">
        <v>2260</v>
      </c>
      <c r="F144" s="182" t="s">
        <v>2261</v>
      </c>
      <c r="G144" s="337" t="s">
        <v>940</v>
      </c>
    </row>
    <row r="145" spans="1:7" ht="31.5" x14ac:dyDescent="0.25">
      <c r="A145" s="343"/>
      <c r="D145" s="182" t="s">
        <v>203</v>
      </c>
      <c r="E145" s="182" t="s">
        <v>1634</v>
      </c>
      <c r="F145" s="182" t="s">
        <v>2668</v>
      </c>
      <c r="G145" s="337" t="s">
        <v>2264</v>
      </c>
    </row>
    <row r="146" spans="1:7" ht="31.5" x14ac:dyDescent="0.25">
      <c r="A146" s="343"/>
      <c r="D146" s="182" t="s">
        <v>941</v>
      </c>
      <c r="E146" s="182" t="s">
        <v>1638</v>
      </c>
      <c r="F146" s="182" t="s">
        <v>942</v>
      </c>
      <c r="G146" s="337" t="s">
        <v>943</v>
      </c>
    </row>
    <row r="147" spans="1:7" ht="31.5" x14ac:dyDescent="0.25">
      <c r="A147" s="343"/>
      <c r="D147" s="182" t="s">
        <v>1641</v>
      </c>
      <c r="E147" s="182" t="s">
        <v>204</v>
      </c>
      <c r="F147" s="182" t="s">
        <v>2266</v>
      </c>
      <c r="G147" s="337" t="s">
        <v>2267</v>
      </c>
    </row>
    <row r="148" spans="1:7" ht="31.5" x14ac:dyDescent="0.25">
      <c r="A148" s="343"/>
      <c r="D148" s="182" t="s">
        <v>944</v>
      </c>
      <c r="E148" s="182" t="s">
        <v>2268</v>
      </c>
      <c r="F148" s="182" t="s">
        <v>945</v>
      </c>
      <c r="G148" s="337" t="s">
        <v>2269</v>
      </c>
    </row>
    <row r="149" spans="1:7" ht="31.5" x14ac:dyDescent="0.25">
      <c r="A149" s="343"/>
      <c r="D149" s="182" t="s">
        <v>206</v>
      </c>
      <c r="E149" s="182" t="s">
        <v>946</v>
      </c>
      <c r="F149" s="182" t="s">
        <v>947</v>
      </c>
      <c r="G149" s="182" t="s">
        <v>2269</v>
      </c>
    </row>
    <row r="150" spans="1:7" ht="47.25" x14ac:dyDescent="0.25">
      <c r="A150" s="343"/>
      <c r="D150" s="182" t="s">
        <v>2669</v>
      </c>
      <c r="E150" s="182" t="s">
        <v>948</v>
      </c>
      <c r="F150" s="182" t="s">
        <v>949</v>
      </c>
      <c r="G150" s="182" t="s">
        <v>2670</v>
      </c>
    </row>
    <row r="151" spans="1:7" ht="47.25" x14ac:dyDescent="0.25">
      <c r="A151" s="343"/>
      <c r="D151" s="182" t="s">
        <v>950</v>
      </c>
      <c r="E151" s="182" t="s">
        <v>2671</v>
      </c>
      <c r="F151" s="182" t="s">
        <v>951</v>
      </c>
      <c r="G151" s="182" t="s">
        <v>2273</v>
      </c>
    </row>
    <row r="152" spans="1:7" ht="31.5" x14ac:dyDescent="0.25">
      <c r="A152" s="343"/>
      <c r="D152" s="182" t="s">
        <v>2274</v>
      </c>
      <c r="E152" s="182" t="s">
        <v>2275</v>
      </c>
      <c r="F152" s="182" t="s">
        <v>2276</v>
      </c>
      <c r="G152" s="182" t="s">
        <v>2277</v>
      </c>
    </row>
    <row r="153" spans="1:7" ht="31.5" x14ac:dyDescent="0.25">
      <c r="A153" s="343"/>
      <c r="D153" s="182" t="s">
        <v>1658</v>
      </c>
      <c r="E153" s="182" t="s">
        <v>2278</v>
      </c>
      <c r="F153" s="182" t="s">
        <v>2672</v>
      </c>
      <c r="G153" s="182" t="s">
        <v>1660</v>
      </c>
    </row>
    <row r="154" spans="1:7" ht="31.5" x14ac:dyDescent="0.25">
      <c r="A154" s="343"/>
      <c r="D154" s="182" t="s">
        <v>2280</v>
      </c>
      <c r="E154" s="182" t="s">
        <v>2281</v>
      </c>
      <c r="F154" s="182" t="s">
        <v>952</v>
      </c>
      <c r="G154" s="182" t="s">
        <v>953</v>
      </c>
    </row>
    <row r="155" spans="1:7" ht="31.5" x14ac:dyDescent="0.25">
      <c r="A155" s="343"/>
      <c r="D155" s="182" t="s">
        <v>1665</v>
      </c>
      <c r="E155" s="182" t="s">
        <v>954</v>
      </c>
      <c r="F155" s="182" t="s">
        <v>2282</v>
      </c>
      <c r="G155" s="182" t="s">
        <v>1668</v>
      </c>
    </row>
    <row r="156" spans="1:7" ht="15.75" x14ac:dyDescent="0.25">
      <c r="A156" s="343"/>
      <c r="D156" s="182" t="s">
        <v>2283</v>
      </c>
      <c r="E156" s="182" t="s">
        <v>955</v>
      </c>
      <c r="F156" s="182" t="s">
        <v>956</v>
      </c>
      <c r="G156" s="182" t="s">
        <v>2284</v>
      </c>
    </row>
    <row r="157" spans="1:7" ht="47.25" x14ac:dyDescent="0.25">
      <c r="A157" s="343"/>
      <c r="D157" s="182" t="s">
        <v>2285</v>
      </c>
      <c r="E157" s="182" t="s">
        <v>2673</v>
      </c>
      <c r="F157" s="182" t="s">
        <v>2287</v>
      </c>
      <c r="G157" s="182" t="s">
        <v>2288</v>
      </c>
    </row>
    <row r="158" spans="1:7" ht="47.25" x14ac:dyDescent="0.25">
      <c r="A158" s="343"/>
      <c r="D158" s="182" t="s">
        <v>2289</v>
      </c>
      <c r="E158" s="182" t="s">
        <v>957</v>
      </c>
      <c r="F158" s="182" t="s">
        <v>958</v>
      </c>
      <c r="G158" s="182" t="s">
        <v>2291</v>
      </c>
    </row>
    <row r="159" spans="1:7" ht="31.5" x14ac:dyDescent="0.25">
      <c r="A159" s="343"/>
      <c r="D159" s="182" t="s">
        <v>213</v>
      </c>
      <c r="E159" s="182" t="s">
        <v>959</v>
      </c>
      <c r="F159" s="182" t="s">
        <v>215</v>
      </c>
      <c r="G159" s="182" t="s">
        <v>1680</v>
      </c>
    </row>
    <row r="160" spans="1:7" ht="47.25" x14ac:dyDescent="0.25">
      <c r="A160" s="343"/>
      <c r="D160" s="182" t="s">
        <v>960</v>
      </c>
      <c r="E160" s="182" t="s">
        <v>1681</v>
      </c>
      <c r="F160" s="182" t="s">
        <v>961</v>
      </c>
      <c r="G160" s="182" t="s">
        <v>962</v>
      </c>
    </row>
    <row r="161" spans="1:7" ht="31.5" x14ac:dyDescent="0.25">
      <c r="A161" s="343"/>
      <c r="D161" s="182" t="s">
        <v>219</v>
      </c>
      <c r="E161" s="182" t="s">
        <v>2292</v>
      </c>
      <c r="F161" s="182" t="s">
        <v>963</v>
      </c>
      <c r="G161" s="182" t="s">
        <v>2293</v>
      </c>
    </row>
    <row r="162" spans="1:7" ht="47.25" x14ac:dyDescent="0.25">
      <c r="A162" s="343"/>
      <c r="D162" s="182" t="s">
        <v>2674</v>
      </c>
      <c r="E162" s="182" t="s">
        <v>2295</v>
      </c>
      <c r="F162" s="182" t="s">
        <v>2296</v>
      </c>
      <c r="G162" s="182" t="s">
        <v>2297</v>
      </c>
    </row>
    <row r="163" spans="1:7" ht="31.5" x14ac:dyDescent="0.25">
      <c r="A163" s="343"/>
      <c r="D163" s="182" t="s">
        <v>2298</v>
      </c>
      <c r="E163" s="182" t="s">
        <v>1689</v>
      </c>
      <c r="F163" s="182" t="s">
        <v>1690</v>
      </c>
      <c r="G163" s="182" t="s">
        <v>2299</v>
      </c>
    </row>
    <row r="164" spans="1:7" ht="31.5" x14ac:dyDescent="0.25">
      <c r="A164" s="343"/>
      <c r="D164" s="182" t="s">
        <v>2300</v>
      </c>
      <c r="E164" s="182" t="s">
        <v>2675</v>
      </c>
      <c r="F164" s="182" t="s">
        <v>2302</v>
      </c>
      <c r="G164" s="182" t="s">
        <v>2303</v>
      </c>
    </row>
    <row r="165" spans="1:7" ht="31.5" x14ac:dyDescent="0.25">
      <c r="A165" s="343"/>
      <c r="D165" s="182" t="s">
        <v>222</v>
      </c>
      <c r="E165" s="182" t="s">
        <v>1695</v>
      </c>
      <c r="F165" s="182" t="s">
        <v>2304</v>
      </c>
      <c r="G165" s="182" t="s">
        <v>2305</v>
      </c>
    </row>
    <row r="166" spans="1:7" ht="31.5" x14ac:dyDescent="0.25">
      <c r="A166" s="343"/>
      <c r="D166" s="182" t="s">
        <v>964</v>
      </c>
      <c r="E166" s="182" t="s">
        <v>1699</v>
      </c>
      <c r="F166" s="182" t="s">
        <v>1700</v>
      </c>
      <c r="G166" s="182" t="s">
        <v>2306</v>
      </c>
    </row>
    <row r="167" spans="1:7" ht="31.5" x14ac:dyDescent="0.25">
      <c r="A167" s="343"/>
      <c r="D167" s="182" t="s">
        <v>223</v>
      </c>
      <c r="E167" s="182" t="s">
        <v>965</v>
      </c>
      <c r="F167" s="182" t="s">
        <v>224</v>
      </c>
      <c r="G167" s="182" t="s">
        <v>225</v>
      </c>
    </row>
    <row r="168" spans="1:7" ht="31.5" x14ac:dyDescent="0.25">
      <c r="A168" s="343"/>
      <c r="D168" s="182" t="s">
        <v>2307</v>
      </c>
      <c r="E168" s="182" t="s">
        <v>2308</v>
      </c>
      <c r="F168" s="182" t="s">
        <v>2309</v>
      </c>
      <c r="G168" s="182" t="s">
        <v>2310</v>
      </c>
    </row>
    <row r="169" spans="1:7" ht="31.5" x14ac:dyDescent="0.25">
      <c r="A169" s="343"/>
      <c r="D169" s="182" t="s">
        <v>966</v>
      </c>
      <c r="E169" s="182" t="s">
        <v>228</v>
      </c>
      <c r="F169" s="182" t="s">
        <v>1706</v>
      </c>
      <c r="G169" s="182" t="s">
        <v>229</v>
      </c>
    </row>
    <row r="170" spans="1:7" ht="31.5" x14ac:dyDescent="0.25">
      <c r="A170" s="343"/>
      <c r="D170" s="182" t="s">
        <v>2676</v>
      </c>
      <c r="E170" s="182" t="s">
        <v>2312</v>
      </c>
      <c r="F170" s="182" t="s">
        <v>2313</v>
      </c>
      <c r="G170" s="182" t="s">
        <v>1711</v>
      </c>
    </row>
    <row r="171" spans="1:7" ht="63" x14ac:dyDescent="0.25">
      <c r="A171" s="343"/>
      <c r="D171" s="182" t="s">
        <v>2677</v>
      </c>
      <c r="E171" s="182" t="s">
        <v>2315</v>
      </c>
      <c r="F171" s="182" t="s">
        <v>2316</v>
      </c>
      <c r="G171" s="182" t="s">
        <v>2317</v>
      </c>
    </row>
    <row r="172" spans="1:7" ht="31.5" x14ac:dyDescent="0.25">
      <c r="A172" s="343"/>
      <c r="D172" s="182" t="s">
        <v>2678</v>
      </c>
      <c r="E172" s="182" t="s">
        <v>2319</v>
      </c>
      <c r="F172" s="182" t="s">
        <v>967</v>
      </c>
      <c r="G172" s="182" t="s">
        <v>1716</v>
      </c>
    </row>
    <row r="173" spans="1:7" ht="31.5" x14ac:dyDescent="0.25">
      <c r="A173" s="343"/>
      <c r="D173" s="182" t="s">
        <v>968</v>
      </c>
      <c r="E173" s="182" t="s">
        <v>2320</v>
      </c>
      <c r="F173" s="182" t="s">
        <v>2321</v>
      </c>
      <c r="G173" s="182" t="s">
        <v>1718</v>
      </c>
    </row>
    <row r="174" spans="1:7" ht="15.75" x14ac:dyDescent="0.25">
      <c r="A174" s="343"/>
      <c r="D174" s="182" t="s">
        <v>969</v>
      </c>
      <c r="E174" s="182" t="s">
        <v>2322</v>
      </c>
      <c r="F174" s="182" t="s">
        <v>970</v>
      </c>
      <c r="G174" s="182" t="s">
        <v>971</v>
      </c>
    </row>
    <row r="175" spans="1:7" ht="31.5" x14ac:dyDescent="0.25">
      <c r="A175" s="343"/>
      <c r="D175" s="182" t="s">
        <v>972</v>
      </c>
      <c r="E175" s="182" t="s">
        <v>2323</v>
      </c>
      <c r="F175" s="182" t="s">
        <v>973</v>
      </c>
      <c r="G175" s="182" t="s">
        <v>1724</v>
      </c>
    </row>
    <row r="176" spans="1:7" ht="31.5" x14ac:dyDescent="0.25">
      <c r="A176" s="343"/>
      <c r="D176" s="182" t="s">
        <v>2324</v>
      </c>
      <c r="E176" s="182" t="s">
        <v>2325</v>
      </c>
      <c r="F176" s="182" t="s">
        <v>2326</v>
      </c>
      <c r="G176" s="182" t="s">
        <v>974</v>
      </c>
    </row>
    <row r="177" spans="1:7" ht="47.25" x14ac:dyDescent="0.25">
      <c r="A177" s="343"/>
      <c r="D177" s="182" t="s">
        <v>2327</v>
      </c>
      <c r="E177" s="182" t="s">
        <v>1730</v>
      </c>
      <c r="F177" s="182" t="s">
        <v>2329</v>
      </c>
      <c r="G177" s="182" t="s">
        <v>2330</v>
      </c>
    </row>
    <row r="178" spans="1:7" ht="15.75" x14ac:dyDescent="0.25">
      <c r="A178" s="343"/>
      <c r="D178" s="182" t="s">
        <v>237</v>
      </c>
      <c r="E178" s="182" t="s">
        <v>975</v>
      </c>
      <c r="F178" s="182" t="s">
        <v>2679</v>
      </c>
      <c r="G178" s="182" t="s">
        <v>238</v>
      </c>
    </row>
    <row r="179" spans="1:7" ht="31.5" x14ac:dyDescent="0.25">
      <c r="A179" s="343"/>
      <c r="D179" s="182" t="s">
        <v>976</v>
      </c>
      <c r="E179" s="182" t="s">
        <v>1736</v>
      </c>
      <c r="F179" s="182" t="s">
        <v>239</v>
      </c>
      <c r="G179" s="182" t="s">
        <v>1737</v>
      </c>
    </row>
    <row r="180" spans="1:7" ht="31.5" x14ac:dyDescent="0.25">
      <c r="A180" s="343"/>
      <c r="D180" s="182" t="s">
        <v>2680</v>
      </c>
      <c r="E180" s="182" t="s">
        <v>240</v>
      </c>
      <c r="F180" s="182" t="s">
        <v>2332</v>
      </c>
      <c r="G180" s="182" t="s">
        <v>977</v>
      </c>
    </row>
    <row r="181" spans="1:7" ht="15.75" x14ac:dyDescent="0.25">
      <c r="A181" s="343"/>
      <c r="D181" s="182" t="s">
        <v>978</v>
      </c>
      <c r="E181" s="182" t="s">
        <v>979</v>
      </c>
      <c r="F181" s="182" t="s">
        <v>980</v>
      </c>
      <c r="G181" s="182" t="s">
        <v>2333</v>
      </c>
    </row>
    <row r="182" spans="1:7" ht="47.25" x14ac:dyDescent="0.25">
      <c r="A182" s="343"/>
      <c r="D182" s="182" t="s">
        <v>2334</v>
      </c>
      <c r="E182" s="182" t="s">
        <v>2681</v>
      </c>
      <c r="F182" s="182" t="s">
        <v>2682</v>
      </c>
      <c r="G182" s="182" t="s">
        <v>2337</v>
      </c>
    </row>
    <row r="183" spans="1:7" ht="47.25" x14ac:dyDescent="0.25">
      <c r="A183" s="343"/>
      <c r="D183" s="182" t="s">
        <v>2338</v>
      </c>
      <c r="E183" s="182" t="s">
        <v>2339</v>
      </c>
      <c r="F183" s="182" t="s">
        <v>2683</v>
      </c>
      <c r="G183" s="182" t="s">
        <v>2341</v>
      </c>
    </row>
    <row r="184" spans="1:7" ht="47.25" x14ac:dyDescent="0.25">
      <c r="A184" s="343"/>
      <c r="D184" s="182" t="s">
        <v>981</v>
      </c>
      <c r="E184" s="182" t="s">
        <v>2342</v>
      </c>
      <c r="F184" s="182" t="s">
        <v>245</v>
      </c>
      <c r="G184" s="337" t="s">
        <v>2343</v>
      </c>
    </row>
    <row r="185" spans="1:7" ht="31.5" x14ac:dyDescent="0.25">
      <c r="A185" s="343"/>
      <c r="D185" s="182" t="s">
        <v>982</v>
      </c>
      <c r="E185" s="182" t="s">
        <v>983</v>
      </c>
      <c r="F185" s="182" t="s">
        <v>2344</v>
      </c>
      <c r="G185" s="337" t="s">
        <v>248</v>
      </c>
    </row>
    <row r="186" spans="1:7" ht="31.5" x14ac:dyDescent="0.25">
      <c r="A186" s="343"/>
      <c r="D186" s="182" t="s">
        <v>2345</v>
      </c>
      <c r="E186" s="182" t="s">
        <v>2346</v>
      </c>
      <c r="F186" s="182" t="s">
        <v>2347</v>
      </c>
      <c r="G186" s="337" t="s">
        <v>2348</v>
      </c>
    </row>
    <row r="187" spans="1:7" ht="31.5" x14ac:dyDescent="0.25">
      <c r="A187" s="343"/>
      <c r="D187" s="182" t="s">
        <v>2684</v>
      </c>
      <c r="E187" s="182" t="s">
        <v>250</v>
      </c>
      <c r="F187" s="182" t="s">
        <v>251</v>
      </c>
      <c r="G187" s="337" t="s">
        <v>1757</v>
      </c>
    </row>
    <row r="188" spans="1:7" ht="31.5" x14ac:dyDescent="0.25">
      <c r="A188" s="343"/>
      <c r="D188" s="182" t="s">
        <v>1758</v>
      </c>
      <c r="E188" s="182" t="s">
        <v>252</v>
      </c>
      <c r="F188" s="182" t="s">
        <v>253</v>
      </c>
      <c r="G188" s="337" t="s">
        <v>254</v>
      </c>
    </row>
    <row r="189" spans="1:7" ht="31.5" x14ac:dyDescent="0.25">
      <c r="A189" s="343"/>
      <c r="D189" s="182" t="s">
        <v>1759</v>
      </c>
      <c r="E189" s="182" t="s">
        <v>984</v>
      </c>
      <c r="F189" s="182" t="s">
        <v>1761</v>
      </c>
      <c r="G189" s="337" t="s">
        <v>2350</v>
      </c>
    </row>
    <row r="190" spans="1:7" ht="47.25" x14ac:dyDescent="0.25">
      <c r="A190" s="343"/>
      <c r="D190" s="182" t="s">
        <v>1763</v>
      </c>
      <c r="E190" s="182" t="s">
        <v>1764</v>
      </c>
      <c r="F190" s="182" t="s">
        <v>2685</v>
      </c>
      <c r="G190" s="337" t="s">
        <v>1766</v>
      </c>
    </row>
    <row r="191" spans="1:7" ht="31.5" x14ac:dyDescent="0.25">
      <c r="A191" s="343"/>
      <c r="D191" s="182" t="s">
        <v>1767</v>
      </c>
      <c r="E191" s="182" t="s">
        <v>1768</v>
      </c>
      <c r="F191" s="182" t="s">
        <v>2686</v>
      </c>
      <c r="G191" s="337" t="s">
        <v>2354</v>
      </c>
    </row>
    <row r="192" spans="1:7" ht="47.25" x14ac:dyDescent="0.25">
      <c r="A192" s="343"/>
      <c r="D192" s="182" t="s">
        <v>2687</v>
      </c>
      <c r="E192" s="182" t="s">
        <v>2356</v>
      </c>
      <c r="F192" s="182" t="s">
        <v>1771</v>
      </c>
      <c r="G192" s="337" t="s">
        <v>1772</v>
      </c>
    </row>
    <row r="193" spans="1:7" ht="31.5" x14ac:dyDescent="0.25">
      <c r="A193" s="343"/>
      <c r="D193" s="182" t="s">
        <v>985</v>
      </c>
      <c r="E193" s="182" t="s">
        <v>986</v>
      </c>
      <c r="F193" s="182" t="s">
        <v>1774</v>
      </c>
      <c r="G193" s="337" t="s">
        <v>987</v>
      </c>
    </row>
    <row r="194" spans="1:7" ht="31.5" x14ac:dyDescent="0.25">
      <c r="A194" s="343"/>
      <c r="D194" s="182" t="s">
        <v>988</v>
      </c>
      <c r="E194" s="182" t="s">
        <v>989</v>
      </c>
      <c r="F194" s="182" t="s">
        <v>1777</v>
      </c>
      <c r="G194" s="337" t="s">
        <v>2688</v>
      </c>
    </row>
    <row r="195" spans="1:7" ht="31.5" x14ac:dyDescent="0.25">
      <c r="A195" s="343"/>
      <c r="D195" s="182" t="s">
        <v>990</v>
      </c>
      <c r="E195" s="182" t="s">
        <v>2689</v>
      </c>
      <c r="F195" s="182" t="s">
        <v>1780</v>
      </c>
      <c r="G195" s="337" t="s">
        <v>1781</v>
      </c>
    </row>
    <row r="196" spans="1:7" ht="31.5" x14ac:dyDescent="0.25">
      <c r="A196" s="343"/>
      <c r="D196" s="182" t="s">
        <v>991</v>
      </c>
      <c r="E196" s="182" t="s">
        <v>1783</v>
      </c>
      <c r="F196" s="182" t="s">
        <v>992</v>
      </c>
      <c r="G196" s="337" t="s">
        <v>993</v>
      </c>
    </row>
    <row r="197" spans="1:7" ht="31.5" x14ac:dyDescent="0.25">
      <c r="A197" s="343"/>
      <c r="D197" s="182" t="s">
        <v>994</v>
      </c>
      <c r="E197" s="182" t="s">
        <v>2359</v>
      </c>
      <c r="F197" s="182" t="s">
        <v>2360</v>
      </c>
      <c r="G197" s="337" t="s">
        <v>995</v>
      </c>
    </row>
    <row r="198" spans="1:7" ht="47.25" x14ac:dyDescent="0.25">
      <c r="A198" s="343"/>
      <c r="D198" s="182" t="s">
        <v>996</v>
      </c>
      <c r="E198" s="182" t="s">
        <v>262</v>
      </c>
      <c r="F198" s="182" t="s">
        <v>2690</v>
      </c>
      <c r="G198" s="182" t="s">
        <v>2362</v>
      </c>
    </row>
    <row r="199" spans="1:7" ht="47.25" x14ac:dyDescent="0.25">
      <c r="A199" s="343"/>
      <c r="D199" s="182" t="s">
        <v>2691</v>
      </c>
      <c r="E199" s="182" t="s">
        <v>263</v>
      </c>
      <c r="F199" s="182" t="s">
        <v>2364</v>
      </c>
      <c r="G199" s="337" t="s">
        <v>2365</v>
      </c>
    </row>
    <row r="200" spans="1:7" ht="47.25" x14ac:dyDescent="0.25">
      <c r="A200" s="343"/>
      <c r="D200" s="182" t="s">
        <v>1794</v>
      </c>
      <c r="E200" s="182" t="s">
        <v>2366</v>
      </c>
      <c r="F200" s="182" t="s">
        <v>264</v>
      </c>
      <c r="G200" s="337" t="s">
        <v>997</v>
      </c>
    </row>
    <row r="201" spans="1:7" ht="31.5" x14ac:dyDescent="0.25">
      <c r="A201" s="343"/>
      <c r="D201" s="182" t="s">
        <v>2692</v>
      </c>
      <c r="E201" s="182" t="s">
        <v>1799</v>
      </c>
      <c r="F201" s="182" t="s">
        <v>265</v>
      </c>
      <c r="G201" s="337" t="s">
        <v>2368</v>
      </c>
    </row>
    <row r="202" spans="1:7" ht="31.5" x14ac:dyDescent="0.25">
      <c r="A202" s="343"/>
      <c r="D202" s="182" t="s">
        <v>266</v>
      </c>
      <c r="E202" s="182" t="s">
        <v>1801</v>
      </c>
      <c r="F202" s="182" t="s">
        <v>267</v>
      </c>
      <c r="G202" s="337" t="s">
        <v>2369</v>
      </c>
    </row>
    <row r="203" spans="1:7" ht="31.5" x14ac:dyDescent="0.25">
      <c r="A203" s="343"/>
      <c r="D203" s="187" t="s">
        <v>268</v>
      </c>
      <c r="E203" s="187" t="s">
        <v>1803</v>
      </c>
      <c r="F203" s="187" t="s">
        <v>1804</v>
      </c>
      <c r="G203" s="337" t="s">
        <v>2370</v>
      </c>
    </row>
    <row r="204" spans="1:7" ht="47.25" x14ac:dyDescent="0.25">
      <c r="A204" s="343"/>
      <c r="D204" s="187" t="s">
        <v>2371</v>
      </c>
      <c r="E204" s="187" t="s">
        <v>2372</v>
      </c>
      <c r="F204" s="187" t="s">
        <v>2373</v>
      </c>
      <c r="G204" s="337" t="s">
        <v>2374</v>
      </c>
    </row>
    <row r="205" spans="1:7" ht="31.5" x14ac:dyDescent="0.25">
      <c r="A205" s="343"/>
      <c r="D205" s="187" t="s">
        <v>998</v>
      </c>
      <c r="E205" s="187" t="s">
        <v>2693</v>
      </c>
      <c r="F205" s="187" t="s">
        <v>999</v>
      </c>
      <c r="G205" s="337" t="s">
        <v>1000</v>
      </c>
    </row>
    <row r="206" spans="1:7" ht="47.25" x14ac:dyDescent="0.25">
      <c r="A206" s="343"/>
      <c r="D206" s="187" t="s">
        <v>2694</v>
      </c>
      <c r="E206" s="187" t="s">
        <v>2378</v>
      </c>
      <c r="F206" s="187" t="s">
        <v>2379</v>
      </c>
      <c r="G206" s="337" t="s">
        <v>2380</v>
      </c>
    </row>
    <row r="207" spans="1:7" ht="31.5" x14ac:dyDescent="0.25">
      <c r="A207" s="343"/>
      <c r="D207" s="187" t="s">
        <v>1001</v>
      </c>
      <c r="E207" s="187" t="s">
        <v>1002</v>
      </c>
      <c r="F207" s="187" t="s">
        <v>1003</v>
      </c>
      <c r="G207" s="337" t="s">
        <v>1004</v>
      </c>
    </row>
    <row r="208" spans="1:7" ht="31.5" x14ac:dyDescent="0.25">
      <c r="A208" s="343"/>
      <c r="D208" s="182" t="s">
        <v>2381</v>
      </c>
      <c r="E208" s="182" t="s">
        <v>1005</v>
      </c>
      <c r="F208" s="182" t="s">
        <v>1006</v>
      </c>
      <c r="G208" s="337" t="s">
        <v>2382</v>
      </c>
    </row>
    <row r="209" spans="1:7" ht="31.5" x14ac:dyDescent="0.25">
      <c r="A209" s="343"/>
      <c r="D209" s="182" t="s">
        <v>1007</v>
      </c>
      <c r="E209" s="182" t="s">
        <v>2383</v>
      </c>
      <c r="F209" s="182" t="s">
        <v>1008</v>
      </c>
      <c r="G209" s="337" t="s">
        <v>2384</v>
      </c>
    </row>
    <row r="210" spans="1:7" ht="31.5" x14ac:dyDescent="0.25">
      <c r="A210" s="343"/>
      <c r="D210" s="182" t="s">
        <v>275</v>
      </c>
      <c r="E210" s="182" t="s">
        <v>1009</v>
      </c>
      <c r="F210" s="182" t="s">
        <v>891</v>
      </c>
      <c r="G210" s="337" t="s">
        <v>2385</v>
      </c>
    </row>
    <row r="211" spans="1:7" ht="47.25" x14ac:dyDescent="0.25">
      <c r="A211" s="343"/>
      <c r="D211" s="182" t="s">
        <v>2386</v>
      </c>
      <c r="E211" s="182" t="s">
        <v>1826</v>
      </c>
      <c r="F211" s="182" t="s">
        <v>2387</v>
      </c>
      <c r="G211" s="337" t="s">
        <v>2388</v>
      </c>
    </row>
    <row r="212" spans="1:7" ht="47.25" x14ac:dyDescent="0.25">
      <c r="A212" s="343"/>
      <c r="D212" s="182" t="s">
        <v>1010</v>
      </c>
      <c r="E212" s="182" t="s">
        <v>2389</v>
      </c>
      <c r="F212" s="182" t="s">
        <v>1011</v>
      </c>
      <c r="G212" s="337" t="s">
        <v>2695</v>
      </c>
    </row>
    <row r="213" spans="1:7" ht="31.5" x14ac:dyDescent="0.25">
      <c r="A213" s="343"/>
      <c r="D213" s="182" t="s">
        <v>282</v>
      </c>
      <c r="E213" s="182" t="s">
        <v>1012</v>
      </c>
      <c r="F213" s="182" t="s">
        <v>2391</v>
      </c>
      <c r="G213" s="337" t="s">
        <v>1013</v>
      </c>
    </row>
    <row r="214" spans="1:7" ht="47.25" x14ac:dyDescent="0.25">
      <c r="A214" s="343"/>
      <c r="D214" s="182" t="s">
        <v>1014</v>
      </c>
      <c r="E214" s="182" t="s">
        <v>2392</v>
      </c>
      <c r="F214" s="182" t="s">
        <v>1015</v>
      </c>
      <c r="G214" s="337" t="s">
        <v>2393</v>
      </c>
    </row>
    <row r="215" spans="1:7" ht="47.25" x14ac:dyDescent="0.25">
      <c r="A215" s="343"/>
      <c r="D215" s="187" t="s">
        <v>2394</v>
      </c>
      <c r="E215" s="187" t="s">
        <v>1833</v>
      </c>
      <c r="F215" s="187" t="s">
        <v>1016</v>
      </c>
      <c r="G215" s="337" t="s">
        <v>1017</v>
      </c>
    </row>
    <row r="216" spans="1:7" ht="15.75" x14ac:dyDescent="0.25">
      <c r="A216" s="343"/>
      <c r="D216" s="182" t="s">
        <v>1018</v>
      </c>
      <c r="E216" s="182" t="s">
        <v>1019</v>
      </c>
      <c r="F216" s="182" t="s">
        <v>1020</v>
      </c>
      <c r="G216" s="337" t="s">
        <v>1021</v>
      </c>
    </row>
    <row r="217" spans="1:7" ht="15.75" x14ac:dyDescent="0.25">
      <c r="A217" s="343"/>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306"/>
  <sheetViews>
    <sheetView workbookViewId="0">
      <selection sqref="A1:E1306"/>
    </sheetView>
  </sheetViews>
  <sheetFormatPr baseColWidth="10" defaultRowHeight="15" x14ac:dyDescent="0.25"/>
  <cols>
    <col min="1" max="2" width="11.42578125" style="460"/>
  </cols>
  <sheetData>
    <row r="1" spans="1:18" x14ac:dyDescent="0.25">
      <c r="A1" s="465" t="s">
        <v>2726</v>
      </c>
      <c r="B1" s="465"/>
      <c r="C1" s="465" t="s">
        <v>1025</v>
      </c>
      <c r="D1" s="465" t="s">
        <v>2724</v>
      </c>
      <c r="E1" s="465"/>
      <c r="O1" t="s">
        <v>2727</v>
      </c>
      <c r="P1" s="460" t="s">
        <v>2728</v>
      </c>
      <c r="Q1" s="460" t="s">
        <v>2730</v>
      </c>
      <c r="R1" s="460" t="s">
        <v>2729</v>
      </c>
    </row>
    <row r="2" spans="1:18" x14ac:dyDescent="0.25">
      <c r="A2" s="465">
        <v>1001</v>
      </c>
      <c r="B2" s="465">
        <v>1</v>
      </c>
      <c r="C2" s="465">
        <v>10</v>
      </c>
      <c r="D2" s="465">
        <v>20</v>
      </c>
      <c r="E2" s="465">
        <v>1</v>
      </c>
      <c r="N2">
        <v>10</v>
      </c>
      <c r="O2" s="461">
        <f>Resultat_liste!J4</f>
        <v>0</v>
      </c>
      <c r="P2" s="461">
        <f>Resultat_liste!M4</f>
        <v>0</v>
      </c>
      <c r="Q2" s="461">
        <f>Resultat_liste!V4</f>
        <v>0</v>
      </c>
      <c r="R2" s="461">
        <f>Resultat_liste!Y4</f>
        <v>0</v>
      </c>
    </row>
    <row r="3" spans="1:18" x14ac:dyDescent="0.25">
      <c r="A3" s="465">
        <v>1002</v>
      </c>
      <c r="B3" s="465">
        <v>2</v>
      </c>
      <c r="C3" s="465">
        <v>10</v>
      </c>
      <c r="D3" s="465">
        <v>50</v>
      </c>
      <c r="E3" s="465">
        <v>2</v>
      </c>
      <c r="N3">
        <v>20</v>
      </c>
      <c r="O3" s="461">
        <f>Resultat_liste!J5</f>
        <v>0</v>
      </c>
      <c r="P3" s="461">
        <f>Resultat_liste!M5</f>
        <v>0</v>
      </c>
      <c r="Q3" s="461">
        <f>Resultat_liste!V5</f>
        <v>0</v>
      </c>
      <c r="R3" s="461">
        <f>Resultat_liste!Y5</f>
        <v>0</v>
      </c>
    </row>
    <row r="4" spans="1:18" x14ac:dyDescent="0.25">
      <c r="A4" s="465">
        <v>1003</v>
      </c>
      <c r="B4" s="465">
        <v>3</v>
      </c>
      <c r="C4" s="465">
        <v>10</v>
      </c>
      <c r="D4" s="465">
        <v>150</v>
      </c>
      <c r="E4" s="465">
        <v>3</v>
      </c>
      <c r="N4" s="460">
        <v>30</v>
      </c>
      <c r="O4" s="461">
        <f>Resultat_liste!J6</f>
        <v>1</v>
      </c>
      <c r="P4" s="461">
        <f>Resultat_liste!M6</f>
        <v>0</v>
      </c>
      <c r="Q4" s="461">
        <f>Resultat_liste!V6</f>
        <v>1</v>
      </c>
      <c r="R4" s="461">
        <f>Resultat_liste!Y6</f>
        <v>0</v>
      </c>
    </row>
    <row r="5" spans="1:18" x14ac:dyDescent="0.25">
      <c r="A5" s="465">
        <v>2001</v>
      </c>
      <c r="B5" s="465">
        <v>1</v>
      </c>
      <c r="C5" s="465">
        <v>20</v>
      </c>
      <c r="D5" s="465">
        <v>20</v>
      </c>
      <c r="E5" s="465">
        <v>1</v>
      </c>
      <c r="N5" s="460">
        <v>40</v>
      </c>
      <c r="O5" s="461">
        <f>Resultat_liste!J7</f>
        <v>0</v>
      </c>
      <c r="P5" s="461">
        <f>Resultat_liste!M7</f>
        <v>0</v>
      </c>
      <c r="Q5" s="461">
        <f>Resultat_liste!V7</f>
        <v>0</v>
      </c>
      <c r="R5" s="461">
        <f>Resultat_liste!Y7</f>
        <v>0</v>
      </c>
    </row>
    <row r="6" spans="1:18" x14ac:dyDescent="0.25">
      <c r="A6" s="465">
        <v>2002</v>
      </c>
      <c r="B6" s="465">
        <v>2</v>
      </c>
      <c r="C6" s="465">
        <v>20</v>
      </c>
      <c r="D6" s="465">
        <v>30</v>
      </c>
      <c r="E6" s="465">
        <v>2</v>
      </c>
      <c r="N6" s="460">
        <v>50</v>
      </c>
      <c r="O6" s="461">
        <f>Resultat_liste!J8</f>
        <v>0</v>
      </c>
      <c r="P6" s="461">
        <f>Resultat_liste!M8</f>
        <v>0</v>
      </c>
      <c r="Q6" s="461">
        <f>Resultat_liste!V8</f>
        <v>0</v>
      </c>
      <c r="R6" s="461">
        <f>Resultat_liste!Y8</f>
        <v>0</v>
      </c>
    </row>
    <row r="7" spans="1:18" x14ac:dyDescent="0.25">
      <c r="A7" s="465">
        <v>2003</v>
      </c>
      <c r="B7" s="465">
        <v>3</v>
      </c>
      <c r="C7" s="465">
        <v>20</v>
      </c>
      <c r="D7" s="465">
        <v>40</v>
      </c>
      <c r="E7" s="465">
        <v>3</v>
      </c>
      <c r="N7" s="460">
        <v>60</v>
      </c>
      <c r="O7" s="461">
        <f>Resultat_liste!J9</f>
        <v>0</v>
      </c>
      <c r="P7" s="461">
        <f>Resultat_liste!M9</f>
        <v>-1</v>
      </c>
      <c r="Q7" s="461">
        <f>Resultat_liste!V9</f>
        <v>0</v>
      </c>
      <c r="R7" s="461">
        <f>Resultat_liste!Y9</f>
        <v>-1</v>
      </c>
    </row>
    <row r="8" spans="1:18" x14ac:dyDescent="0.25">
      <c r="A8" s="465">
        <v>2004</v>
      </c>
      <c r="B8" s="465">
        <v>4</v>
      </c>
      <c r="C8" s="465">
        <v>20</v>
      </c>
      <c r="D8" s="465">
        <v>80</v>
      </c>
      <c r="E8" s="465">
        <v>4</v>
      </c>
      <c r="N8" s="460">
        <v>70</v>
      </c>
      <c r="O8" s="461">
        <f>Resultat_liste!J10</f>
        <v>0</v>
      </c>
      <c r="P8" s="461">
        <f>Resultat_liste!M10</f>
        <v>0</v>
      </c>
      <c r="Q8" s="461">
        <f>Resultat_liste!V10</f>
        <v>0</v>
      </c>
      <c r="R8" s="461">
        <f>Resultat_liste!Y10</f>
        <v>0</v>
      </c>
    </row>
    <row r="9" spans="1:18" x14ac:dyDescent="0.25">
      <c r="A9" s="465">
        <v>2005</v>
      </c>
      <c r="B9" s="465">
        <v>5</v>
      </c>
      <c r="C9" s="465">
        <v>20</v>
      </c>
      <c r="D9" s="465">
        <v>550</v>
      </c>
      <c r="E9" s="465">
        <v>5</v>
      </c>
      <c r="N9" s="460">
        <v>80</v>
      </c>
      <c r="O9" s="461">
        <f>Resultat_liste!J11</f>
        <v>0</v>
      </c>
      <c r="P9" s="461">
        <f>Resultat_liste!M11</f>
        <v>0</v>
      </c>
      <c r="Q9" s="461">
        <f>Resultat_liste!V11</f>
        <v>0</v>
      </c>
      <c r="R9" s="461">
        <f>Resultat_liste!Y11</f>
        <v>0</v>
      </c>
    </row>
    <row r="10" spans="1:18" x14ac:dyDescent="0.25">
      <c r="A10" s="465">
        <v>3001</v>
      </c>
      <c r="B10" s="465">
        <v>1</v>
      </c>
      <c r="C10" s="465">
        <v>30</v>
      </c>
      <c r="D10" s="465">
        <v>30</v>
      </c>
      <c r="E10" s="465">
        <v>1</v>
      </c>
      <c r="N10" s="460">
        <v>90</v>
      </c>
      <c r="O10" s="461">
        <f>Resultat_liste!J12</f>
        <v>0</v>
      </c>
      <c r="P10" s="461">
        <f>Resultat_liste!M12</f>
        <v>1</v>
      </c>
      <c r="Q10" s="461">
        <f>Resultat_liste!V12</f>
        <v>0</v>
      </c>
      <c r="R10" s="461">
        <f>Resultat_liste!Y12</f>
        <v>0</v>
      </c>
    </row>
    <row r="11" spans="1:18" x14ac:dyDescent="0.25">
      <c r="A11" s="465">
        <v>3002</v>
      </c>
      <c r="B11" s="465">
        <v>2</v>
      </c>
      <c r="C11" s="465">
        <v>30</v>
      </c>
      <c r="D11" s="465">
        <v>40</v>
      </c>
      <c r="E11" s="465">
        <v>2</v>
      </c>
      <c r="N11" s="460">
        <v>100</v>
      </c>
      <c r="O11" s="461">
        <f>Resultat_liste!J13</f>
        <v>0</v>
      </c>
      <c r="P11" s="461">
        <f>Resultat_liste!M13</f>
        <v>0</v>
      </c>
      <c r="Q11" s="461">
        <f>Resultat_liste!V13</f>
        <v>0</v>
      </c>
      <c r="R11" s="461">
        <f>Resultat_liste!Y13</f>
        <v>0</v>
      </c>
    </row>
    <row r="12" spans="1:18" x14ac:dyDescent="0.25">
      <c r="A12" s="465">
        <v>3003</v>
      </c>
      <c r="B12" s="465">
        <v>3</v>
      </c>
      <c r="C12" s="465">
        <v>30</v>
      </c>
      <c r="D12" s="465">
        <v>50</v>
      </c>
      <c r="E12" s="465">
        <v>3</v>
      </c>
      <c r="N12" s="460">
        <v>110</v>
      </c>
      <c r="O12" s="461">
        <f>Resultat_liste!J14</f>
        <v>0</v>
      </c>
      <c r="P12" s="461">
        <f>Resultat_liste!M14</f>
        <v>0</v>
      </c>
      <c r="Q12" s="461">
        <f>Resultat_liste!V14</f>
        <v>0</v>
      </c>
      <c r="R12" s="461">
        <f>Resultat_liste!Y14</f>
        <v>0</v>
      </c>
    </row>
    <row r="13" spans="1:18" x14ac:dyDescent="0.25">
      <c r="A13" s="465">
        <v>3004</v>
      </c>
      <c r="B13" s="465">
        <v>4</v>
      </c>
      <c r="C13" s="465">
        <v>30</v>
      </c>
      <c r="D13" s="465">
        <v>80</v>
      </c>
      <c r="E13" s="465">
        <v>4</v>
      </c>
      <c r="N13" s="460">
        <v>120</v>
      </c>
      <c r="O13" s="461">
        <f>Resultat_liste!J15</f>
        <v>2</v>
      </c>
      <c r="P13" s="461">
        <f>Resultat_liste!M15</f>
        <v>7</v>
      </c>
      <c r="Q13" s="461">
        <f>Resultat_liste!V15</f>
        <v>2</v>
      </c>
      <c r="R13" s="461">
        <f>Resultat_liste!Y15</f>
        <v>7</v>
      </c>
    </row>
    <row r="14" spans="1:18" x14ac:dyDescent="0.25">
      <c r="A14" s="465">
        <v>3005</v>
      </c>
      <c r="B14" s="465">
        <v>5</v>
      </c>
      <c r="C14" s="465">
        <v>30</v>
      </c>
      <c r="D14" s="465">
        <v>700</v>
      </c>
      <c r="E14" s="465">
        <v>5</v>
      </c>
      <c r="N14" s="460">
        <v>130</v>
      </c>
      <c r="O14" s="461">
        <f>Resultat_liste!J16</f>
        <v>3</v>
      </c>
      <c r="P14" s="461">
        <f>Resultat_liste!M16</f>
        <v>5</v>
      </c>
      <c r="Q14" s="461">
        <f>Resultat_liste!V16</f>
        <v>3</v>
      </c>
      <c r="R14" s="461">
        <f>Resultat_liste!Y16</f>
        <v>6</v>
      </c>
    </row>
    <row r="15" spans="1:18" x14ac:dyDescent="0.25">
      <c r="A15" s="465">
        <v>4001</v>
      </c>
      <c r="B15" s="465">
        <v>1</v>
      </c>
      <c r="C15" s="465">
        <v>40</v>
      </c>
      <c r="D15" s="465">
        <v>40</v>
      </c>
      <c r="E15" s="465">
        <v>1</v>
      </c>
      <c r="N15" s="460">
        <v>140</v>
      </c>
      <c r="O15" s="461">
        <f>Resultat_liste!J17</f>
        <v>3</v>
      </c>
      <c r="P15" s="461">
        <f>Resultat_liste!M17</f>
        <v>3</v>
      </c>
      <c r="Q15" s="461">
        <f>Resultat_liste!V17</f>
        <v>3</v>
      </c>
      <c r="R15" s="461">
        <f>Resultat_liste!Y17</f>
        <v>3</v>
      </c>
    </row>
    <row r="16" spans="1:18" x14ac:dyDescent="0.25">
      <c r="A16" s="465">
        <v>4002</v>
      </c>
      <c r="B16" s="465">
        <v>2</v>
      </c>
      <c r="C16" s="465">
        <v>40</v>
      </c>
      <c r="D16" s="465">
        <v>50</v>
      </c>
      <c r="E16" s="465">
        <v>2</v>
      </c>
      <c r="N16" s="460">
        <v>150</v>
      </c>
      <c r="O16" s="461">
        <f>Resultat_liste!J18</f>
        <v>1</v>
      </c>
      <c r="P16" s="461">
        <f>Resultat_liste!M18</f>
        <v>6</v>
      </c>
      <c r="Q16" s="461">
        <f>Resultat_liste!V18</f>
        <v>1</v>
      </c>
      <c r="R16" s="461">
        <f>Resultat_liste!Y18</f>
        <v>7</v>
      </c>
    </row>
    <row r="17" spans="1:18" x14ac:dyDescent="0.25">
      <c r="A17" s="465">
        <v>4003</v>
      </c>
      <c r="B17" s="465">
        <v>3</v>
      </c>
      <c r="C17" s="465">
        <v>40</v>
      </c>
      <c r="D17" s="465">
        <v>50</v>
      </c>
      <c r="E17" s="465">
        <v>3</v>
      </c>
      <c r="N17" s="460">
        <v>160</v>
      </c>
      <c r="O17" s="461">
        <f>Resultat_liste!J19</f>
        <v>2</v>
      </c>
      <c r="P17" s="461">
        <f>Resultat_liste!M19</f>
        <v>4</v>
      </c>
      <c r="Q17" s="461">
        <f>Resultat_liste!V19</f>
        <v>2</v>
      </c>
      <c r="R17" s="461">
        <f>Resultat_liste!Y19</f>
        <v>4</v>
      </c>
    </row>
    <row r="18" spans="1:18" x14ac:dyDescent="0.25">
      <c r="A18" s="465">
        <v>4004</v>
      </c>
      <c r="B18" s="465">
        <v>4</v>
      </c>
      <c r="C18" s="465">
        <v>40</v>
      </c>
      <c r="D18" s="465">
        <v>20</v>
      </c>
      <c r="E18" s="465">
        <v>4</v>
      </c>
      <c r="N18" s="460">
        <v>170</v>
      </c>
      <c r="O18" s="461">
        <f>Resultat_liste!J20</f>
        <v>2</v>
      </c>
      <c r="P18" s="461">
        <f>Resultat_liste!M20</f>
        <v>3</v>
      </c>
      <c r="Q18" s="461">
        <f>Resultat_liste!V20</f>
        <v>2</v>
      </c>
      <c r="R18" s="461">
        <f>Resultat_liste!Y20</f>
        <v>3</v>
      </c>
    </row>
    <row r="19" spans="1:18" x14ac:dyDescent="0.25">
      <c r="A19" s="465">
        <v>4005</v>
      </c>
      <c r="B19" s="465">
        <v>5</v>
      </c>
      <c r="C19" s="465">
        <v>40</v>
      </c>
      <c r="D19" s="465">
        <v>90</v>
      </c>
      <c r="E19" s="465">
        <v>5</v>
      </c>
      <c r="N19" s="460">
        <v>180</v>
      </c>
      <c r="O19" s="461">
        <f>Resultat_liste!J21</f>
        <v>1</v>
      </c>
      <c r="P19" s="461">
        <f>Resultat_liste!M21</f>
        <v>15</v>
      </c>
      <c r="Q19" s="461">
        <f>Resultat_liste!V21</f>
        <v>1</v>
      </c>
      <c r="R19" s="461">
        <f>Resultat_liste!Y21</f>
        <v>15</v>
      </c>
    </row>
    <row r="20" spans="1:18" x14ac:dyDescent="0.25">
      <c r="A20" s="465">
        <v>4006</v>
      </c>
      <c r="B20" s="465">
        <v>6</v>
      </c>
      <c r="C20" s="465">
        <v>40</v>
      </c>
      <c r="D20" s="465">
        <v>760</v>
      </c>
      <c r="E20" s="465">
        <v>6</v>
      </c>
      <c r="N20" s="460">
        <v>190</v>
      </c>
      <c r="O20" s="461">
        <f>Resultat_liste!J22</f>
        <v>0</v>
      </c>
      <c r="P20" s="461">
        <f>Resultat_liste!M22</f>
        <v>17</v>
      </c>
      <c r="Q20" s="461">
        <f>Resultat_liste!V22</f>
        <v>0</v>
      </c>
      <c r="R20" s="461">
        <f>Resultat_liste!Y22</f>
        <v>17</v>
      </c>
    </row>
    <row r="21" spans="1:18" x14ac:dyDescent="0.25">
      <c r="A21" s="465">
        <v>5001</v>
      </c>
      <c r="B21" s="465">
        <v>1</v>
      </c>
      <c r="C21" s="465">
        <v>50</v>
      </c>
      <c r="D21" s="465">
        <v>50</v>
      </c>
      <c r="E21" s="465">
        <v>1</v>
      </c>
      <c r="N21" s="460">
        <v>200</v>
      </c>
      <c r="O21" s="461">
        <f>Resultat_liste!J23</f>
        <v>0</v>
      </c>
      <c r="P21" s="461">
        <f>Resultat_liste!M23</f>
        <v>9</v>
      </c>
      <c r="Q21" s="461">
        <f>Resultat_liste!V23</f>
        <v>2</v>
      </c>
      <c r="R21" s="461">
        <f>Resultat_liste!Y23</f>
        <v>11</v>
      </c>
    </row>
    <row r="22" spans="1:18" x14ac:dyDescent="0.25">
      <c r="A22" s="465">
        <v>5002</v>
      </c>
      <c r="B22" s="465">
        <v>2</v>
      </c>
      <c r="C22" s="465">
        <v>50</v>
      </c>
      <c r="D22" s="465">
        <v>60</v>
      </c>
      <c r="E22" s="465">
        <v>2</v>
      </c>
      <c r="N22" s="460">
        <v>210</v>
      </c>
      <c r="O22" s="461">
        <f>Resultat_liste!J24</f>
        <v>0</v>
      </c>
      <c r="P22" s="461">
        <f>Resultat_liste!M24</f>
        <v>7</v>
      </c>
      <c r="Q22" s="461">
        <f>Resultat_liste!V24</f>
        <v>0</v>
      </c>
      <c r="R22" s="461">
        <f>Resultat_liste!Y24</f>
        <v>8</v>
      </c>
    </row>
    <row r="23" spans="1:18" x14ac:dyDescent="0.25">
      <c r="A23" s="465">
        <v>5003</v>
      </c>
      <c r="B23" s="465">
        <v>3</v>
      </c>
      <c r="C23" s="465">
        <v>50</v>
      </c>
      <c r="D23" s="465">
        <v>80</v>
      </c>
      <c r="E23" s="465">
        <v>3</v>
      </c>
      <c r="N23" s="460">
        <v>220</v>
      </c>
      <c r="O23" s="461">
        <f>Resultat_liste!J25</f>
        <v>0</v>
      </c>
      <c r="P23" s="461">
        <f>Resultat_liste!M25</f>
        <v>9</v>
      </c>
      <c r="Q23" s="461">
        <f>Resultat_liste!V25</f>
        <v>0</v>
      </c>
      <c r="R23" s="461">
        <f>Resultat_liste!Y25</f>
        <v>9</v>
      </c>
    </row>
    <row r="24" spans="1:18" x14ac:dyDescent="0.25">
      <c r="A24" s="465">
        <v>5004</v>
      </c>
      <c r="B24" s="465">
        <v>4</v>
      </c>
      <c r="C24" s="465">
        <v>50</v>
      </c>
      <c r="D24" s="465">
        <v>40</v>
      </c>
      <c r="E24" s="465">
        <v>4</v>
      </c>
      <c r="N24" s="460">
        <v>230</v>
      </c>
      <c r="O24" s="461">
        <f>Resultat_liste!J26</f>
        <v>0</v>
      </c>
      <c r="P24" s="461">
        <f>Resultat_liste!M26</f>
        <v>9</v>
      </c>
      <c r="Q24" s="461">
        <f>Resultat_liste!V26</f>
        <v>0</v>
      </c>
      <c r="R24" s="461">
        <f>Resultat_liste!Y26</f>
        <v>10</v>
      </c>
    </row>
    <row r="25" spans="1:18" x14ac:dyDescent="0.25">
      <c r="A25" s="465">
        <v>5005</v>
      </c>
      <c r="B25" s="465">
        <v>5</v>
      </c>
      <c r="C25" s="465">
        <v>50</v>
      </c>
      <c r="D25" s="465">
        <v>30</v>
      </c>
      <c r="E25" s="465">
        <v>5</v>
      </c>
      <c r="N25" s="460">
        <v>240</v>
      </c>
      <c r="O25" s="461">
        <f>Resultat_liste!J27</f>
        <v>2</v>
      </c>
      <c r="P25" s="461">
        <f>Resultat_liste!M27</f>
        <v>12</v>
      </c>
      <c r="Q25" s="461">
        <f>Resultat_liste!V27</f>
        <v>2</v>
      </c>
      <c r="R25" s="461">
        <f>Resultat_liste!Y27</f>
        <v>13</v>
      </c>
    </row>
    <row r="26" spans="1:18" x14ac:dyDescent="0.25">
      <c r="A26" s="465">
        <v>5006</v>
      </c>
      <c r="B26" s="465">
        <v>6</v>
      </c>
      <c r="C26" s="465">
        <v>50</v>
      </c>
      <c r="D26" s="465">
        <v>120</v>
      </c>
      <c r="E26" s="465">
        <v>6</v>
      </c>
      <c r="N26" s="460">
        <v>250</v>
      </c>
      <c r="O26" s="461">
        <f>Resultat_liste!J28</f>
        <v>6</v>
      </c>
      <c r="P26" s="461">
        <f>Resultat_liste!M28</f>
        <v>9</v>
      </c>
      <c r="Q26" s="461">
        <f>Resultat_liste!V28</f>
        <v>6</v>
      </c>
      <c r="R26" s="461">
        <f>Resultat_liste!Y28</f>
        <v>12</v>
      </c>
    </row>
    <row r="27" spans="1:18" x14ac:dyDescent="0.25">
      <c r="A27" s="465">
        <v>5007</v>
      </c>
      <c r="B27" s="465">
        <v>7</v>
      </c>
      <c r="C27" s="465">
        <v>50</v>
      </c>
      <c r="D27" s="465">
        <v>1030</v>
      </c>
      <c r="E27" s="465">
        <v>7</v>
      </c>
      <c r="N27" s="460">
        <v>260</v>
      </c>
      <c r="O27" s="461">
        <f>Resultat_liste!J29</f>
        <v>18</v>
      </c>
      <c r="P27" s="461">
        <f>Resultat_liste!M29</f>
        <v>16</v>
      </c>
      <c r="Q27" s="461">
        <f>Resultat_liste!V29</f>
        <v>17</v>
      </c>
      <c r="R27" s="461">
        <f>Resultat_liste!Y29</f>
        <v>17</v>
      </c>
    </row>
    <row r="28" spans="1:18" x14ac:dyDescent="0.25">
      <c r="A28" s="465">
        <v>6001</v>
      </c>
      <c r="B28" s="465">
        <v>1</v>
      </c>
      <c r="C28" s="465">
        <v>60</v>
      </c>
      <c r="D28" s="465">
        <v>60</v>
      </c>
      <c r="E28" s="465">
        <v>1</v>
      </c>
      <c r="N28" s="460">
        <v>270</v>
      </c>
      <c r="O28" s="461">
        <f>Resultat_liste!J30</f>
        <v>3</v>
      </c>
      <c r="P28" s="461">
        <f>Resultat_liste!M30</f>
        <v>14</v>
      </c>
      <c r="Q28" s="461">
        <f>Resultat_liste!V30</f>
        <v>3</v>
      </c>
      <c r="R28" s="461">
        <f>Resultat_liste!Y30</f>
        <v>14</v>
      </c>
    </row>
    <row r="29" spans="1:18" x14ac:dyDescent="0.25">
      <c r="A29" s="465">
        <v>6002</v>
      </c>
      <c r="B29" s="465">
        <v>2</v>
      </c>
      <c r="C29" s="465">
        <v>60</v>
      </c>
      <c r="D29" s="465">
        <v>80</v>
      </c>
      <c r="E29" s="465">
        <v>2</v>
      </c>
      <c r="N29" s="460">
        <v>280</v>
      </c>
      <c r="O29" s="461">
        <f>Resultat_liste!J31</f>
        <v>20</v>
      </c>
      <c r="P29" s="461">
        <f>Resultat_liste!M31</f>
        <v>11</v>
      </c>
      <c r="Q29" s="461">
        <f>Resultat_liste!V31</f>
        <v>20</v>
      </c>
      <c r="R29" s="461">
        <f>Resultat_liste!Y31</f>
        <v>13</v>
      </c>
    </row>
    <row r="30" spans="1:18" x14ac:dyDescent="0.25">
      <c r="A30" s="465">
        <v>6003</v>
      </c>
      <c r="B30" s="465">
        <v>3</v>
      </c>
      <c r="C30" s="465">
        <v>60</v>
      </c>
      <c r="D30" s="465">
        <v>80</v>
      </c>
      <c r="E30" s="465">
        <v>3</v>
      </c>
      <c r="N30" s="460">
        <v>290</v>
      </c>
      <c r="O30" s="461">
        <f>Resultat_liste!J32</f>
        <v>5</v>
      </c>
      <c r="P30" s="461">
        <f>Resultat_liste!M32</f>
        <v>17</v>
      </c>
      <c r="Q30" s="461">
        <f>Resultat_liste!V32</f>
        <v>5</v>
      </c>
      <c r="R30" s="461">
        <f>Resultat_liste!Y32</f>
        <v>17</v>
      </c>
    </row>
    <row r="31" spans="1:18" x14ac:dyDescent="0.25">
      <c r="A31" s="465">
        <v>6004</v>
      </c>
      <c r="B31" s="465">
        <v>4</v>
      </c>
      <c r="C31" s="465">
        <v>60</v>
      </c>
      <c r="D31" s="465">
        <v>50</v>
      </c>
      <c r="E31" s="465">
        <v>4</v>
      </c>
      <c r="N31" s="460">
        <v>300</v>
      </c>
      <c r="O31" s="461">
        <f>Resultat_liste!J33</f>
        <v>0</v>
      </c>
      <c r="P31" s="461">
        <f>Resultat_liste!M33</f>
        <v>18</v>
      </c>
      <c r="Q31" s="461">
        <f>Resultat_liste!V33</f>
        <v>0</v>
      </c>
      <c r="R31" s="461">
        <f>Resultat_liste!Y33</f>
        <v>19</v>
      </c>
    </row>
    <row r="32" spans="1:18" x14ac:dyDescent="0.25">
      <c r="A32" s="465">
        <v>6005</v>
      </c>
      <c r="B32" s="465">
        <v>5</v>
      </c>
      <c r="C32" s="465">
        <v>60</v>
      </c>
      <c r="D32" s="465">
        <v>40</v>
      </c>
      <c r="E32" s="465">
        <v>5</v>
      </c>
      <c r="N32" s="460">
        <v>310</v>
      </c>
      <c r="O32" s="461">
        <f>Resultat_liste!J34</f>
        <v>4</v>
      </c>
      <c r="P32" s="461">
        <f>Resultat_liste!M34</f>
        <v>20</v>
      </c>
      <c r="Q32" s="461">
        <f>Resultat_liste!V34</f>
        <v>4</v>
      </c>
      <c r="R32" s="461">
        <f>Resultat_liste!Y34</f>
        <v>20</v>
      </c>
    </row>
    <row r="33" spans="1:18" x14ac:dyDescent="0.25">
      <c r="A33" s="465">
        <v>6006</v>
      </c>
      <c r="B33" s="465">
        <v>6</v>
      </c>
      <c r="C33" s="465">
        <v>60</v>
      </c>
      <c r="D33" s="465">
        <v>320</v>
      </c>
      <c r="E33" s="465">
        <v>6</v>
      </c>
      <c r="N33" s="460">
        <v>320</v>
      </c>
      <c r="O33" s="461">
        <f>Resultat_liste!J35</f>
        <v>0</v>
      </c>
      <c r="P33" s="461">
        <f>Resultat_liste!M35</f>
        <v>20</v>
      </c>
      <c r="Q33" s="461">
        <f>Resultat_liste!V35</f>
        <v>2</v>
      </c>
      <c r="R33" s="461">
        <f>Resultat_liste!Y35</f>
        <v>18</v>
      </c>
    </row>
    <row r="34" spans="1:18" x14ac:dyDescent="0.25">
      <c r="A34" s="465">
        <v>6007</v>
      </c>
      <c r="B34" s="465">
        <v>7</v>
      </c>
      <c r="C34" s="465">
        <v>60</v>
      </c>
      <c r="D34" s="465">
        <v>1240</v>
      </c>
      <c r="E34" s="465">
        <v>7</v>
      </c>
      <c r="N34" s="460">
        <v>330</v>
      </c>
      <c r="O34" s="461">
        <f>Resultat_liste!J36</f>
        <v>7</v>
      </c>
      <c r="P34" s="461">
        <f>Resultat_liste!M36</f>
        <v>17</v>
      </c>
      <c r="Q34" s="461">
        <f>Resultat_liste!V36</f>
        <v>7</v>
      </c>
      <c r="R34" s="461">
        <f>Resultat_liste!Y36</f>
        <v>16</v>
      </c>
    </row>
    <row r="35" spans="1:18" x14ac:dyDescent="0.25">
      <c r="A35" s="465">
        <v>7001</v>
      </c>
      <c r="B35" s="465">
        <v>1</v>
      </c>
      <c r="C35" s="465">
        <v>70</v>
      </c>
      <c r="D35" s="465">
        <v>70</v>
      </c>
      <c r="E35" s="465">
        <v>1</v>
      </c>
      <c r="N35" s="460">
        <v>340</v>
      </c>
      <c r="O35" s="461">
        <f>Resultat_liste!J37</f>
        <v>9</v>
      </c>
      <c r="P35" s="461">
        <f>Resultat_liste!M37</f>
        <v>13</v>
      </c>
      <c r="Q35" s="461">
        <f>Resultat_liste!V37</f>
        <v>9</v>
      </c>
      <c r="R35" s="461">
        <f>Resultat_liste!Y37</f>
        <v>15</v>
      </c>
    </row>
    <row r="36" spans="1:18" x14ac:dyDescent="0.25">
      <c r="A36" s="465">
        <v>7002</v>
      </c>
      <c r="B36" s="465">
        <v>2</v>
      </c>
      <c r="C36" s="465">
        <v>70</v>
      </c>
      <c r="D36" s="465">
        <v>80</v>
      </c>
      <c r="E36" s="465">
        <v>2</v>
      </c>
      <c r="N36" s="460">
        <v>350</v>
      </c>
      <c r="O36" s="461">
        <f>Resultat_liste!J38</f>
        <v>0</v>
      </c>
      <c r="P36" s="461">
        <f>Resultat_liste!M38</f>
        <v>15</v>
      </c>
      <c r="Q36" s="461">
        <f>Resultat_liste!V38</f>
        <v>0</v>
      </c>
      <c r="R36" s="461">
        <f>Resultat_liste!Y38</f>
        <v>18</v>
      </c>
    </row>
    <row r="37" spans="1:18" x14ac:dyDescent="0.25">
      <c r="A37" s="465">
        <v>7003</v>
      </c>
      <c r="B37" s="465">
        <v>3</v>
      </c>
      <c r="C37" s="465">
        <v>70</v>
      </c>
      <c r="D37" s="465">
        <v>80</v>
      </c>
      <c r="E37" s="465">
        <v>3</v>
      </c>
      <c r="N37" s="460">
        <v>360</v>
      </c>
      <c r="O37" s="461">
        <f>Resultat_liste!J39</f>
        <v>0</v>
      </c>
      <c r="P37" s="461">
        <f>Resultat_liste!M39</f>
        <v>10</v>
      </c>
      <c r="Q37" s="461">
        <f>Resultat_liste!V39</f>
        <v>0</v>
      </c>
      <c r="R37" s="461">
        <f>Resultat_liste!Y39</f>
        <v>15</v>
      </c>
    </row>
    <row r="38" spans="1:18" x14ac:dyDescent="0.25">
      <c r="A38" s="465">
        <v>7004</v>
      </c>
      <c r="B38" s="465">
        <v>4</v>
      </c>
      <c r="C38" s="465">
        <v>70</v>
      </c>
      <c r="D38" s="465">
        <v>50</v>
      </c>
      <c r="E38" s="465">
        <v>4</v>
      </c>
      <c r="N38" s="460">
        <v>370</v>
      </c>
      <c r="O38" s="461">
        <f>Resultat_liste!J40</f>
        <v>0</v>
      </c>
      <c r="P38" s="461">
        <f>Resultat_liste!M40</f>
        <v>14</v>
      </c>
      <c r="Q38" s="461">
        <f>Resultat_liste!V40</f>
        <v>4</v>
      </c>
      <c r="R38" s="461">
        <f>Resultat_liste!Y40</f>
        <v>16</v>
      </c>
    </row>
    <row r="39" spans="1:18" x14ac:dyDescent="0.25">
      <c r="A39" s="465">
        <v>7005</v>
      </c>
      <c r="B39" s="465">
        <v>5</v>
      </c>
      <c r="C39" s="465">
        <v>70</v>
      </c>
      <c r="D39" s="465">
        <v>40</v>
      </c>
      <c r="E39" s="465">
        <v>5</v>
      </c>
      <c r="N39" s="460">
        <v>380</v>
      </c>
      <c r="O39" s="461">
        <f>Resultat_liste!J41</f>
        <v>0</v>
      </c>
      <c r="P39" s="461">
        <f>Resultat_liste!M41</f>
        <v>9</v>
      </c>
      <c r="Q39" s="461">
        <f>Resultat_liste!V41</f>
        <v>0</v>
      </c>
      <c r="R39" s="461">
        <f>Resultat_liste!Y41</f>
        <v>12</v>
      </c>
    </row>
    <row r="40" spans="1:18" x14ac:dyDescent="0.25">
      <c r="A40" s="465">
        <v>7006</v>
      </c>
      <c r="B40" s="465">
        <v>6</v>
      </c>
      <c r="C40" s="465">
        <v>70</v>
      </c>
      <c r="D40" s="465">
        <v>370</v>
      </c>
      <c r="E40" s="465">
        <v>6</v>
      </c>
      <c r="N40" s="460">
        <v>390</v>
      </c>
      <c r="O40" s="461">
        <f>Resultat_liste!J42</f>
        <v>0</v>
      </c>
      <c r="P40" s="461">
        <f>Resultat_liste!M42</f>
        <v>0</v>
      </c>
      <c r="Q40" s="461">
        <f>Resultat_liste!V42</f>
        <v>0</v>
      </c>
      <c r="R40" s="461">
        <f>Resultat_liste!Y42</f>
        <v>0</v>
      </c>
    </row>
    <row r="41" spans="1:18" x14ac:dyDescent="0.25">
      <c r="A41" s="465">
        <v>7007</v>
      </c>
      <c r="B41" s="465">
        <v>7</v>
      </c>
      <c r="C41" s="465">
        <v>70</v>
      </c>
      <c r="D41" s="465">
        <v>1250</v>
      </c>
      <c r="E41" s="465">
        <v>7</v>
      </c>
      <c r="N41" s="460">
        <v>400</v>
      </c>
      <c r="O41" s="461">
        <f>Resultat_liste!J43</f>
        <v>0</v>
      </c>
      <c r="P41" s="461">
        <f>Resultat_liste!M43</f>
        <v>0</v>
      </c>
      <c r="Q41" s="461">
        <f>Resultat_liste!V43</f>
        <v>6</v>
      </c>
      <c r="R41" s="461">
        <f>Resultat_liste!Y43</f>
        <v>0</v>
      </c>
    </row>
    <row r="42" spans="1:18" x14ac:dyDescent="0.25">
      <c r="A42" s="465">
        <v>8001</v>
      </c>
      <c r="B42" s="465">
        <v>1</v>
      </c>
      <c r="C42" s="465">
        <v>80</v>
      </c>
      <c r="D42" s="465">
        <v>80</v>
      </c>
      <c r="E42" s="465">
        <v>1</v>
      </c>
      <c r="N42" s="460">
        <v>410</v>
      </c>
      <c r="O42" s="461">
        <f>Resultat_liste!J44</f>
        <v>0</v>
      </c>
      <c r="P42" s="461">
        <f>Resultat_liste!M44</f>
        <v>0</v>
      </c>
      <c r="Q42" s="461">
        <f>Resultat_liste!V44</f>
        <v>6</v>
      </c>
      <c r="R42" s="461">
        <f>Resultat_liste!Y44</f>
        <v>0</v>
      </c>
    </row>
    <row r="43" spans="1:18" x14ac:dyDescent="0.25">
      <c r="A43" s="465">
        <v>8002</v>
      </c>
      <c r="B43" s="465">
        <v>2</v>
      </c>
      <c r="C43" s="465">
        <v>80</v>
      </c>
      <c r="D43" s="465">
        <v>90</v>
      </c>
      <c r="E43" s="465">
        <v>2</v>
      </c>
      <c r="N43" s="460">
        <v>420</v>
      </c>
      <c r="O43" s="461">
        <f>Resultat_liste!J45</f>
        <v>0</v>
      </c>
      <c r="P43" s="461">
        <f>Resultat_liste!M45</f>
        <v>0</v>
      </c>
      <c r="Q43" s="461">
        <f>Resultat_liste!V45</f>
        <v>0</v>
      </c>
      <c r="R43" s="461">
        <f>Resultat_liste!Y45</f>
        <v>0</v>
      </c>
    </row>
    <row r="44" spans="1:18" x14ac:dyDescent="0.25">
      <c r="A44" s="465">
        <v>8003</v>
      </c>
      <c r="B44" s="465">
        <v>3</v>
      </c>
      <c r="C44" s="465">
        <v>80</v>
      </c>
      <c r="D44" s="465">
        <v>110</v>
      </c>
      <c r="E44" s="465">
        <v>3</v>
      </c>
      <c r="N44" s="460">
        <v>430</v>
      </c>
      <c r="O44" s="461">
        <f>Resultat_liste!J46</f>
        <v>0</v>
      </c>
      <c r="P44" s="461">
        <f>Resultat_liste!M46</f>
        <v>0</v>
      </c>
      <c r="Q44" s="461">
        <f>Resultat_liste!V46</f>
        <v>0</v>
      </c>
      <c r="R44" s="461">
        <f>Resultat_liste!Y46</f>
        <v>0</v>
      </c>
    </row>
    <row r="45" spans="1:18" x14ac:dyDescent="0.25">
      <c r="A45" s="465">
        <v>8004</v>
      </c>
      <c r="B45" s="465">
        <v>4</v>
      </c>
      <c r="C45" s="465">
        <v>80</v>
      </c>
      <c r="D45" s="465">
        <v>70</v>
      </c>
      <c r="E45" s="465">
        <v>4</v>
      </c>
      <c r="N45" s="460">
        <v>440</v>
      </c>
      <c r="O45" s="461">
        <f>Resultat_liste!J47</f>
        <v>0</v>
      </c>
      <c r="P45" s="461">
        <f>Resultat_liste!M47</f>
        <v>0</v>
      </c>
      <c r="Q45" s="461">
        <f>Resultat_liste!V47</f>
        <v>0</v>
      </c>
      <c r="R45" s="461">
        <f>Resultat_liste!Y47</f>
        <v>0</v>
      </c>
    </row>
    <row r="46" spans="1:18" x14ac:dyDescent="0.25">
      <c r="A46" s="465">
        <v>8005</v>
      </c>
      <c r="B46" s="465">
        <v>5</v>
      </c>
      <c r="C46" s="465">
        <v>80</v>
      </c>
      <c r="D46" s="465">
        <v>50</v>
      </c>
      <c r="E46" s="465">
        <v>5</v>
      </c>
      <c r="N46" s="460">
        <v>450</v>
      </c>
      <c r="O46" s="461">
        <f>Resultat_liste!J48</f>
        <v>0</v>
      </c>
      <c r="P46" s="461">
        <f>Resultat_liste!M48</f>
        <v>5</v>
      </c>
      <c r="Q46" s="461">
        <f>Resultat_liste!V48</f>
        <v>0</v>
      </c>
      <c r="R46" s="461">
        <f>Resultat_liste!Y48</f>
        <v>7</v>
      </c>
    </row>
    <row r="47" spans="1:18" x14ac:dyDescent="0.25">
      <c r="A47" s="465">
        <v>8006</v>
      </c>
      <c r="B47" s="465">
        <v>6</v>
      </c>
      <c r="C47" s="465">
        <v>80</v>
      </c>
      <c r="D47" s="465">
        <v>620</v>
      </c>
      <c r="E47" s="465">
        <v>6</v>
      </c>
      <c r="N47" s="460">
        <v>460</v>
      </c>
      <c r="O47" s="461">
        <f>Resultat_liste!J49</f>
        <v>0</v>
      </c>
      <c r="P47" s="461">
        <f>Resultat_liste!M49</f>
        <v>5</v>
      </c>
      <c r="Q47" s="461">
        <f>Resultat_liste!V49</f>
        <v>0</v>
      </c>
      <c r="R47" s="461">
        <f>Resultat_liste!Y49</f>
        <v>8</v>
      </c>
    </row>
    <row r="48" spans="1:18" x14ac:dyDescent="0.25">
      <c r="A48" s="465">
        <v>8007</v>
      </c>
      <c r="B48" s="465">
        <v>7</v>
      </c>
      <c r="C48" s="465">
        <v>80</v>
      </c>
      <c r="D48" s="465">
        <v>1390</v>
      </c>
      <c r="E48" s="465">
        <v>7</v>
      </c>
      <c r="N48" s="460">
        <v>470</v>
      </c>
      <c r="O48" s="461">
        <f>Resultat_liste!J50</f>
        <v>0</v>
      </c>
      <c r="P48" s="461">
        <f>Resultat_liste!M50</f>
        <v>12</v>
      </c>
      <c r="Q48" s="461">
        <f>Resultat_liste!V50</f>
        <v>0</v>
      </c>
      <c r="R48" s="461">
        <f>Resultat_liste!Y50</f>
        <v>3</v>
      </c>
    </row>
    <row r="49" spans="1:18" x14ac:dyDescent="0.25">
      <c r="A49" s="465">
        <v>9001</v>
      </c>
      <c r="B49" s="465">
        <v>1</v>
      </c>
      <c r="C49" s="465">
        <v>90</v>
      </c>
      <c r="D49" s="465">
        <v>90</v>
      </c>
      <c r="E49" s="465">
        <v>1</v>
      </c>
      <c r="N49" s="460">
        <v>480</v>
      </c>
      <c r="O49" s="461">
        <f>Resultat_liste!J51</f>
        <v>0</v>
      </c>
      <c r="P49" s="461">
        <f>Resultat_liste!M51</f>
        <v>0</v>
      </c>
      <c r="Q49" s="461">
        <f>Resultat_liste!V51</f>
        <v>0</v>
      </c>
      <c r="R49" s="461">
        <f>Resultat_liste!Y51</f>
        <v>5</v>
      </c>
    </row>
    <row r="50" spans="1:18" x14ac:dyDescent="0.25">
      <c r="A50" s="465">
        <v>9002</v>
      </c>
      <c r="B50" s="465">
        <v>2</v>
      </c>
      <c r="C50" s="465">
        <v>90</v>
      </c>
      <c r="D50" s="465">
        <v>130</v>
      </c>
      <c r="E50" s="465">
        <v>2</v>
      </c>
      <c r="N50" s="460">
        <v>490</v>
      </c>
      <c r="O50" s="461">
        <f>Resultat_liste!J52</f>
        <v>0</v>
      </c>
      <c r="P50" s="461">
        <f>Resultat_liste!M52</f>
        <v>6</v>
      </c>
      <c r="Q50" s="461">
        <f>Resultat_liste!V52</f>
        <v>3</v>
      </c>
      <c r="R50" s="461">
        <f>Resultat_liste!Y52</f>
        <v>5</v>
      </c>
    </row>
    <row r="51" spans="1:18" x14ac:dyDescent="0.25">
      <c r="A51" s="465">
        <v>9003</v>
      </c>
      <c r="B51" s="465">
        <v>3</v>
      </c>
      <c r="C51" s="465">
        <v>90</v>
      </c>
      <c r="D51" s="465">
        <v>330</v>
      </c>
      <c r="E51" s="465">
        <v>3</v>
      </c>
      <c r="N51" s="460">
        <v>500</v>
      </c>
      <c r="O51" s="461">
        <f>Resultat_liste!J53</f>
        <v>0</v>
      </c>
      <c r="P51" s="461">
        <f>Resultat_liste!M53</f>
        <v>8</v>
      </c>
      <c r="Q51" s="461">
        <f>Resultat_liste!V53</f>
        <v>0</v>
      </c>
      <c r="R51" s="461">
        <f>Resultat_liste!Y53</f>
        <v>7</v>
      </c>
    </row>
    <row r="52" spans="1:18" x14ac:dyDescent="0.25">
      <c r="A52" s="465">
        <v>9004</v>
      </c>
      <c r="B52" s="465">
        <v>4</v>
      </c>
      <c r="C52" s="465">
        <v>90</v>
      </c>
      <c r="D52" s="465">
        <v>80</v>
      </c>
      <c r="E52" s="465">
        <v>4</v>
      </c>
      <c r="N52" s="460">
        <v>510</v>
      </c>
      <c r="O52" s="461">
        <f>Resultat_liste!J54</f>
        <v>0</v>
      </c>
      <c r="P52" s="461">
        <f>Resultat_liste!M54</f>
        <v>9</v>
      </c>
      <c r="Q52" s="461">
        <f>Resultat_liste!V54</f>
        <v>0</v>
      </c>
      <c r="R52" s="461">
        <f>Resultat_liste!Y54</f>
        <v>9</v>
      </c>
    </row>
    <row r="53" spans="1:18" x14ac:dyDescent="0.25">
      <c r="A53" s="465">
        <v>9005</v>
      </c>
      <c r="B53" s="465">
        <v>5</v>
      </c>
      <c r="C53" s="465">
        <v>90</v>
      </c>
      <c r="D53" s="465">
        <v>80</v>
      </c>
      <c r="E53" s="465">
        <v>5</v>
      </c>
      <c r="N53" s="460">
        <v>520</v>
      </c>
      <c r="O53" s="461">
        <f>Resultat_liste!J55</f>
        <v>0</v>
      </c>
      <c r="P53" s="461">
        <f>Resultat_liste!M55</f>
        <v>10</v>
      </c>
      <c r="Q53" s="461">
        <f>Resultat_liste!V55</f>
        <v>0</v>
      </c>
      <c r="R53" s="461">
        <f>Resultat_liste!Y55</f>
        <v>12</v>
      </c>
    </row>
    <row r="54" spans="1:18" x14ac:dyDescent="0.25">
      <c r="A54" s="465">
        <v>9006</v>
      </c>
      <c r="B54" s="465">
        <v>6</v>
      </c>
      <c r="C54" s="465">
        <v>90</v>
      </c>
      <c r="D54" s="465">
        <v>900</v>
      </c>
      <c r="E54" s="465">
        <v>6</v>
      </c>
      <c r="N54" s="460">
        <v>530</v>
      </c>
      <c r="O54" s="461">
        <f>Resultat_liste!J56</f>
        <v>0</v>
      </c>
      <c r="P54" s="461">
        <f>Resultat_liste!M56</f>
        <v>8</v>
      </c>
      <c r="Q54" s="461">
        <f>Resultat_liste!V56</f>
        <v>0</v>
      </c>
      <c r="R54" s="461">
        <f>Resultat_liste!Y56</f>
        <v>6</v>
      </c>
    </row>
    <row r="55" spans="1:18" x14ac:dyDescent="0.25">
      <c r="A55" s="465">
        <v>9007</v>
      </c>
      <c r="B55" s="465">
        <v>7</v>
      </c>
      <c r="C55" s="465">
        <v>90</v>
      </c>
      <c r="D55" s="465">
        <v>1590</v>
      </c>
      <c r="E55" s="465">
        <v>7</v>
      </c>
      <c r="N55" s="460">
        <v>540</v>
      </c>
      <c r="O55" s="461">
        <f>Resultat_liste!J57</f>
        <v>0</v>
      </c>
      <c r="P55" s="461">
        <f>Resultat_liste!M57</f>
        <v>6</v>
      </c>
      <c r="Q55" s="461">
        <f>Resultat_liste!V57</f>
        <v>2</v>
      </c>
      <c r="R55" s="461">
        <f>Resultat_liste!Y57</f>
        <v>7</v>
      </c>
    </row>
    <row r="56" spans="1:18" x14ac:dyDescent="0.25">
      <c r="A56" s="465">
        <v>10001</v>
      </c>
      <c r="B56" s="465">
        <v>1</v>
      </c>
      <c r="C56" s="465">
        <v>100</v>
      </c>
      <c r="D56" s="465">
        <v>100</v>
      </c>
      <c r="E56" s="465">
        <v>1</v>
      </c>
      <c r="N56" s="460">
        <v>550</v>
      </c>
      <c r="O56" s="461">
        <f>Resultat_liste!J58</f>
        <v>0</v>
      </c>
      <c r="P56" s="461">
        <f>Resultat_liste!M58</f>
        <v>9</v>
      </c>
      <c r="Q56" s="461">
        <f>Resultat_liste!V58</f>
        <v>4</v>
      </c>
      <c r="R56" s="461">
        <f>Resultat_liste!Y58</f>
        <v>6</v>
      </c>
    </row>
    <row r="57" spans="1:18" x14ac:dyDescent="0.25">
      <c r="A57" s="465">
        <v>10002</v>
      </c>
      <c r="B57" s="465">
        <v>2</v>
      </c>
      <c r="C57" s="465">
        <v>100</v>
      </c>
      <c r="D57" s="465">
        <v>150</v>
      </c>
      <c r="E57" s="465">
        <v>2</v>
      </c>
      <c r="N57" s="460">
        <v>560</v>
      </c>
      <c r="O57" s="461">
        <f>Resultat_liste!J59</f>
        <v>0</v>
      </c>
      <c r="P57" s="461">
        <f>Resultat_liste!M59</f>
        <v>3</v>
      </c>
      <c r="Q57" s="461">
        <f>Resultat_liste!V59</f>
        <v>0</v>
      </c>
      <c r="R57" s="461">
        <f>Resultat_liste!Y59</f>
        <v>1</v>
      </c>
    </row>
    <row r="58" spans="1:18" x14ac:dyDescent="0.25">
      <c r="A58" s="465">
        <v>10003</v>
      </c>
      <c r="B58" s="465">
        <v>3</v>
      </c>
      <c r="C58" s="465">
        <v>100</v>
      </c>
      <c r="D58" s="465">
        <v>390</v>
      </c>
      <c r="E58" s="465">
        <v>3</v>
      </c>
      <c r="N58" s="460">
        <v>570</v>
      </c>
      <c r="O58" s="461">
        <f>Resultat_liste!J60</f>
        <v>0</v>
      </c>
      <c r="P58" s="461">
        <f>Resultat_liste!M60</f>
        <v>2</v>
      </c>
      <c r="Q58" s="461">
        <f>Resultat_liste!V60</f>
        <v>0</v>
      </c>
      <c r="R58" s="461">
        <f>Resultat_liste!Y60</f>
        <v>-2</v>
      </c>
    </row>
    <row r="59" spans="1:18" x14ac:dyDescent="0.25">
      <c r="A59" s="465">
        <v>10004</v>
      </c>
      <c r="B59" s="465">
        <v>4</v>
      </c>
      <c r="C59" s="465">
        <v>100</v>
      </c>
      <c r="D59" s="465">
        <v>80</v>
      </c>
      <c r="E59" s="465">
        <v>4</v>
      </c>
      <c r="N59" s="460">
        <v>580</v>
      </c>
      <c r="O59" s="461">
        <f>Resultat_liste!J61</f>
        <v>0</v>
      </c>
      <c r="P59" s="461">
        <f>Resultat_liste!M61</f>
        <v>6</v>
      </c>
      <c r="Q59" s="461">
        <f>Resultat_liste!V61</f>
        <v>0</v>
      </c>
      <c r="R59" s="461">
        <f>Resultat_liste!Y61</f>
        <v>4</v>
      </c>
    </row>
    <row r="60" spans="1:18" x14ac:dyDescent="0.25">
      <c r="A60" s="465">
        <v>10005</v>
      </c>
      <c r="B60" s="465">
        <v>5</v>
      </c>
      <c r="C60" s="465">
        <v>100</v>
      </c>
      <c r="D60" s="465">
        <v>80</v>
      </c>
      <c r="E60" s="465">
        <v>5</v>
      </c>
      <c r="N60" s="460">
        <v>590</v>
      </c>
      <c r="O60" s="461">
        <f>Resultat_liste!J62</f>
        <v>2</v>
      </c>
      <c r="P60" s="461">
        <f>Resultat_liste!M62</f>
        <v>7</v>
      </c>
      <c r="Q60" s="461">
        <f>Resultat_liste!V62</f>
        <v>2</v>
      </c>
      <c r="R60" s="461">
        <f>Resultat_liste!Y62</f>
        <v>10</v>
      </c>
    </row>
    <row r="61" spans="1:18" x14ac:dyDescent="0.25">
      <c r="A61" s="465">
        <v>10006</v>
      </c>
      <c r="B61" s="465">
        <v>6</v>
      </c>
      <c r="C61" s="465">
        <v>100</v>
      </c>
      <c r="D61" s="465">
        <v>950</v>
      </c>
      <c r="E61" s="465">
        <v>6</v>
      </c>
      <c r="N61" s="460">
        <v>600</v>
      </c>
      <c r="O61" s="461">
        <f>Resultat_liste!J63</f>
        <v>0</v>
      </c>
      <c r="P61" s="461">
        <f>Resultat_liste!M63</f>
        <v>1</v>
      </c>
      <c r="Q61" s="461">
        <f>Resultat_liste!V63</f>
        <v>0</v>
      </c>
      <c r="R61" s="461">
        <f>Resultat_liste!Y63</f>
        <v>12</v>
      </c>
    </row>
    <row r="62" spans="1:18" x14ac:dyDescent="0.25">
      <c r="A62" s="465">
        <v>10007</v>
      </c>
      <c r="B62" s="465">
        <v>7</v>
      </c>
      <c r="C62" s="465">
        <v>100</v>
      </c>
      <c r="D62" s="465">
        <v>1610</v>
      </c>
      <c r="E62" s="465">
        <v>7</v>
      </c>
      <c r="N62" s="460">
        <v>610</v>
      </c>
      <c r="O62" s="461">
        <f>Resultat_liste!J64</f>
        <v>0</v>
      </c>
      <c r="P62" s="461">
        <f>Resultat_liste!M64</f>
        <v>0</v>
      </c>
      <c r="Q62" s="461">
        <f>Resultat_liste!V64</f>
        <v>0</v>
      </c>
      <c r="R62" s="461">
        <f>Resultat_liste!Y64</f>
        <v>11</v>
      </c>
    </row>
    <row r="63" spans="1:18" x14ac:dyDescent="0.25">
      <c r="A63" s="465">
        <v>11001</v>
      </c>
      <c r="B63" s="465">
        <v>1</v>
      </c>
      <c r="C63" s="465">
        <v>110</v>
      </c>
      <c r="D63" s="465">
        <v>110</v>
      </c>
      <c r="E63" s="465">
        <v>1</v>
      </c>
      <c r="N63" s="460">
        <v>620</v>
      </c>
      <c r="O63" s="461">
        <f>Resultat_liste!J65</f>
        <v>0</v>
      </c>
      <c r="P63" s="461">
        <f>Resultat_liste!M65</f>
        <v>6</v>
      </c>
      <c r="Q63" s="461">
        <f>Resultat_liste!V65</f>
        <v>0</v>
      </c>
      <c r="R63" s="461">
        <f>Resultat_liste!Y65</f>
        <v>7</v>
      </c>
    </row>
    <row r="64" spans="1:18" x14ac:dyDescent="0.25">
      <c r="A64" s="465">
        <v>11002</v>
      </c>
      <c r="B64" s="465">
        <v>2</v>
      </c>
      <c r="C64" s="465">
        <v>110</v>
      </c>
      <c r="D64" s="465">
        <v>160</v>
      </c>
      <c r="E64" s="465">
        <v>2</v>
      </c>
      <c r="N64" s="460">
        <v>630</v>
      </c>
      <c r="O64" s="461">
        <f>Resultat_liste!J66</f>
        <v>6</v>
      </c>
      <c r="P64" s="461">
        <f>Resultat_liste!M66</f>
        <v>8</v>
      </c>
      <c r="Q64" s="461">
        <f>Resultat_liste!V66</f>
        <v>6</v>
      </c>
      <c r="R64" s="461">
        <f>Resultat_liste!Y66</f>
        <v>8</v>
      </c>
    </row>
    <row r="65" spans="1:18" x14ac:dyDescent="0.25">
      <c r="A65" s="465">
        <v>11003</v>
      </c>
      <c r="B65" s="465">
        <v>3</v>
      </c>
      <c r="C65" s="465">
        <v>110</v>
      </c>
      <c r="D65" s="465">
        <v>460</v>
      </c>
      <c r="E65" s="465">
        <v>3</v>
      </c>
      <c r="N65" s="460">
        <v>640</v>
      </c>
      <c r="O65" s="461">
        <f>Resultat_liste!J67</f>
        <v>6</v>
      </c>
      <c r="P65" s="461">
        <f>Resultat_liste!M67</f>
        <v>7</v>
      </c>
      <c r="Q65" s="461">
        <f>Resultat_liste!V67</f>
        <v>5</v>
      </c>
      <c r="R65" s="461">
        <f>Resultat_liste!Y67</f>
        <v>8</v>
      </c>
    </row>
    <row r="66" spans="1:18" x14ac:dyDescent="0.25">
      <c r="A66" s="465">
        <v>11004</v>
      </c>
      <c r="B66" s="465">
        <v>4</v>
      </c>
      <c r="C66" s="465">
        <v>110</v>
      </c>
      <c r="D66" s="465">
        <v>80</v>
      </c>
      <c r="E66" s="465">
        <v>4</v>
      </c>
      <c r="N66" s="460">
        <v>650</v>
      </c>
      <c r="O66" s="461">
        <f>Resultat_liste!J68</f>
        <v>3</v>
      </c>
      <c r="P66" s="461">
        <f>Resultat_liste!M68</f>
        <v>9</v>
      </c>
      <c r="Q66" s="461">
        <f>Resultat_liste!V68</f>
        <v>3</v>
      </c>
      <c r="R66" s="461">
        <f>Resultat_liste!Y68</f>
        <v>10</v>
      </c>
    </row>
    <row r="67" spans="1:18" x14ac:dyDescent="0.25">
      <c r="A67" s="465">
        <v>11005</v>
      </c>
      <c r="B67" s="465">
        <v>5</v>
      </c>
      <c r="C67" s="465">
        <v>110</v>
      </c>
      <c r="D67" s="465">
        <v>80</v>
      </c>
      <c r="E67" s="465">
        <v>5</v>
      </c>
      <c r="N67" s="460">
        <v>660</v>
      </c>
      <c r="O67" s="461">
        <f>Resultat_liste!J69</f>
        <v>0</v>
      </c>
      <c r="P67" s="461">
        <f>Resultat_liste!M69</f>
        <v>6</v>
      </c>
      <c r="Q67" s="461">
        <f>Resultat_liste!V69</f>
        <v>0</v>
      </c>
      <c r="R67" s="461">
        <f>Resultat_liste!Y69</f>
        <v>3</v>
      </c>
    </row>
    <row r="68" spans="1:18" x14ac:dyDescent="0.25">
      <c r="A68" s="465">
        <v>11006</v>
      </c>
      <c r="B68" s="465">
        <v>6</v>
      </c>
      <c r="C68" s="465">
        <v>110</v>
      </c>
      <c r="D68" s="465">
        <v>980</v>
      </c>
      <c r="E68" s="465">
        <v>6</v>
      </c>
      <c r="N68" s="460">
        <v>670</v>
      </c>
      <c r="O68" s="461">
        <f>Resultat_liste!J70</f>
        <v>0</v>
      </c>
      <c r="P68" s="461">
        <f>Resultat_liste!M70</f>
        <v>5</v>
      </c>
      <c r="Q68" s="461">
        <f>Resultat_liste!V70</f>
        <v>0</v>
      </c>
      <c r="R68" s="461">
        <f>Resultat_liste!Y70</f>
        <v>3</v>
      </c>
    </row>
    <row r="69" spans="1:18" x14ac:dyDescent="0.25">
      <c r="A69" s="465">
        <v>11007</v>
      </c>
      <c r="B69" s="465">
        <v>7</v>
      </c>
      <c r="C69" s="465">
        <v>110</v>
      </c>
      <c r="D69" s="465">
        <v>1630</v>
      </c>
      <c r="E69" s="465">
        <v>7</v>
      </c>
      <c r="N69" s="460">
        <v>680</v>
      </c>
      <c r="O69" s="461">
        <f>Resultat_liste!J71</f>
        <v>0</v>
      </c>
      <c r="P69" s="461">
        <f>Resultat_liste!M71</f>
        <v>6</v>
      </c>
      <c r="Q69" s="461">
        <f>Resultat_liste!V71</f>
        <v>0</v>
      </c>
      <c r="R69" s="461">
        <f>Resultat_liste!Y71</f>
        <v>3</v>
      </c>
    </row>
    <row r="70" spans="1:18" x14ac:dyDescent="0.25">
      <c r="A70" s="465">
        <v>12001</v>
      </c>
      <c r="B70" s="465">
        <v>1</v>
      </c>
      <c r="C70" s="465">
        <v>120</v>
      </c>
      <c r="D70" s="465">
        <v>120</v>
      </c>
      <c r="E70" s="465">
        <v>1</v>
      </c>
      <c r="N70" s="460">
        <v>690</v>
      </c>
      <c r="O70" s="461">
        <f>Resultat_liste!J72</f>
        <v>2</v>
      </c>
      <c r="P70" s="461">
        <f>Resultat_liste!M72</f>
        <v>0</v>
      </c>
      <c r="Q70" s="461">
        <f>Resultat_liste!V72</f>
        <v>1</v>
      </c>
      <c r="R70" s="461">
        <f>Resultat_liste!Y72</f>
        <v>5</v>
      </c>
    </row>
    <row r="71" spans="1:18" x14ac:dyDescent="0.25">
      <c r="A71" s="465">
        <v>12002</v>
      </c>
      <c r="B71" s="465">
        <v>2</v>
      </c>
      <c r="C71" s="465">
        <v>120</v>
      </c>
      <c r="D71" s="465">
        <v>240</v>
      </c>
      <c r="E71" s="465">
        <v>2</v>
      </c>
      <c r="N71" s="460">
        <v>700</v>
      </c>
      <c r="O71" s="461">
        <f>Resultat_liste!J73</f>
        <v>2</v>
      </c>
      <c r="P71" s="461">
        <f>Resultat_liste!M73</f>
        <v>8</v>
      </c>
      <c r="Q71" s="461">
        <f>Resultat_liste!V73</f>
        <v>0</v>
      </c>
      <c r="R71" s="461">
        <f>Resultat_liste!Y73</f>
        <v>4</v>
      </c>
    </row>
    <row r="72" spans="1:18" x14ac:dyDescent="0.25">
      <c r="A72" s="465">
        <v>12003</v>
      </c>
      <c r="B72" s="465">
        <v>3</v>
      </c>
      <c r="C72" s="465">
        <v>120</v>
      </c>
      <c r="D72" s="465">
        <v>540</v>
      </c>
      <c r="E72" s="465">
        <v>3</v>
      </c>
      <c r="N72" s="460">
        <v>710</v>
      </c>
      <c r="O72" s="461">
        <f>Resultat_liste!J74</f>
        <v>2</v>
      </c>
      <c r="P72" s="461">
        <f>Resultat_liste!M74</f>
        <v>4</v>
      </c>
      <c r="Q72" s="461">
        <f>Resultat_liste!V74</f>
        <v>0</v>
      </c>
      <c r="R72" s="461">
        <f>Resultat_liste!Y74</f>
        <v>5</v>
      </c>
    </row>
    <row r="73" spans="1:18" x14ac:dyDescent="0.25">
      <c r="A73" s="465">
        <v>12004</v>
      </c>
      <c r="B73" s="465">
        <v>4</v>
      </c>
      <c r="C73" s="465">
        <v>120</v>
      </c>
      <c r="D73" s="465">
        <v>90</v>
      </c>
      <c r="E73" s="465">
        <v>4</v>
      </c>
      <c r="N73" s="460">
        <v>720</v>
      </c>
      <c r="O73" s="461">
        <f>Resultat_liste!J75</f>
        <v>0</v>
      </c>
      <c r="P73" s="461">
        <f>Resultat_liste!M75</f>
        <v>6</v>
      </c>
      <c r="Q73" s="461">
        <f>Resultat_liste!V75</f>
        <v>1</v>
      </c>
      <c r="R73" s="461">
        <f>Resultat_liste!Y75</f>
        <v>1</v>
      </c>
    </row>
    <row r="74" spans="1:18" x14ac:dyDescent="0.25">
      <c r="A74" s="465">
        <v>12005</v>
      </c>
      <c r="B74" s="465">
        <v>5</v>
      </c>
      <c r="C74" s="465">
        <v>120</v>
      </c>
      <c r="D74" s="465">
        <v>80</v>
      </c>
      <c r="E74" s="465">
        <v>5</v>
      </c>
      <c r="N74" s="460">
        <v>730</v>
      </c>
      <c r="O74" s="461">
        <f>Resultat_liste!J76</f>
        <v>0</v>
      </c>
      <c r="P74" s="461">
        <f>Resultat_liste!M76</f>
        <v>6</v>
      </c>
      <c r="Q74" s="461">
        <f>Resultat_liste!V76</f>
        <v>0</v>
      </c>
      <c r="R74" s="461">
        <f>Resultat_liste!Y76</f>
        <v>0</v>
      </c>
    </row>
    <row r="75" spans="1:18" x14ac:dyDescent="0.25">
      <c r="A75" s="465">
        <v>12006</v>
      </c>
      <c r="B75" s="465">
        <v>6</v>
      </c>
      <c r="C75" s="465">
        <v>120</v>
      </c>
      <c r="D75" s="465">
        <v>1010</v>
      </c>
      <c r="E75" s="465">
        <v>6</v>
      </c>
      <c r="N75" s="460">
        <v>740</v>
      </c>
      <c r="O75" s="461">
        <f>Resultat_liste!J77</f>
        <v>0</v>
      </c>
      <c r="P75" s="461">
        <f>Resultat_liste!M77</f>
        <v>1</v>
      </c>
      <c r="Q75" s="461">
        <f>Resultat_liste!V77</f>
        <v>0</v>
      </c>
      <c r="R75" s="461">
        <f>Resultat_liste!Y77</f>
        <v>1</v>
      </c>
    </row>
    <row r="76" spans="1:18" x14ac:dyDescent="0.25">
      <c r="A76" s="465">
        <v>12007</v>
      </c>
      <c r="B76" s="465">
        <v>7</v>
      </c>
      <c r="C76" s="465">
        <v>120</v>
      </c>
      <c r="D76" s="465">
        <v>1670</v>
      </c>
      <c r="E76" s="465">
        <v>7</v>
      </c>
      <c r="N76" s="460">
        <v>750</v>
      </c>
      <c r="O76" s="461">
        <f>Resultat_liste!J78</f>
        <v>2</v>
      </c>
      <c r="P76" s="461">
        <f>Resultat_liste!M78</f>
        <v>5</v>
      </c>
      <c r="Q76" s="461">
        <f>Resultat_liste!V78</f>
        <v>4</v>
      </c>
      <c r="R76" s="461">
        <f>Resultat_liste!Y78</f>
        <v>7</v>
      </c>
    </row>
    <row r="77" spans="1:18" x14ac:dyDescent="0.25">
      <c r="A77" s="465">
        <v>13001</v>
      </c>
      <c r="B77" s="465">
        <v>1</v>
      </c>
      <c r="C77" s="465">
        <v>130</v>
      </c>
      <c r="D77" s="465">
        <v>130</v>
      </c>
      <c r="E77" s="465">
        <v>1</v>
      </c>
      <c r="N77" s="460">
        <v>760</v>
      </c>
      <c r="O77" s="461">
        <f>Resultat_liste!J79</f>
        <v>5</v>
      </c>
      <c r="P77" s="461">
        <f>Resultat_liste!M79</f>
        <v>5</v>
      </c>
      <c r="Q77" s="461">
        <f>Resultat_liste!V79</f>
        <v>6</v>
      </c>
      <c r="R77" s="461">
        <f>Resultat_liste!Y79</f>
        <v>7</v>
      </c>
    </row>
    <row r="78" spans="1:18" x14ac:dyDescent="0.25">
      <c r="A78" s="465">
        <v>13002</v>
      </c>
      <c r="B78" s="465">
        <v>2</v>
      </c>
      <c r="C78" s="465">
        <v>130</v>
      </c>
      <c r="D78" s="465">
        <v>370</v>
      </c>
      <c r="E78" s="465">
        <v>2</v>
      </c>
      <c r="N78" s="460">
        <v>770</v>
      </c>
      <c r="O78" s="461">
        <f>Resultat_liste!J80</f>
        <v>5</v>
      </c>
      <c r="P78" s="461">
        <f>Resultat_liste!M80</f>
        <v>6</v>
      </c>
      <c r="Q78" s="461">
        <f>Resultat_liste!V80</f>
        <v>6</v>
      </c>
      <c r="R78" s="461">
        <f>Resultat_liste!Y80</f>
        <v>7</v>
      </c>
    </row>
    <row r="79" spans="1:18" x14ac:dyDescent="0.25">
      <c r="A79" s="465">
        <v>13003</v>
      </c>
      <c r="B79" s="465">
        <v>3</v>
      </c>
      <c r="C79" s="465">
        <v>130</v>
      </c>
      <c r="D79" s="465">
        <v>600</v>
      </c>
      <c r="E79" s="465">
        <v>3</v>
      </c>
      <c r="N79" s="460">
        <v>780</v>
      </c>
      <c r="O79" s="461">
        <f>Resultat_liste!J81</f>
        <v>0</v>
      </c>
      <c r="P79" s="461">
        <f>Resultat_liste!M81</f>
        <v>7</v>
      </c>
      <c r="Q79" s="461">
        <f>Resultat_liste!V81</f>
        <v>3</v>
      </c>
      <c r="R79" s="461">
        <f>Resultat_liste!Y81</f>
        <v>6</v>
      </c>
    </row>
    <row r="80" spans="1:18" x14ac:dyDescent="0.25">
      <c r="A80" s="465">
        <v>13004</v>
      </c>
      <c r="B80" s="465">
        <v>4</v>
      </c>
      <c r="C80" s="465">
        <v>130</v>
      </c>
      <c r="D80" s="465">
        <v>100</v>
      </c>
      <c r="E80" s="465">
        <v>4</v>
      </c>
      <c r="N80" s="460">
        <v>790</v>
      </c>
      <c r="O80" s="461">
        <f>Resultat_liste!J82</f>
        <v>0</v>
      </c>
      <c r="P80" s="461">
        <f>Resultat_liste!M82</f>
        <v>4</v>
      </c>
      <c r="Q80" s="461">
        <f>Resultat_liste!V82</f>
        <v>0</v>
      </c>
      <c r="R80" s="461">
        <f>Resultat_liste!Y82</f>
        <v>3</v>
      </c>
    </row>
    <row r="81" spans="1:18" x14ac:dyDescent="0.25">
      <c r="A81" s="465">
        <v>13005</v>
      </c>
      <c r="B81" s="465">
        <v>5</v>
      </c>
      <c r="C81" s="465">
        <v>130</v>
      </c>
      <c r="D81" s="465">
        <v>80</v>
      </c>
      <c r="E81" s="465">
        <v>5</v>
      </c>
      <c r="N81" s="460">
        <v>800</v>
      </c>
      <c r="O81" s="461">
        <f>Resultat_liste!J83</f>
        <v>3</v>
      </c>
      <c r="P81" s="461">
        <f>Resultat_liste!M83</f>
        <v>5</v>
      </c>
      <c r="Q81" s="461">
        <f>Resultat_liste!V83</f>
        <v>3</v>
      </c>
      <c r="R81" s="461">
        <f>Resultat_liste!Y83</f>
        <v>5</v>
      </c>
    </row>
    <row r="82" spans="1:18" x14ac:dyDescent="0.25">
      <c r="A82" s="465">
        <v>13006</v>
      </c>
      <c r="B82" s="465">
        <v>6</v>
      </c>
      <c r="C82" s="465">
        <v>130</v>
      </c>
      <c r="D82" s="465">
        <v>1130</v>
      </c>
      <c r="E82" s="465">
        <v>6</v>
      </c>
      <c r="N82" s="460">
        <v>810</v>
      </c>
      <c r="O82" s="461">
        <f>Resultat_liste!J84</f>
        <v>3</v>
      </c>
      <c r="P82" s="461">
        <f>Resultat_liste!M84</f>
        <v>6</v>
      </c>
      <c r="Q82" s="461">
        <f>Resultat_liste!V84</f>
        <v>3</v>
      </c>
      <c r="R82" s="461">
        <f>Resultat_liste!Y84</f>
        <v>6</v>
      </c>
    </row>
    <row r="83" spans="1:18" x14ac:dyDescent="0.25">
      <c r="A83" s="465">
        <v>13007</v>
      </c>
      <c r="B83" s="465">
        <v>7</v>
      </c>
      <c r="C83" s="465">
        <v>130</v>
      </c>
      <c r="D83" s="465">
        <v>1730</v>
      </c>
      <c r="E83" s="465">
        <v>7</v>
      </c>
      <c r="N83" s="460">
        <v>820</v>
      </c>
      <c r="O83" s="461">
        <f>Resultat_liste!J85</f>
        <v>2</v>
      </c>
      <c r="P83" s="461">
        <f>Resultat_liste!M85</f>
        <v>5</v>
      </c>
      <c r="Q83" s="461">
        <f>Resultat_liste!V85</f>
        <v>2</v>
      </c>
      <c r="R83" s="461">
        <f>Resultat_liste!Y85</f>
        <v>10</v>
      </c>
    </row>
    <row r="84" spans="1:18" x14ac:dyDescent="0.25">
      <c r="A84" s="465">
        <v>14001</v>
      </c>
      <c r="B84" s="465">
        <v>1</v>
      </c>
      <c r="C84" s="465">
        <v>140</v>
      </c>
      <c r="D84" s="465">
        <v>140</v>
      </c>
      <c r="E84" s="465">
        <v>1</v>
      </c>
      <c r="N84" s="460">
        <v>830</v>
      </c>
      <c r="O84" s="461">
        <f>Resultat_liste!J86</f>
        <v>2</v>
      </c>
      <c r="P84" s="461">
        <f>Resultat_liste!M86</f>
        <v>6</v>
      </c>
      <c r="Q84" s="461">
        <f>Resultat_liste!V86</f>
        <v>0</v>
      </c>
      <c r="R84" s="461">
        <f>Resultat_liste!Y86</f>
        <v>6</v>
      </c>
    </row>
    <row r="85" spans="1:18" x14ac:dyDescent="0.25">
      <c r="A85" s="465">
        <v>14002</v>
      </c>
      <c r="B85" s="465">
        <v>2</v>
      </c>
      <c r="C85" s="465">
        <v>140</v>
      </c>
      <c r="D85" s="465">
        <v>380</v>
      </c>
      <c r="E85" s="465">
        <v>2</v>
      </c>
      <c r="N85" s="460">
        <v>840</v>
      </c>
      <c r="O85" s="461">
        <f>Resultat_liste!J87</f>
        <v>0</v>
      </c>
      <c r="P85" s="461">
        <f>Resultat_liste!M87</f>
        <v>1</v>
      </c>
      <c r="Q85" s="461">
        <f>Resultat_liste!V87</f>
        <v>0</v>
      </c>
      <c r="R85" s="461">
        <f>Resultat_liste!Y87</f>
        <v>5</v>
      </c>
    </row>
    <row r="86" spans="1:18" x14ac:dyDescent="0.25">
      <c r="A86" s="465">
        <v>14003</v>
      </c>
      <c r="B86" s="465">
        <v>3</v>
      </c>
      <c r="C86" s="465">
        <v>140</v>
      </c>
      <c r="D86" s="465">
        <v>610</v>
      </c>
      <c r="E86" s="465">
        <v>3</v>
      </c>
      <c r="N86" s="460">
        <v>850</v>
      </c>
      <c r="O86" s="461">
        <f>Resultat_liste!J88</f>
        <v>0</v>
      </c>
      <c r="P86" s="461">
        <f>Resultat_liste!M88</f>
        <v>4</v>
      </c>
      <c r="Q86" s="461">
        <f>Resultat_liste!V88</f>
        <v>2</v>
      </c>
      <c r="R86" s="461">
        <f>Resultat_liste!Y88</f>
        <v>3</v>
      </c>
    </row>
    <row r="87" spans="1:18" x14ac:dyDescent="0.25">
      <c r="A87" s="465">
        <v>14004</v>
      </c>
      <c r="B87" s="465">
        <v>4</v>
      </c>
      <c r="C87" s="465">
        <v>140</v>
      </c>
      <c r="D87" s="465">
        <v>100</v>
      </c>
      <c r="E87" s="465">
        <v>4</v>
      </c>
      <c r="N87" s="460">
        <v>860</v>
      </c>
      <c r="O87" s="461">
        <f>Resultat_liste!J89</f>
        <v>0</v>
      </c>
      <c r="P87" s="461">
        <f>Resultat_liste!M89</f>
        <v>0</v>
      </c>
      <c r="Q87" s="461">
        <f>Resultat_liste!V89</f>
        <v>0</v>
      </c>
      <c r="R87" s="461">
        <f>Resultat_liste!Y89</f>
        <v>3</v>
      </c>
    </row>
    <row r="88" spans="1:18" x14ac:dyDescent="0.25">
      <c r="A88" s="465">
        <v>14005</v>
      </c>
      <c r="B88" s="465">
        <v>5</v>
      </c>
      <c r="C88" s="465">
        <v>140</v>
      </c>
      <c r="D88" s="465">
        <v>80</v>
      </c>
      <c r="E88" s="465">
        <v>5</v>
      </c>
      <c r="N88" s="460">
        <v>870</v>
      </c>
      <c r="O88" s="461">
        <f>Resultat_liste!J90</f>
        <v>0</v>
      </c>
      <c r="P88" s="461">
        <f>Resultat_liste!M90</f>
        <v>3</v>
      </c>
      <c r="Q88" s="461">
        <f>Resultat_liste!V90</f>
        <v>0</v>
      </c>
      <c r="R88" s="461">
        <f>Resultat_liste!Y90</f>
        <v>7</v>
      </c>
    </row>
    <row r="89" spans="1:18" x14ac:dyDescent="0.25">
      <c r="A89" s="465">
        <v>14006</v>
      </c>
      <c r="B89" s="465">
        <v>6</v>
      </c>
      <c r="C89" s="465">
        <v>140</v>
      </c>
      <c r="D89" s="465">
        <v>1140</v>
      </c>
      <c r="E89" s="465">
        <v>6</v>
      </c>
      <c r="N89" s="460">
        <v>880</v>
      </c>
      <c r="O89" s="461">
        <f>Resultat_liste!J91</f>
        <v>0</v>
      </c>
      <c r="P89" s="461">
        <f>Resultat_liste!M91</f>
        <v>7</v>
      </c>
      <c r="Q89" s="461">
        <f>Resultat_liste!V91</f>
        <v>0</v>
      </c>
      <c r="R89" s="461">
        <f>Resultat_liste!Y91</f>
        <v>7</v>
      </c>
    </row>
    <row r="90" spans="1:18" x14ac:dyDescent="0.25">
      <c r="A90" s="465">
        <v>14007</v>
      </c>
      <c r="B90" s="465">
        <v>7</v>
      </c>
      <c r="C90" s="465">
        <v>140</v>
      </c>
      <c r="D90" s="465">
        <v>1730</v>
      </c>
      <c r="E90" s="465">
        <v>7</v>
      </c>
      <c r="N90" s="460">
        <v>890</v>
      </c>
      <c r="O90" s="461">
        <f>Resultat_liste!J92</f>
        <v>0</v>
      </c>
      <c r="P90" s="461">
        <f>Resultat_liste!M92</f>
        <v>7</v>
      </c>
      <c r="Q90" s="461">
        <f>Resultat_liste!V92</f>
        <v>0</v>
      </c>
      <c r="R90" s="461">
        <f>Resultat_liste!Y92</f>
        <v>4</v>
      </c>
    </row>
    <row r="91" spans="1:18" x14ac:dyDescent="0.25">
      <c r="A91" s="465">
        <v>15001</v>
      </c>
      <c r="B91" s="465">
        <v>1</v>
      </c>
      <c r="C91" s="465">
        <v>150</v>
      </c>
      <c r="D91" s="465">
        <v>150</v>
      </c>
      <c r="E91" s="465">
        <v>1</v>
      </c>
      <c r="N91" s="460">
        <v>900</v>
      </c>
      <c r="O91" s="461">
        <f>Resultat_liste!J93</f>
        <v>-2</v>
      </c>
      <c r="P91" s="461">
        <f>Resultat_liste!M93</f>
        <v>3</v>
      </c>
      <c r="Q91" s="461">
        <f>Resultat_liste!V93</f>
        <v>0</v>
      </c>
      <c r="R91" s="461">
        <f>Resultat_liste!Y93</f>
        <v>3</v>
      </c>
    </row>
    <row r="92" spans="1:18" x14ac:dyDescent="0.25">
      <c r="A92" s="465">
        <v>15002</v>
      </c>
      <c r="B92" s="465">
        <v>2</v>
      </c>
      <c r="C92" s="465">
        <v>150</v>
      </c>
      <c r="D92" s="465">
        <v>400</v>
      </c>
      <c r="E92" s="465">
        <v>2</v>
      </c>
      <c r="N92" s="460">
        <v>910</v>
      </c>
      <c r="O92" s="461">
        <f>Resultat_liste!J94</f>
        <v>0</v>
      </c>
      <c r="P92" s="461">
        <f>Resultat_liste!M94</f>
        <v>1</v>
      </c>
      <c r="Q92" s="461">
        <f>Resultat_liste!V94</f>
        <v>0</v>
      </c>
      <c r="R92" s="461">
        <f>Resultat_liste!Y94</f>
        <v>-2</v>
      </c>
    </row>
    <row r="93" spans="1:18" x14ac:dyDescent="0.25">
      <c r="A93" s="465">
        <v>15003</v>
      </c>
      <c r="B93" s="465">
        <v>3</v>
      </c>
      <c r="C93" s="465">
        <v>150</v>
      </c>
      <c r="D93" s="465">
        <v>630</v>
      </c>
      <c r="E93" s="465">
        <v>3</v>
      </c>
      <c r="N93" s="460">
        <v>920</v>
      </c>
      <c r="O93" s="461">
        <f>Resultat_liste!J95</f>
        <v>0</v>
      </c>
      <c r="P93" s="461">
        <f>Resultat_liste!M95</f>
        <v>0</v>
      </c>
      <c r="Q93" s="461">
        <f>Resultat_liste!V95</f>
        <v>0</v>
      </c>
      <c r="R93" s="461">
        <f>Resultat_liste!Y95</f>
        <v>0</v>
      </c>
    </row>
    <row r="94" spans="1:18" x14ac:dyDescent="0.25">
      <c r="A94" s="465">
        <v>15004</v>
      </c>
      <c r="B94" s="465">
        <v>4</v>
      </c>
      <c r="C94" s="465">
        <v>150</v>
      </c>
      <c r="D94" s="465">
        <v>100</v>
      </c>
      <c r="E94" s="465">
        <v>4</v>
      </c>
      <c r="N94" s="460">
        <v>930</v>
      </c>
      <c r="O94" s="461">
        <f>Resultat_liste!J96</f>
        <v>0</v>
      </c>
      <c r="P94" s="461">
        <f>Resultat_liste!M96</f>
        <v>-1</v>
      </c>
      <c r="Q94" s="461">
        <f>Resultat_liste!V96</f>
        <v>0</v>
      </c>
      <c r="R94" s="461">
        <f>Resultat_liste!Y96</f>
        <v>4</v>
      </c>
    </row>
    <row r="95" spans="1:18" x14ac:dyDescent="0.25">
      <c r="A95" s="465">
        <v>15005</v>
      </c>
      <c r="B95" s="465">
        <v>5</v>
      </c>
      <c r="C95" s="465">
        <v>150</v>
      </c>
      <c r="D95" s="465">
        <v>80</v>
      </c>
      <c r="E95" s="465">
        <v>5</v>
      </c>
      <c r="N95" s="460">
        <v>940</v>
      </c>
      <c r="O95" s="461">
        <f>Resultat_liste!J97</f>
        <v>0</v>
      </c>
      <c r="P95" s="461">
        <f>Resultat_liste!M97</f>
        <v>0</v>
      </c>
      <c r="Q95" s="461">
        <f>Resultat_liste!V97</f>
        <v>1</v>
      </c>
      <c r="R95" s="461">
        <f>Resultat_liste!Y97</f>
        <v>2</v>
      </c>
    </row>
    <row r="96" spans="1:18" x14ac:dyDescent="0.25">
      <c r="A96" s="465">
        <v>15006</v>
      </c>
      <c r="B96" s="465">
        <v>6</v>
      </c>
      <c r="C96" s="465">
        <v>150</v>
      </c>
      <c r="D96" s="465">
        <v>1150</v>
      </c>
      <c r="E96" s="465">
        <v>6</v>
      </c>
      <c r="N96" s="460">
        <v>950</v>
      </c>
      <c r="O96" s="461">
        <f>Resultat_liste!J98</f>
        <v>0</v>
      </c>
      <c r="P96" s="461">
        <f>Resultat_liste!M98</f>
        <v>4</v>
      </c>
      <c r="Q96" s="461">
        <f>Resultat_liste!V98</f>
        <v>0</v>
      </c>
      <c r="R96" s="461">
        <f>Resultat_liste!Y98</f>
        <v>5</v>
      </c>
    </row>
    <row r="97" spans="1:18" x14ac:dyDescent="0.25">
      <c r="A97" s="465">
        <v>15007</v>
      </c>
      <c r="B97" s="465">
        <v>7</v>
      </c>
      <c r="C97" s="465">
        <v>150</v>
      </c>
      <c r="D97" s="465">
        <v>1740</v>
      </c>
      <c r="E97" s="465">
        <v>7</v>
      </c>
      <c r="N97" s="460">
        <v>960</v>
      </c>
      <c r="O97" s="461">
        <f>Resultat_liste!J99</f>
        <v>0</v>
      </c>
      <c r="P97" s="461">
        <f>Resultat_liste!M99</f>
        <v>0</v>
      </c>
      <c r="Q97" s="461">
        <f>Resultat_liste!V99</f>
        <v>0</v>
      </c>
      <c r="R97" s="461">
        <f>Resultat_liste!Y99</f>
        <v>0</v>
      </c>
    </row>
    <row r="98" spans="1:18" x14ac:dyDescent="0.25">
      <c r="A98" s="465">
        <v>16001</v>
      </c>
      <c r="B98" s="465">
        <v>1</v>
      </c>
      <c r="C98" s="465">
        <v>160</v>
      </c>
      <c r="D98" s="465">
        <v>160</v>
      </c>
      <c r="E98" s="465">
        <v>1</v>
      </c>
      <c r="N98" s="460">
        <v>970</v>
      </c>
      <c r="O98" s="461">
        <f>Resultat_liste!J100</f>
        <v>1</v>
      </c>
      <c r="P98" s="461">
        <f>Resultat_liste!M100</f>
        <v>1</v>
      </c>
      <c r="Q98" s="461">
        <f>Resultat_liste!V100</f>
        <v>2</v>
      </c>
      <c r="R98" s="461">
        <f>Resultat_liste!Y100</f>
        <v>3</v>
      </c>
    </row>
    <row r="99" spans="1:18" x14ac:dyDescent="0.25">
      <c r="A99" s="465">
        <v>16002</v>
      </c>
      <c r="B99" s="465">
        <v>2</v>
      </c>
      <c r="C99" s="465">
        <v>160</v>
      </c>
      <c r="D99" s="465">
        <v>480</v>
      </c>
      <c r="E99" s="465">
        <v>2</v>
      </c>
      <c r="N99" s="460">
        <v>980</v>
      </c>
      <c r="O99" s="461">
        <f>Resultat_liste!J101</f>
        <v>0</v>
      </c>
      <c r="P99" s="461">
        <f>Resultat_liste!M101</f>
        <v>0</v>
      </c>
      <c r="Q99" s="461">
        <f>Resultat_liste!V101</f>
        <v>0</v>
      </c>
      <c r="R99" s="461">
        <f>Resultat_liste!Y101</f>
        <v>0</v>
      </c>
    </row>
    <row r="100" spans="1:18" x14ac:dyDescent="0.25">
      <c r="A100" s="465">
        <v>16003</v>
      </c>
      <c r="B100" s="465">
        <v>3</v>
      </c>
      <c r="C100" s="465">
        <v>160</v>
      </c>
      <c r="D100" s="465">
        <v>650</v>
      </c>
      <c r="E100" s="465">
        <v>3</v>
      </c>
      <c r="N100" s="460">
        <v>990</v>
      </c>
      <c r="O100" s="461">
        <f>Resultat_liste!J102</f>
        <v>4</v>
      </c>
      <c r="P100" s="461">
        <f>Resultat_liste!M102</f>
        <v>5</v>
      </c>
      <c r="Q100" s="461">
        <f>Resultat_liste!V102</f>
        <v>4</v>
      </c>
      <c r="R100" s="461">
        <f>Resultat_liste!Y102</f>
        <v>5</v>
      </c>
    </row>
    <row r="101" spans="1:18" x14ac:dyDescent="0.25">
      <c r="A101" s="465">
        <v>16004</v>
      </c>
      <c r="B101" s="465">
        <v>4</v>
      </c>
      <c r="C101" s="465">
        <v>160</v>
      </c>
      <c r="D101" s="465">
        <v>110</v>
      </c>
      <c r="E101" s="465">
        <v>4</v>
      </c>
      <c r="N101" s="460">
        <v>1000</v>
      </c>
      <c r="O101" s="461">
        <f>Resultat_liste!J103</f>
        <v>2</v>
      </c>
      <c r="P101" s="461">
        <f>Resultat_liste!M103</f>
        <v>5</v>
      </c>
      <c r="Q101" s="461">
        <f>Resultat_liste!V103</f>
        <v>2</v>
      </c>
      <c r="R101" s="461">
        <f>Resultat_liste!Y103</f>
        <v>5</v>
      </c>
    </row>
    <row r="102" spans="1:18" x14ac:dyDescent="0.25">
      <c r="A102" s="465">
        <v>16005</v>
      </c>
      <c r="B102" s="465">
        <v>5</v>
      </c>
      <c r="C102" s="465">
        <v>160</v>
      </c>
      <c r="D102" s="465">
        <v>90</v>
      </c>
      <c r="E102" s="465">
        <v>5</v>
      </c>
      <c r="N102" s="460">
        <v>1010</v>
      </c>
      <c r="O102" s="461">
        <f>Resultat_liste!J104</f>
        <v>0</v>
      </c>
      <c r="P102" s="461">
        <f>Resultat_liste!M104</f>
        <v>3</v>
      </c>
      <c r="Q102" s="461">
        <f>Resultat_liste!V104</f>
        <v>0</v>
      </c>
      <c r="R102" s="461">
        <f>Resultat_liste!Y104</f>
        <v>5</v>
      </c>
    </row>
    <row r="103" spans="1:18" x14ac:dyDescent="0.25">
      <c r="A103" s="465">
        <v>16006</v>
      </c>
      <c r="B103" s="465">
        <v>6</v>
      </c>
      <c r="C103" s="465">
        <v>160</v>
      </c>
      <c r="D103" s="465">
        <v>1170</v>
      </c>
      <c r="E103" s="465">
        <v>6</v>
      </c>
      <c r="N103" s="460">
        <v>1020</v>
      </c>
      <c r="O103" s="461">
        <f>Resultat_liste!J105</f>
        <v>0</v>
      </c>
      <c r="P103" s="461">
        <f>Resultat_liste!M105</f>
        <v>2</v>
      </c>
      <c r="Q103" s="461">
        <f>Resultat_liste!V105</f>
        <v>0</v>
      </c>
      <c r="R103" s="461">
        <f>Resultat_liste!Y105</f>
        <v>3</v>
      </c>
    </row>
    <row r="104" spans="1:18" x14ac:dyDescent="0.25">
      <c r="A104" s="465">
        <v>16007</v>
      </c>
      <c r="B104" s="465">
        <v>7</v>
      </c>
      <c r="C104" s="465">
        <v>160</v>
      </c>
      <c r="D104" s="465">
        <v>1770</v>
      </c>
      <c r="E104" s="465">
        <v>7</v>
      </c>
      <c r="N104" s="460">
        <v>1030</v>
      </c>
      <c r="O104" s="461">
        <f>Resultat_liste!J106</f>
        <v>0</v>
      </c>
      <c r="P104" s="461">
        <f>Resultat_liste!M106</f>
        <v>0</v>
      </c>
      <c r="Q104" s="461">
        <f>Resultat_liste!V106</f>
        <v>1</v>
      </c>
      <c r="R104" s="461">
        <f>Resultat_liste!Y106</f>
        <v>7</v>
      </c>
    </row>
    <row r="105" spans="1:18" x14ac:dyDescent="0.25">
      <c r="A105" s="465">
        <v>17001</v>
      </c>
      <c r="B105" s="465">
        <v>1</v>
      </c>
      <c r="C105" s="465">
        <v>170</v>
      </c>
      <c r="D105" s="465">
        <v>170</v>
      </c>
      <c r="E105" s="465">
        <v>1</v>
      </c>
      <c r="N105" s="460">
        <v>1040</v>
      </c>
      <c r="O105" s="461">
        <f>Resultat_liste!J107</f>
        <v>0</v>
      </c>
      <c r="P105" s="461">
        <f>Resultat_liste!M107</f>
        <v>0</v>
      </c>
      <c r="Q105" s="461">
        <f>Resultat_liste!V107</f>
        <v>0</v>
      </c>
      <c r="R105" s="461">
        <f>Resultat_liste!Y107</f>
        <v>4</v>
      </c>
    </row>
    <row r="106" spans="1:18" x14ac:dyDescent="0.25">
      <c r="A106" s="465">
        <v>17002</v>
      </c>
      <c r="B106" s="465">
        <v>2</v>
      </c>
      <c r="C106" s="465">
        <v>170</v>
      </c>
      <c r="D106" s="465">
        <v>530</v>
      </c>
      <c r="E106" s="465">
        <v>2</v>
      </c>
      <c r="N106" s="460">
        <v>1050</v>
      </c>
      <c r="O106" s="461">
        <f>Resultat_liste!J108</f>
        <v>0</v>
      </c>
      <c r="P106" s="461">
        <f>Resultat_liste!M108</f>
        <v>0</v>
      </c>
      <c r="Q106" s="461">
        <f>Resultat_liste!V108</f>
        <v>0</v>
      </c>
      <c r="R106" s="461">
        <f>Resultat_liste!Y108</f>
        <v>0</v>
      </c>
    </row>
    <row r="107" spans="1:18" x14ac:dyDescent="0.25">
      <c r="A107" s="465">
        <v>17003</v>
      </c>
      <c r="B107" s="465">
        <v>3</v>
      </c>
      <c r="C107" s="465">
        <v>170</v>
      </c>
      <c r="D107" s="465">
        <v>690</v>
      </c>
      <c r="E107" s="465">
        <v>3</v>
      </c>
      <c r="N107" s="460">
        <v>1060</v>
      </c>
      <c r="O107" s="461">
        <f>Resultat_liste!J109</f>
        <v>0</v>
      </c>
      <c r="P107" s="461">
        <f>Resultat_liste!M109</f>
        <v>1</v>
      </c>
      <c r="Q107" s="461">
        <f>Resultat_liste!V109</f>
        <v>0</v>
      </c>
      <c r="R107" s="461">
        <f>Resultat_liste!Y109</f>
        <v>2</v>
      </c>
    </row>
    <row r="108" spans="1:18" x14ac:dyDescent="0.25">
      <c r="A108" s="465">
        <v>17004</v>
      </c>
      <c r="B108" s="465">
        <v>4</v>
      </c>
      <c r="C108" s="465">
        <v>170</v>
      </c>
      <c r="D108" s="465">
        <v>110</v>
      </c>
      <c r="E108" s="465">
        <v>4</v>
      </c>
      <c r="N108" s="460">
        <v>1070</v>
      </c>
      <c r="O108" s="461">
        <f>Resultat_liste!J110</f>
        <v>0</v>
      </c>
      <c r="P108" s="461">
        <f>Resultat_liste!M110</f>
        <v>3</v>
      </c>
      <c r="Q108" s="461">
        <f>Resultat_liste!V110</f>
        <v>0</v>
      </c>
      <c r="R108" s="461">
        <f>Resultat_liste!Y110</f>
        <v>-7</v>
      </c>
    </row>
    <row r="109" spans="1:18" x14ac:dyDescent="0.25">
      <c r="A109" s="465">
        <v>17005</v>
      </c>
      <c r="B109" s="465">
        <v>5</v>
      </c>
      <c r="C109" s="465">
        <v>170</v>
      </c>
      <c r="D109" s="465">
        <v>90</v>
      </c>
      <c r="E109" s="465">
        <v>5</v>
      </c>
      <c r="N109" s="460">
        <v>1080</v>
      </c>
      <c r="O109" s="461">
        <f>Resultat_liste!J111</f>
        <v>0</v>
      </c>
      <c r="P109" s="461">
        <f>Resultat_liste!M111</f>
        <v>0</v>
      </c>
      <c r="Q109" s="461">
        <f>Resultat_liste!V111</f>
        <v>0</v>
      </c>
      <c r="R109" s="461">
        <f>Resultat_liste!Y111</f>
        <v>0</v>
      </c>
    </row>
    <row r="110" spans="1:18" x14ac:dyDescent="0.25">
      <c r="A110" s="465">
        <v>17006</v>
      </c>
      <c r="B110" s="465">
        <v>6</v>
      </c>
      <c r="C110" s="465">
        <v>170</v>
      </c>
      <c r="D110" s="465">
        <v>1190</v>
      </c>
      <c r="E110" s="465">
        <v>6</v>
      </c>
      <c r="N110" s="460">
        <v>1090</v>
      </c>
      <c r="O110" s="461">
        <f>Resultat_liste!J112</f>
        <v>0</v>
      </c>
      <c r="P110" s="461">
        <f>Resultat_liste!M112</f>
        <v>0</v>
      </c>
      <c r="Q110" s="461">
        <f>Resultat_liste!V112</f>
        <v>0</v>
      </c>
      <c r="R110" s="461">
        <f>Resultat_liste!Y112</f>
        <v>3</v>
      </c>
    </row>
    <row r="111" spans="1:18" x14ac:dyDescent="0.25">
      <c r="A111" s="465">
        <v>17007</v>
      </c>
      <c r="B111" s="465">
        <v>7</v>
      </c>
      <c r="C111" s="465">
        <v>170</v>
      </c>
      <c r="D111" s="465">
        <v>1790</v>
      </c>
      <c r="E111" s="465">
        <v>7</v>
      </c>
      <c r="N111" s="460">
        <v>1100</v>
      </c>
      <c r="O111" s="461">
        <f>Resultat_liste!J113</f>
        <v>0</v>
      </c>
      <c r="P111" s="461">
        <f>Resultat_liste!M113</f>
        <v>13</v>
      </c>
      <c r="Q111" s="461">
        <f>Resultat_liste!V113</f>
        <v>0</v>
      </c>
      <c r="R111" s="461">
        <f>Resultat_liste!Y113</f>
        <v>5</v>
      </c>
    </row>
    <row r="112" spans="1:18" x14ac:dyDescent="0.25">
      <c r="A112" s="465">
        <v>18001</v>
      </c>
      <c r="B112" s="465">
        <v>1</v>
      </c>
      <c r="C112" s="465">
        <v>180</v>
      </c>
      <c r="D112" s="465">
        <v>180</v>
      </c>
      <c r="E112" s="465">
        <v>1</v>
      </c>
      <c r="N112" s="460">
        <v>1110</v>
      </c>
      <c r="O112" s="461">
        <f>Resultat_liste!J114</f>
        <v>0</v>
      </c>
      <c r="P112" s="461">
        <f>Resultat_liste!M114</f>
        <v>8</v>
      </c>
      <c r="Q112" s="461">
        <f>Resultat_liste!V114</f>
        <v>0</v>
      </c>
      <c r="R112" s="461">
        <f>Resultat_liste!Y114</f>
        <v>8</v>
      </c>
    </row>
    <row r="113" spans="1:18" x14ac:dyDescent="0.25">
      <c r="A113" s="465">
        <v>18002</v>
      </c>
      <c r="B113" s="465">
        <v>2</v>
      </c>
      <c r="C113" s="465">
        <v>180</v>
      </c>
      <c r="D113" s="465">
        <v>530</v>
      </c>
      <c r="E113" s="465">
        <v>2</v>
      </c>
      <c r="N113" s="460">
        <v>1120</v>
      </c>
      <c r="O113" s="461">
        <f>Resultat_liste!J115</f>
        <v>0</v>
      </c>
      <c r="P113" s="461">
        <f>Resultat_liste!M115</f>
        <v>-9</v>
      </c>
      <c r="Q113" s="461">
        <f>Resultat_liste!V115</f>
        <v>0</v>
      </c>
      <c r="R113" s="461">
        <f>Resultat_liste!Y115</f>
        <v>5</v>
      </c>
    </row>
    <row r="114" spans="1:18" x14ac:dyDescent="0.25">
      <c r="A114" s="465">
        <v>18003</v>
      </c>
      <c r="B114" s="465">
        <v>3</v>
      </c>
      <c r="C114" s="465">
        <v>180</v>
      </c>
      <c r="D114" s="465">
        <v>700</v>
      </c>
      <c r="E114" s="465">
        <v>3</v>
      </c>
      <c r="N114" s="460">
        <v>1130</v>
      </c>
      <c r="O114" s="461">
        <f>Resultat_liste!J116</f>
        <v>9</v>
      </c>
      <c r="P114" s="461">
        <f>Resultat_liste!M116</f>
        <v>11</v>
      </c>
      <c r="Q114" s="461">
        <f>Resultat_liste!V116</f>
        <v>13</v>
      </c>
      <c r="R114" s="461">
        <f>Resultat_liste!Y116</f>
        <v>8</v>
      </c>
    </row>
    <row r="115" spans="1:18" x14ac:dyDescent="0.25">
      <c r="A115" s="465">
        <v>18004</v>
      </c>
      <c r="B115" s="465">
        <v>4</v>
      </c>
      <c r="C115" s="465">
        <v>180</v>
      </c>
      <c r="D115" s="465">
        <v>120</v>
      </c>
      <c r="E115" s="465">
        <v>4</v>
      </c>
      <c r="N115" s="460">
        <v>1140</v>
      </c>
      <c r="O115" s="461">
        <f>Resultat_liste!J117</f>
        <v>14</v>
      </c>
      <c r="P115" s="461">
        <f>Resultat_liste!M117</f>
        <v>10</v>
      </c>
      <c r="Q115" s="461">
        <f>Resultat_liste!V117</f>
        <v>20</v>
      </c>
      <c r="R115" s="461">
        <f>Resultat_liste!Y117</f>
        <v>9</v>
      </c>
    </row>
    <row r="116" spans="1:18" x14ac:dyDescent="0.25">
      <c r="A116" s="465">
        <v>18005</v>
      </c>
      <c r="B116" s="465">
        <v>5</v>
      </c>
      <c r="C116" s="465">
        <v>180</v>
      </c>
      <c r="D116" s="465">
        <v>90</v>
      </c>
      <c r="E116" s="465">
        <v>5</v>
      </c>
      <c r="N116" s="460">
        <v>1150</v>
      </c>
      <c r="O116" s="461">
        <f>Resultat_liste!J118</f>
        <v>0</v>
      </c>
      <c r="P116" s="461">
        <f>Resultat_liste!M118</f>
        <v>11</v>
      </c>
      <c r="Q116" s="461">
        <f>Resultat_liste!V118</f>
        <v>16</v>
      </c>
      <c r="R116" s="461">
        <f>Resultat_liste!Y118</f>
        <v>6</v>
      </c>
    </row>
    <row r="117" spans="1:18" x14ac:dyDescent="0.25">
      <c r="A117" s="465">
        <v>18006</v>
      </c>
      <c r="B117" s="465">
        <v>6</v>
      </c>
      <c r="C117" s="465">
        <v>180</v>
      </c>
      <c r="D117" s="465">
        <v>1190</v>
      </c>
      <c r="E117" s="465">
        <v>6</v>
      </c>
      <c r="N117" s="460">
        <v>1160</v>
      </c>
      <c r="O117" s="461">
        <f>Resultat_liste!J119</f>
        <v>0</v>
      </c>
      <c r="P117" s="461">
        <f>Resultat_liste!M119</f>
        <v>16</v>
      </c>
      <c r="Q117" s="461">
        <f>Resultat_liste!V119</f>
        <v>6</v>
      </c>
      <c r="R117" s="461">
        <f>Resultat_liste!Y119</f>
        <v>13</v>
      </c>
    </row>
    <row r="118" spans="1:18" x14ac:dyDescent="0.25">
      <c r="A118" s="465">
        <v>18007</v>
      </c>
      <c r="B118" s="465">
        <v>7</v>
      </c>
      <c r="C118" s="465">
        <v>180</v>
      </c>
      <c r="D118" s="465">
        <v>1800</v>
      </c>
      <c r="E118" s="465">
        <v>7</v>
      </c>
      <c r="N118" s="460">
        <v>1170</v>
      </c>
      <c r="O118" s="461">
        <f>Resultat_liste!J120</f>
        <v>0</v>
      </c>
      <c r="P118" s="461">
        <f>Resultat_liste!M120</f>
        <v>12</v>
      </c>
      <c r="Q118" s="461">
        <f>Resultat_liste!V120</f>
        <v>7</v>
      </c>
      <c r="R118" s="461">
        <f>Resultat_liste!Y120</f>
        <v>11</v>
      </c>
    </row>
    <row r="119" spans="1:18" x14ac:dyDescent="0.25">
      <c r="A119" s="465">
        <v>19001</v>
      </c>
      <c r="B119" s="465">
        <v>1</v>
      </c>
      <c r="C119" s="465">
        <v>190</v>
      </c>
      <c r="D119" s="465">
        <v>190</v>
      </c>
      <c r="E119" s="465">
        <v>1</v>
      </c>
      <c r="N119" s="460">
        <v>1180</v>
      </c>
      <c r="O119" s="461">
        <f>Resultat_liste!J121</f>
        <v>0</v>
      </c>
      <c r="P119" s="461">
        <f>Resultat_liste!M121</f>
        <v>12</v>
      </c>
      <c r="Q119" s="461">
        <f>Resultat_liste!V121</f>
        <v>0</v>
      </c>
      <c r="R119" s="461">
        <f>Resultat_liste!Y121</f>
        <v>9</v>
      </c>
    </row>
    <row r="120" spans="1:18" x14ac:dyDescent="0.25">
      <c r="A120" s="465">
        <v>19002</v>
      </c>
      <c r="B120" s="465">
        <v>2</v>
      </c>
      <c r="C120" s="465">
        <v>190</v>
      </c>
      <c r="D120" s="465">
        <v>540</v>
      </c>
      <c r="E120" s="465">
        <v>2</v>
      </c>
      <c r="N120" s="460">
        <v>1190</v>
      </c>
      <c r="O120" s="461">
        <f>Resultat_liste!J122</f>
        <v>0</v>
      </c>
      <c r="P120" s="461">
        <f>Resultat_liste!M122</f>
        <v>19</v>
      </c>
      <c r="Q120" s="461">
        <f>Resultat_liste!V122</f>
        <v>0</v>
      </c>
      <c r="R120" s="461">
        <f>Resultat_liste!Y122</f>
        <v>4</v>
      </c>
    </row>
    <row r="121" spans="1:18" x14ac:dyDescent="0.25">
      <c r="A121" s="465">
        <v>19003</v>
      </c>
      <c r="B121" s="465">
        <v>3</v>
      </c>
      <c r="C121" s="465">
        <v>190</v>
      </c>
      <c r="D121" s="465">
        <v>700</v>
      </c>
      <c r="E121" s="465">
        <v>3</v>
      </c>
      <c r="N121" s="460">
        <v>1200</v>
      </c>
      <c r="O121" s="461">
        <f>Resultat_liste!J123</f>
        <v>8</v>
      </c>
      <c r="P121" s="461">
        <f>Resultat_liste!M123</f>
        <v>9</v>
      </c>
      <c r="Q121" s="461">
        <f>Resultat_liste!V123</f>
        <v>11</v>
      </c>
      <c r="R121" s="461">
        <f>Resultat_liste!Y123</f>
        <v>8</v>
      </c>
    </row>
    <row r="122" spans="1:18" x14ac:dyDescent="0.25">
      <c r="A122" s="465">
        <v>19004</v>
      </c>
      <c r="B122" s="465">
        <v>4</v>
      </c>
      <c r="C122" s="465">
        <v>190</v>
      </c>
      <c r="D122" s="465">
        <v>120</v>
      </c>
      <c r="E122" s="465">
        <v>4</v>
      </c>
      <c r="N122" s="460">
        <v>1210</v>
      </c>
      <c r="O122" s="461">
        <f>Resultat_liste!J124</f>
        <v>0</v>
      </c>
      <c r="P122" s="461">
        <f>Resultat_liste!M124</f>
        <v>15</v>
      </c>
      <c r="Q122" s="461">
        <f>Resultat_liste!V124</f>
        <v>13</v>
      </c>
      <c r="R122" s="461">
        <f>Resultat_liste!Y124</f>
        <v>11</v>
      </c>
    </row>
    <row r="123" spans="1:18" x14ac:dyDescent="0.25">
      <c r="A123" s="465">
        <v>19005</v>
      </c>
      <c r="B123" s="465">
        <v>5</v>
      </c>
      <c r="C123" s="465">
        <v>190</v>
      </c>
      <c r="D123" s="465">
        <v>90</v>
      </c>
      <c r="E123" s="465">
        <v>5</v>
      </c>
      <c r="N123" s="460">
        <v>1220</v>
      </c>
      <c r="O123" s="461">
        <f>Resultat_liste!J125</f>
        <v>0</v>
      </c>
      <c r="P123" s="461">
        <f>Resultat_liste!M125</f>
        <v>7</v>
      </c>
      <c r="Q123" s="461">
        <f>Resultat_liste!V125</f>
        <v>0</v>
      </c>
      <c r="R123" s="461">
        <f>Resultat_liste!Y125</f>
        <v>4</v>
      </c>
    </row>
    <row r="124" spans="1:18" x14ac:dyDescent="0.25">
      <c r="A124" s="465">
        <v>19006</v>
      </c>
      <c r="B124" s="465">
        <v>6</v>
      </c>
      <c r="C124" s="465">
        <v>190</v>
      </c>
      <c r="D124" s="465">
        <v>1200</v>
      </c>
      <c r="E124" s="465">
        <v>6</v>
      </c>
      <c r="N124" s="460">
        <v>1230</v>
      </c>
      <c r="O124" s="461">
        <f>Resultat_liste!J126</f>
        <v>0</v>
      </c>
      <c r="P124" s="461">
        <f>Resultat_liste!M126</f>
        <v>13</v>
      </c>
      <c r="Q124" s="461">
        <f>Resultat_liste!V126</f>
        <v>0</v>
      </c>
      <c r="R124" s="461">
        <f>Resultat_liste!Y126</f>
        <v>6</v>
      </c>
    </row>
    <row r="125" spans="1:18" x14ac:dyDescent="0.25">
      <c r="A125" s="465">
        <v>19007</v>
      </c>
      <c r="B125" s="465">
        <v>7</v>
      </c>
      <c r="C125" s="465">
        <v>190</v>
      </c>
      <c r="D125" s="465">
        <v>1800</v>
      </c>
      <c r="E125" s="465">
        <v>7</v>
      </c>
      <c r="N125" s="460">
        <v>1240</v>
      </c>
      <c r="O125" s="461">
        <f>Resultat_liste!J127</f>
        <v>0</v>
      </c>
      <c r="P125" s="461">
        <f>Resultat_liste!M127</f>
        <v>17</v>
      </c>
      <c r="Q125" s="461">
        <f>Resultat_liste!V127</f>
        <v>8</v>
      </c>
      <c r="R125" s="461">
        <f>Resultat_liste!Y127</f>
        <v>11</v>
      </c>
    </row>
    <row r="126" spans="1:18" x14ac:dyDescent="0.25">
      <c r="A126" s="465">
        <v>20001</v>
      </c>
      <c r="B126" s="465">
        <v>1</v>
      </c>
      <c r="C126" s="465">
        <v>200</v>
      </c>
      <c r="D126" s="465">
        <v>200</v>
      </c>
      <c r="E126" s="465">
        <v>1</v>
      </c>
      <c r="N126" s="460">
        <v>1250</v>
      </c>
      <c r="O126" s="461">
        <f>Resultat_liste!J128</f>
        <v>6</v>
      </c>
      <c r="P126" s="461">
        <f>Resultat_liste!M128</f>
        <v>19</v>
      </c>
      <c r="Q126" s="461">
        <f>Resultat_liste!V128</f>
        <v>0</v>
      </c>
      <c r="R126" s="461">
        <f>Resultat_liste!Y128</f>
        <v>13</v>
      </c>
    </row>
    <row r="127" spans="1:18" x14ac:dyDescent="0.25">
      <c r="A127" s="465">
        <v>20002</v>
      </c>
      <c r="B127" s="465">
        <v>2</v>
      </c>
      <c r="C127" s="465">
        <v>200</v>
      </c>
      <c r="D127" s="465">
        <v>540</v>
      </c>
      <c r="E127" s="465">
        <v>2</v>
      </c>
      <c r="N127" s="460">
        <v>1260</v>
      </c>
      <c r="O127" s="461">
        <f>Resultat_liste!J129</f>
        <v>0</v>
      </c>
      <c r="P127" s="461">
        <f>Resultat_liste!M129</f>
        <v>11</v>
      </c>
      <c r="Q127" s="461">
        <f>Resultat_liste!V129</f>
        <v>0</v>
      </c>
      <c r="R127" s="461">
        <f>Resultat_liste!Y129</f>
        <v>12</v>
      </c>
    </row>
    <row r="128" spans="1:18" x14ac:dyDescent="0.25">
      <c r="A128" s="465">
        <v>20003</v>
      </c>
      <c r="B128" s="465">
        <v>3</v>
      </c>
      <c r="C128" s="465">
        <v>200</v>
      </c>
      <c r="D128" s="465">
        <v>700</v>
      </c>
      <c r="E128" s="465">
        <v>3</v>
      </c>
      <c r="N128" s="460">
        <v>1270</v>
      </c>
      <c r="O128" s="461">
        <f>Resultat_liste!J130</f>
        <v>-7</v>
      </c>
      <c r="P128" s="461">
        <f>Resultat_liste!M130</f>
        <v>-11</v>
      </c>
      <c r="Q128" s="461">
        <f>Resultat_liste!V130</f>
        <v>0</v>
      </c>
      <c r="R128" s="461">
        <f>Resultat_liste!Y130</f>
        <v>6</v>
      </c>
    </row>
    <row r="129" spans="1:18" x14ac:dyDescent="0.25">
      <c r="A129" s="465">
        <v>20004</v>
      </c>
      <c r="B129" s="465">
        <v>4</v>
      </c>
      <c r="C129" s="465">
        <v>200</v>
      </c>
      <c r="D129" s="465">
        <v>120</v>
      </c>
      <c r="E129" s="465">
        <v>4</v>
      </c>
      <c r="N129" s="460">
        <v>1280</v>
      </c>
      <c r="O129" s="461">
        <f>Resultat_liste!J131</f>
        <v>0</v>
      </c>
      <c r="P129" s="461">
        <f>Resultat_liste!M131</f>
        <v>11</v>
      </c>
      <c r="Q129" s="461">
        <f>Resultat_liste!V131</f>
        <v>-9</v>
      </c>
      <c r="R129" s="461">
        <f>Resultat_liste!Y131</f>
        <v>12</v>
      </c>
    </row>
    <row r="130" spans="1:18" x14ac:dyDescent="0.25">
      <c r="A130" s="465">
        <v>20005</v>
      </c>
      <c r="B130" s="465">
        <v>5</v>
      </c>
      <c r="C130" s="465">
        <v>200</v>
      </c>
      <c r="D130" s="465">
        <v>90</v>
      </c>
      <c r="E130" s="465">
        <v>5</v>
      </c>
      <c r="N130" s="460">
        <v>1290</v>
      </c>
      <c r="O130" s="461">
        <f>Resultat_liste!J132</f>
        <v>0</v>
      </c>
      <c r="P130" s="461">
        <f>Resultat_liste!M132</f>
        <v>11</v>
      </c>
      <c r="Q130" s="461">
        <f>Resultat_liste!V132</f>
        <v>8</v>
      </c>
      <c r="R130" s="461">
        <f>Resultat_liste!Y132</f>
        <v>10</v>
      </c>
    </row>
    <row r="131" spans="1:18" x14ac:dyDescent="0.25">
      <c r="A131" s="465">
        <v>20006</v>
      </c>
      <c r="B131" s="465">
        <v>6</v>
      </c>
      <c r="C131" s="465">
        <v>200</v>
      </c>
      <c r="D131" s="465">
        <v>1200</v>
      </c>
      <c r="E131" s="465">
        <v>6</v>
      </c>
      <c r="N131" s="460">
        <v>1300</v>
      </c>
      <c r="O131" s="461">
        <f>Resultat_liste!J133</f>
        <v>17</v>
      </c>
      <c r="P131" s="461">
        <f>Resultat_liste!M133</f>
        <v>10</v>
      </c>
      <c r="Q131" s="461">
        <f>Resultat_liste!V133</f>
        <v>-5</v>
      </c>
      <c r="R131" s="461">
        <f>Resultat_liste!Y133</f>
        <v>15</v>
      </c>
    </row>
    <row r="132" spans="1:18" x14ac:dyDescent="0.25">
      <c r="A132" s="465">
        <v>20007</v>
      </c>
      <c r="B132" s="465">
        <v>7</v>
      </c>
      <c r="C132" s="465">
        <v>200</v>
      </c>
      <c r="D132" s="465">
        <v>1810</v>
      </c>
      <c r="E132" s="465">
        <v>7</v>
      </c>
      <c r="N132" s="460">
        <v>1310</v>
      </c>
      <c r="O132" s="461">
        <f>Resultat_liste!J134</f>
        <v>0</v>
      </c>
      <c r="P132" s="461">
        <f>Resultat_liste!M134</f>
        <v>16</v>
      </c>
      <c r="Q132" s="461">
        <f>Resultat_liste!V134</f>
        <v>10</v>
      </c>
      <c r="R132" s="461">
        <f>Resultat_liste!Y134</f>
        <v>-2</v>
      </c>
    </row>
    <row r="133" spans="1:18" x14ac:dyDescent="0.25">
      <c r="A133" s="465">
        <v>21001</v>
      </c>
      <c r="B133" s="465">
        <v>1</v>
      </c>
      <c r="C133" s="465">
        <v>210</v>
      </c>
      <c r="D133" s="465">
        <v>210</v>
      </c>
      <c r="E133" s="465">
        <v>1</v>
      </c>
      <c r="N133" s="460">
        <v>1320</v>
      </c>
      <c r="O133" s="461">
        <f>Resultat_liste!J135</f>
        <v>0</v>
      </c>
      <c r="P133" s="461">
        <f>Resultat_liste!M135</f>
        <v>16</v>
      </c>
      <c r="Q133" s="461">
        <f>Resultat_liste!V135</f>
        <v>0</v>
      </c>
      <c r="R133" s="461">
        <f>Resultat_liste!Y135</f>
        <v>6</v>
      </c>
    </row>
    <row r="134" spans="1:18" x14ac:dyDescent="0.25">
      <c r="A134" s="465">
        <v>21002</v>
      </c>
      <c r="B134" s="465">
        <v>2</v>
      </c>
      <c r="C134" s="465">
        <v>210</v>
      </c>
      <c r="D134" s="465">
        <v>540</v>
      </c>
      <c r="E134" s="465">
        <v>2</v>
      </c>
      <c r="N134" s="460">
        <v>1330</v>
      </c>
      <c r="O134" s="461">
        <f>Resultat_liste!J136</f>
        <v>0</v>
      </c>
      <c r="P134" s="461">
        <f>Resultat_liste!M136</f>
        <v>15</v>
      </c>
      <c r="Q134" s="461">
        <f>Resultat_liste!V136</f>
        <v>0</v>
      </c>
      <c r="R134" s="461">
        <f>Resultat_liste!Y136</f>
        <v>16</v>
      </c>
    </row>
    <row r="135" spans="1:18" x14ac:dyDescent="0.25">
      <c r="A135" s="465">
        <v>21003</v>
      </c>
      <c r="B135" s="465">
        <v>3</v>
      </c>
      <c r="C135" s="465">
        <v>210</v>
      </c>
      <c r="D135" s="465">
        <v>710</v>
      </c>
      <c r="E135" s="465">
        <v>3</v>
      </c>
      <c r="N135" s="460">
        <v>1340</v>
      </c>
      <c r="O135" s="461">
        <f>Resultat_liste!J137</f>
        <v>0</v>
      </c>
      <c r="P135" s="461">
        <f>Resultat_liste!M137</f>
        <v>11</v>
      </c>
      <c r="Q135" s="461">
        <f>Resultat_liste!V137</f>
        <v>0</v>
      </c>
      <c r="R135" s="461">
        <f>Resultat_liste!Y137</f>
        <v>10</v>
      </c>
    </row>
    <row r="136" spans="1:18" x14ac:dyDescent="0.25">
      <c r="A136" s="465">
        <v>21004</v>
      </c>
      <c r="B136" s="465">
        <v>4</v>
      </c>
      <c r="C136" s="465">
        <v>210</v>
      </c>
      <c r="D136" s="465">
        <v>120</v>
      </c>
      <c r="E136" s="465">
        <v>4</v>
      </c>
      <c r="N136" s="460">
        <v>1350</v>
      </c>
      <c r="O136" s="461">
        <f>Resultat_liste!J138</f>
        <v>20</v>
      </c>
      <c r="P136" s="461">
        <f>Resultat_liste!M138</f>
        <v>20</v>
      </c>
      <c r="Q136" s="461">
        <f>Resultat_liste!V138</f>
        <v>0</v>
      </c>
      <c r="R136" s="461">
        <f>Resultat_liste!Y138</f>
        <v>7</v>
      </c>
    </row>
    <row r="137" spans="1:18" x14ac:dyDescent="0.25">
      <c r="A137" s="465">
        <v>21005</v>
      </c>
      <c r="B137" s="465">
        <v>5</v>
      </c>
      <c r="C137" s="465">
        <v>210</v>
      </c>
      <c r="D137" s="465">
        <v>90</v>
      </c>
      <c r="E137" s="465">
        <v>5</v>
      </c>
      <c r="N137" s="460">
        <v>1360</v>
      </c>
      <c r="O137" s="461">
        <f>Resultat_liste!J139</f>
        <v>0</v>
      </c>
      <c r="P137" s="461">
        <f>Resultat_liste!M139</f>
        <v>10</v>
      </c>
      <c r="Q137" s="461">
        <f>Resultat_liste!V139</f>
        <v>11</v>
      </c>
      <c r="R137" s="461">
        <f>Resultat_liste!Y139</f>
        <v>11</v>
      </c>
    </row>
    <row r="138" spans="1:18" x14ac:dyDescent="0.25">
      <c r="A138" s="465">
        <v>21006</v>
      </c>
      <c r="B138" s="465">
        <v>6</v>
      </c>
      <c r="C138" s="465">
        <v>210</v>
      </c>
      <c r="D138" s="465">
        <v>1200</v>
      </c>
      <c r="E138" s="465">
        <v>6</v>
      </c>
      <c r="N138" s="460">
        <v>1370</v>
      </c>
      <c r="O138" s="461">
        <f>Resultat_liste!J140</f>
        <v>11</v>
      </c>
      <c r="P138" s="461">
        <f>Resultat_liste!M140</f>
        <v>12</v>
      </c>
      <c r="Q138" s="461">
        <f>Resultat_liste!V140</f>
        <v>12</v>
      </c>
      <c r="R138" s="461">
        <f>Resultat_liste!Y140</f>
        <v>12</v>
      </c>
    </row>
    <row r="139" spans="1:18" x14ac:dyDescent="0.25">
      <c r="A139" s="465">
        <v>21007</v>
      </c>
      <c r="B139" s="465">
        <v>7</v>
      </c>
      <c r="C139" s="465">
        <v>210</v>
      </c>
      <c r="D139" s="465">
        <v>1810</v>
      </c>
      <c r="E139" s="465">
        <v>7</v>
      </c>
      <c r="N139" s="460">
        <v>1380</v>
      </c>
      <c r="O139" s="461">
        <f>Resultat_liste!J141</f>
        <v>0</v>
      </c>
      <c r="P139" s="461">
        <f>Resultat_liste!M141</f>
        <v>-10</v>
      </c>
      <c r="Q139" s="461">
        <f>Resultat_liste!V141</f>
        <v>0</v>
      </c>
      <c r="R139" s="461">
        <f>Resultat_liste!Y141</f>
        <v>-8</v>
      </c>
    </row>
    <row r="140" spans="1:18" x14ac:dyDescent="0.25">
      <c r="A140" s="465">
        <v>22001</v>
      </c>
      <c r="B140" s="465">
        <v>1</v>
      </c>
      <c r="C140" s="465">
        <v>220</v>
      </c>
      <c r="D140" s="465">
        <v>220</v>
      </c>
      <c r="E140" s="465">
        <v>1</v>
      </c>
      <c r="N140" s="460">
        <v>1390</v>
      </c>
      <c r="O140" s="461">
        <f>Resultat_liste!J142</f>
        <v>-10</v>
      </c>
      <c r="P140" s="461">
        <f>Resultat_liste!M142</f>
        <v>13</v>
      </c>
      <c r="Q140" s="461">
        <f>Resultat_liste!V142</f>
        <v>0</v>
      </c>
      <c r="R140" s="461">
        <f>Resultat_liste!Y142</f>
        <v>14</v>
      </c>
    </row>
    <row r="141" spans="1:18" x14ac:dyDescent="0.25">
      <c r="A141" s="465">
        <v>22002</v>
      </c>
      <c r="B141" s="465">
        <v>2</v>
      </c>
      <c r="C141" s="465">
        <v>220</v>
      </c>
      <c r="D141" s="465">
        <v>540</v>
      </c>
      <c r="E141" s="465">
        <v>2</v>
      </c>
      <c r="N141" s="460">
        <v>1400</v>
      </c>
      <c r="O141" s="461">
        <f>Resultat_liste!J143</f>
        <v>0</v>
      </c>
      <c r="P141" s="461">
        <f>Resultat_liste!M143</f>
        <v>9</v>
      </c>
      <c r="Q141" s="461">
        <f>Resultat_liste!V143</f>
        <v>9</v>
      </c>
      <c r="R141" s="461">
        <f>Resultat_liste!Y143</f>
        <v>-4</v>
      </c>
    </row>
    <row r="142" spans="1:18" x14ac:dyDescent="0.25">
      <c r="A142" s="465">
        <v>22003</v>
      </c>
      <c r="B142" s="465">
        <v>3</v>
      </c>
      <c r="C142" s="465">
        <v>220</v>
      </c>
      <c r="D142" s="465">
        <v>710</v>
      </c>
      <c r="E142" s="465">
        <v>3</v>
      </c>
      <c r="N142" s="460">
        <v>1410</v>
      </c>
      <c r="O142" s="461">
        <f>Resultat_liste!J144</f>
        <v>0</v>
      </c>
      <c r="P142" s="461">
        <f>Resultat_liste!M144</f>
        <v>-18</v>
      </c>
      <c r="Q142" s="461">
        <f>Resultat_liste!V144</f>
        <v>0</v>
      </c>
      <c r="R142" s="461">
        <f>Resultat_liste!Y144</f>
        <v>17</v>
      </c>
    </row>
    <row r="143" spans="1:18" x14ac:dyDescent="0.25">
      <c r="A143" s="465">
        <v>22004</v>
      </c>
      <c r="B143" s="465">
        <v>4</v>
      </c>
      <c r="C143" s="465">
        <v>220</v>
      </c>
      <c r="D143" s="465">
        <v>120</v>
      </c>
      <c r="E143" s="465">
        <v>4</v>
      </c>
      <c r="N143" s="460">
        <v>1420</v>
      </c>
      <c r="O143" s="461">
        <f>Resultat_liste!J145</f>
        <v>0</v>
      </c>
      <c r="P143" s="461">
        <f>Resultat_liste!M145</f>
        <v>7</v>
      </c>
      <c r="Q143" s="461">
        <f>Resultat_liste!V145</f>
        <v>0</v>
      </c>
      <c r="R143" s="461">
        <f>Resultat_liste!Y145</f>
        <v>9</v>
      </c>
    </row>
    <row r="144" spans="1:18" x14ac:dyDescent="0.25">
      <c r="A144" s="465">
        <v>22005</v>
      </c>
      <c r="B144" s="465">
        <v>5</v>
      </c>
      <c r="C144" s="465">
        <v>220</v>
      </c>
      <c r="D144" s="465">
        <v>90</v>
      </c>
      <c r="E144" s="465">
        <v>5</v>
      </c>
      <c r="N144" s="460">
        <v>1430</v>
      </c>
      <c r="O144" s="461">
        <f>Resultat_liste!J146</f>
        <v>6</v>
      </c>
      <c r="P144" s="461">
        <f>Resultat_liste!M146</f>
        <v>10</v>
      </c>
      <c r="Q144" s="461">
        <f>Resultat_liste!V146</f>
        <v>11</v>
      </c>
      <c r="R144" s="461">
        <f>Resultat_liste!Y146</f>
        <v>8</v>
      </c>
    </row>
    <row r="145" spans="1:18" x14ac:dyDescent="0.25">
      <c r="A145" s="465">
        <v>22006</v>
      </c>
      <c r="B145" s="465">
        <v>6</v>
      </c>
      <c r="C145" s="465">
        <v>220</v>
      </c>
      <c r="D145" s="465">
        <v>1210</v>
      </c>
      <c r="E145" s="465">
        <v>6</v>
      </c>
      <c r="N145" s="460">
        <v>1440</v>
      </c>
      <c r="O145" s="461">
        <f>Resultat_liste!J147</f>
        <v>0</v>
      </c>
      <c r="P145" s="461">
        <f>Resultat_liste!M147</f>
        <v>11</v>
      </c>
      <c r="Q145" s="461">
        <f>Resultat_liste!V147</f>
        <v>5</v>
      </c>
      <c r="R145" s="461">
        <f>Resultat_liste!Y147</f>
        <v>13</v>
      </c>
    </row>
    <row r="146" spans="1:18" x14ac:dyDescent="0.25">
      <c r="A146" s="465">
        <v>22007</v>
      </c>
      <c r="B146" s="465">
        <v>7</v>
      </c>
      <c r="C146" s="465">
        <v>220</v>
      </c>
      <c r="D146" s="465">
        <v>1820</v>
      </c>
      <c r="E146" s="465">
        <v>7</v>
      </c>
      <c r="N146" s="460">
        <v>1450</v>
      </c>
      <c r="O146" s="461">
        <f>Resultat_liste!J148</f>
        <v>7</v>
      </c>
      <c r="P146" s="461">
        <f>Resultat_liste!M148</f>
        <v>-18</v>
      </c>
      <c r="Q146" s="461">
        <f>Resultat_liste!V148</f>
        <v>6</v>
      </c>
      <c r="R146" s="461">
        <f>Resultat_liste!Y148</f>
        <v>-8</v>
      </c>
    </row>
    <row r="147" spans="1:18" x14ac:dyDescent="0.25">
      <c r="A147" s="465">
        <v>23001</v>
      </c>
      <c r="B147" s="465">
        <v>1</v>
      </c>
      <c r="C147" s="465">
        <v>230</v>
      </c>
      <c r="D147" s="465">
        <v>230</v>
      </c>
      <c r="E147" s="465">
        <v>1</v>
      </c>
      <c r="N147" s="460">
        <v>1460</v>
      </c>
      <c r="O147" s="461">
        <f>Resultat_liste!J149</f>
        <v>0</v>
      </c>
      <c r="P147" s="461">
        <f>Resultat_liste!M149</f>
        <v>17</v>
      </c>
      <c r="Q147" s="461">
        <f>Resultat_liste!V149</f>
        <v>0</v>
      </c>
      <c r="R147" s="461">
        <f>Resultat_liste!Y149</f>
        <v>12</v>
      </c>
    </row>
    <row r="148" spans="1:18" x14ac:dyDescent="0.25">
      <c r="A148" s="465">
        <v>23002</v>
      </c>
      <c r="B148" s="465">
        <v>2</v>
      </c>
      <c r="C148" s="465">
        <v>230</v>
      </c>
      <c r="D148" s="465">
        <v>540</v>
      </c>
      <c r="E148" s="465">
        <v>2</v>
      </c>
      <c r="N148" s="460">
        <v>1470</v>
      </c>
      <c r="O148" s="461">
        <f>Resultat_liste!J150</f>
        <v>-5</v>
      </c>
      <c r="P148" s="461">
        <f>Resultat_liste!M150</f>
        <v>17</v>
      </c>
      <c r="Q148" s="461">
        <f>Resultat_liste!V150</f>
        <v>0</v>
      </c>
      <c r="R148" s="461">
        <f>Resultat_liste!Y150</f>
        <v>13</v>
      </c>
    </row>
    <row r="149" spans="1:18" x14ac:dyDescent="0.25">
      <c r="A149" s="465">
        <v>23003</v>
      </c>
      <c r="B149" s="465">
        <v>3</v>
      </c>
      <c r="C149" s="465">
        <v>230</v>
      </c>
      <c r="D149" s="465">
        <v>710</v>
      </c>
      <c r="E149" s="465">
        <v>3</v>
      </c>
      <c r="N149" s="460">
        <v>1480</v>
      </c>
      <c r="O149" s="461">
        <f>Resultat_liste!J151</f>
        <v>0</v>
      </c>
      <c r="P149" s="461">
        <f>Resultat_liste!M151</f>
        <v>13</v>
      </c>
      <c r="Q149" s="461">
        <f>Resultat_liste!V151</f>
        <v>0</v>
      </c>
      <c r="R149" s="461">
        <f>Resultat_liste!Y151</f>
        <v>7</v>
      </c>
    </row>
    <row r="150" spans="1:18" x14ac:dyDescent="0.25">
      <c r="A150" s="465">
        <v>23004</v>
      </c>
      <c r="B150" s="465">
        <v>4</v>
      </c>
      <c r="C150" s="465">
        <v>230</v>
      </c>
      <c r="D150" s="465">
        <v>120</v>
      </c>
      <c r="E150" s="465">
        <v>4</v>
      </c>
      <c r="N150" s="460">
        <v>1490</v>
      </c>
      <c r="O150" s="461">
        <f>Resultat_liste!J152</f>
        <v>0</v>
      </c>
      <c r="P150" s="461">
        <f>Resultat_liste!M152</f>
        <v>13</v>
      </c>
      <c r="Q150" s="461">
        <f>Resultat_liste!V152</f>
        <v>0</v>
      </c>
      <c r="R150" s="461">
        <f>Resultat_liste!Y152</f>
        <v>7</v>
      </c>
    </row>
    <row r="151" spans="1:18" x14ac:dyDescent="0.25">
      <c r="A151" s="465">
        <v>23005</v>
      </c>
      <c r="B151" s="465">
        <v>5</v>
      </c>
      <c r="C151" s="465">
        <v>230</v>
      </c>
      <c r="D151" s="465">
        <v>90</v>
      </c>
      <c r="E151" s="465">
        <v>5</v>
      </c>
      <c r="N151" s="460">
        <v>1500</v>
      </c>
      <c r="O151" s="461">
        <f>Resultat_liste!J153</f>
        <v>0</v>
      </c>
      <c r="P151" s="461">
        <f>Resultat_liste!M153</f>
        <v>16</v>
      </c>
      <c r="Q151" s="461">
        <f>Resultat_liste!V153</f>
        <v>0</v>
      </c>
      <c r="R151" s="461">
        <f>Resultat_liste!Y153</f>
        <v>-10</v>
      </c>
    </row>
    <row r="152" spans="1:18" x14ac:dyDescent="0.25">
      <c r="A152" s="465">
        <v>23006</v>
      </c>
      <c r="B152" s="465">
        <v>6</v>
      </c>
      <c r="C152" s="465">
        <v>230</v>
      </c>
      <c r="D152" s="465">
        <v>1210</v>
      </c>
      <c r="E152" s="465">
        <v>6</v>
      </c>
      <c r="N152" s="460">
        <v>1510</v>
      </c>
      <c r="O152" s="461">
        <f>Resultat_liste!J154</f>
        <v>0</v>
      </c>
      <c r="P152" s="461">
        <f>Resultat_liste!M154</f>
        <v>0</v>
      </c>
      <c r="Q152" s="461">
        <f>Resultat_liste!V154</f>
        <v>-11</v>
      </c>
      <c r="R152" s="461">
        <f>Resultat_liste!Y154</f>
        <v>8</v>
      </c>
    </row>
    <row r="153" spans="1:18" x14ac:dyDescent="0.25">
      <c r="A153" s="465">
        <v>23007</v>
      </c>
      <c r="B153" s="465">
        <v>7</v>
      </c>
      <c r="C153" s="465">
        <v>230</v>
      </c>
      <c r="D153" s="465">
        <v>1820</v>
      </c>
      <c r="E153" s="465">
        <v>7</v>
      </c>
      <c r="N153" s="460">
        <v>1520</v>
      </c>
      <c r="O153" s="461">
        <f>Resultat_liste!J155</f>
        <v>0</v>
      </c>
      <c r="P153" s="461">
        <f>Resultat_liste!M155</f>
        <v>-10</v>
      </c>
      <c r="Q153" s="461">
        <f>Resultat_liste!V155</f>
        <v>4</v>
      </c>
      <c r="R153" s="461">
        <f>Resultat_liste!Y155</f>
        <v>7</v>
      </c>
    </row>
    <row r="154" spans="1:18" x14ac:dyDescent="0.25">
      <c r="A154" s="465">
        <v>24001</v>
      </c>
      <c r="B154" s="465">
        <v>1</v>
      </c>
      <c r="C154" s="465">
        <v>240</v>
      </c>
      <c r="D154" s="465">
        <v>240</v>
      </c>
      <c r="E154" s="465">
        <v>1</v>
      </c>
      <c r="N154" s="460">
        <v>1530</v>
      </c>
      <c r="O154" s="461">
        <f>Resultat_liste!J156</f>
        <v>0</v>
      </c>
      <c r="P154" s="461">
        <f>Resultat_liste!M156</f>
        <v>-16</v>
      </c>
      <c r="Q154" s="461">
        <f>Resultat_liste!V156</f>
        <v>8</v>
      </c>
      <c r="R154" s="461">
        <f>Resultat_liste!Y156</f>
        <v>-10</v>
      </c>
    </row>
    <row r="155" spans="1:18" x14ac:dyDescent="0.25">
      <c r="A155" s="465">
        <v>24002</v>
      </c>
      <c r="B155" s="465">
        <v>2</v>
      </c>
      <c r="C155" s="465">
        <v>240</v>
      </c>
      <c r="D155" s="465">
        <v>540</v>
      </c>
      <c r="E155" s="465">
        <v>2</v>
      </c>
      <c r="N155" s="460">
        <v>1540</v>
      </c>
      <c r="O155" s="461">
        <f>Resultat_liste!J157</f>
        <v>-4</v>
      </c>
      <c r="P155" s="461">
        <f>Resultat_liste!M157</f>
        <v>-17</v>
      </c>
      <c r="Q155" s="461">
        <f>Resultat_liste!V157</f>
        <v>9</v>
      </c>
      <c r="R155" s="461">
        <f>Resultat_liste!Y157</f>
        <v>11</v>
      </c>
    </row>
    <row r="156" spans="1:18" x14ac:dyDescent="0.25">
      <c r="A156" s="465">
        <v>24003</v>
      </c>
      <c r="B156" s="465">
        <v>3</v>
      </c>
      <c r="C156" s="465">
        <v>240</v>
      </c>
      <c r="D156" s="465">
        <v>710</v>
      </c>
      <c r="E156" s="465">
        <v>3</v>
      </c>
      <c r="N156" s="460">
        <v>1550</v>
      </c>
      <c r="O156" s="461">
        <f>Resultat_liste!J158</f>
        <v>7</v>
      </c>
      <c r="P156" s="461">
        <f>Resultat_liste!M158</f>
        <v>15</v>
      </c>
      <c r="Q156" s="461">
        <f>Resultat_liste!V158</f>
        <v>0</v>
      </c>
      <c r="R156" s="461">
        <f>Resultat_liste!Y158</f>
        <v>8</v>
      </c>
    </row>
    <row r="157" spans="1:18" x14ac:dyDescent="0.25">
      <c r="A157" s="465">
        <v>24004</v>
      </c>
      <c r="B157" s="465">
        <v>4</v>
      </c>
      <c r="C157" s="465">
        <v>240</v>
      </c>
      <c r="D157" s="465">
        <v>120</v>
      </c>
      <c r="E157" s="465">
        <v>4</v>
      </c>
      <c r="N157" s="460">
        <v>1560</v>
      </c>
      <c r="O157" s="461">
        <f>Resultat_liste!J159</f>
        <v>-1</v>
      </c>
      <c r="P157" s="461">
        <f>Resultat_liste!M159</f>
        <v>18</v>
      </c>
      <c r="Q157" s="461">
        <f>Resultat_liste!V159</f>
        <v>-4</v>
      </c>
      <c r="R157" s="461">
        <f>Resultat_liste!Y159</f>
        <v>20</v>
      </c>
    </row>
    <row r="158" spans="1:18" x14ac:dyDescent="0.25">
      <c r="A158" s="465">
        <v>24005</v>
      </c>
      <c r="B158" s="465">
        <v>5</v>
      </c>
      <c r="C158" s="465">
        <v>240</v>
      </c>
      <c r="D158" s="465">
        <v>90</v>
      </c>
      <c r="E158" s="465">
        <v>5</v>
      </c>
      <c r="N158" s="460">
        <v>1570</v>
      </c>
      <c r="O158" s="461">
        <f>Resultat_liste!J160</f>
        <v>-9</v>
      </c>
      <c r="P158" s="461">
        <f>Resultat_liste!M160</f>
        <v>13</v>
      </c>
      <c r="Q158" s="461">
        <f>Resultat_liste!V160</f>
        <v>0</v>
      </c>
      <c r="R158" s="461">
        <f>Resultat_liste!Y160</f>
        <v>7</v>
      </c>
    </row>
    <row r="159" spans="1:18" x14ac:dyDescent="0.25">
      <c r="A159" s="465">
        <v>24006</v>
      </c>
      <c r="B159" s="465">
        <v>6</v>
      </c>
      <c r="C159" s="465">
        <v>240</v>
      </c>
      <c r="D159" s="465">
        <v>1210</v>
      </c>
      <c r="E159" s="465">
        <v>6</v>
      </c>
      <c r="N159" s="460">
        <v>1580</v>
      </c>
      <c r="O159" s="461">
        <f>Resultat_liste!J161</f>
        <v>-12</v>
      </c>
      <c r="P159" s="461">
        <f>Resultat_liste!M161</f>
        <v>7</v>
      </c>
      <c r="Q159" s="461">
        <f>Resultat_liste!V161</f>
        <v>0</v>
      </c>
      <c r="R159" s="461">
        <f>Resultat_liste!Y161</f>
        <v>8</v>
      </c>
    </row>
    <row r="160" spans="1:18" x14ac:dyDescent="0.25">
      <c r="A160" s="465">
        <v>24007</v>
      </c>
      <c r="B160" s="465">
        <v>7</v>
      </c>
      <c r="C160" s="465">
        <v>240</v>
      </c>
      <c r="D160" s="465">
        <v>1830</v>
      </c>
      <c r="E160" s="465">
        <v>7</v>
      </c>
      <c r="N160" s="460">
        <v>1590</v>
      </c>
      <c r="O160" s="461">
        <f>Resultat_liste!J162</f>
        <v>0</v>
      </c>
      <c r="P160" s="461">
        <f>Resultat_liste!M162</f>
        <v>16</v>
      </c>
      <c r="Q160" s="461">
        <f>Resultat_liste!V162</f>
        <v>-14</v>
      </c>
      <c r="R160" s="461">
        <f>Resultat_liste!Y162</f>
        <v>12</v>
      </c>
    </row>
    <row r="161" spans="1:18" x14ac:dyDescent="0.25">
      <c r="A161" s="465">
        <v>25001</v>
      </c>
      <c r="B161" s="465">
        <v>1</v>
      </c>
      <c r="C161" s="465">
        <v>250</v>
      </c>
      <c r="D161" s="465">
        <v>250</v>
      </c>
      <c r="E161" s="465">
        <v>1</v>
      </c>
      <c r="N161" s="460">
        <v>1600</v>
      </c>
      <c r="O161" s="461">
        <f>Resultat_liste!J163</f>
        <v>0</v>
      </c>
      <c r="P161" s="461">
        <f>Resultat_liste!M163</f>
        <v>10</v>
      </c>
      <c r="Q161" s="461">
        <f>Resultat_liste!V163</f>
        <v>-3</v>
      </c>
      <c r="R161" s="461">
        <f>Resultat_liste!Y163</f>
        <v>8</v>
      </c>
    </row>
    <row r="162" spans="1:18" x14ac:dyDescent="0.25">
      <c r="A162" s="465">
        <v>25002</v>
      </c>
      <c r="B162" s="465">
        <v>2</v>
      </c>
      <c r="C162" s="465">
        <v>250</v>
      </c>
      <c r="D162" s="465">
        <v>550</v>
      </c>
      <c r="E162" s="465">
        <v>2</v>
      </c>
      <c r="N162" s="460">
        <v>1610</v>
      </c>
      <c r="O162" s="461">
        <f>Resultat_liste!J164</f>
        <v>3</v>
      </c>
      <c r="P162" s="461">
        <f>Resultat_liste!M164</f>
        <v>13</v>
      </c>
      <c r="Q162" s="461">
        <f>Resultat_liste!V164</f>
        <v>-6</v>
      </c>
      <c r="R162" s="461">
        <f>Resultat_liste!Y164</f>
        <v>-10</v>
      </c>
    </row>
    <row r="163" spans="1:18" x14ac:dyDescent="0.25">
      <c r="A163" s="465">
        <v>25003</v>
      </c>
      <c r="B163" s="465">
        <v>3</v>
      </c>
      <c r="C163" s="465">
        <v>250</v>
      </c>
      <c r="D163" s="465">
        <v>710</v>
      </c>
      <c r="E163" s="465">
        <v>3</v>
      </c>
      <c r="N163" s="460">
        <v>1620</v>
      </c>
      <c r="O163" s="461">
        <f>Resultat_liste!J165</f>
        <v>5</v>
      </c>
      <c r="P163" s="461">
        <f>Resultat_liste!M165</f>
        <v>12</v>
      </c>
      <c r="Q163" s="461">
        <f>Resultat_liste!V165</f>
        <v>-15</v>
      </c>
      <c r="R163" s="461">
        <f>Resultat_liste!Y165</f>
        <v>10</v>
      </c>
    </row>
    <row r="164" spans="1:18" x14ac:dyDescent="0.25">
      <c r="A164" s="465">
        <v>25004</v>
      </c>
      <c r="B164" s="465">
        <v>4</v>
      </c>
      <c r="C164" s="465">
        <v>250</v>
      </c>
      <c r="D164" s="465">
        <v>120</v>
      </c>
      <c r="E164" s="465">
        <v>4</v>
      </c>
      <c r="N164" s="460">
        <v>1630</v>
      </c>
      <c r="O164" s="461">
        <f>Resultat_liste!J166</f>
        <v>0</v>
      </c>
      <c r="P164" s="461">
        <f>Resultat_liste!M166</f>
        <v>7</v>
      </c>
      <c r="Q164" s="461">
        <f>Resultat_liste!V166</f>
        <v>5</v>
      </c>
      <c r="R164" s="461">
        <f>Resultat_liste!Y166</f>
        <v>18</v>
      </c>
    </row>
    <row r="165" spans="1:18" x14ac:dyDescent="0.25">
      <c r="A165" s="465">
        <v>25005</v>
      </c>
      <c r="B165" s="465">
        <v>5</v>
      </c>
      <c r="C165" s="465">
        <v>250</v>
      </c>
      <c r="D165" s="465">
        <v>90</v>
      </c>
      <c r="E165" s="465">
        <v>5</v>
      </c>
      <c r="N165" s="460">
        <v>1640</v>
      </c>
      <c r="O165" s="461">
        <f>Resultat_liste!J167</f>
        <v>7</v>
      </c>
      <c r="P165" s="461">
        <f>Resultat_liste!M167</f>
        <v>-13</v>
      </c>
      <c r="Q165" s="461">
        <f>Resultat_liste!V167</f>
        <v>2</v>
      </c>
      <c r="R165" s="461">
        <f>Resultat_liste!Y167</f>
        <v>7</v>
      </c>
    </row>
    <row r="166" spans="1:18" x14ac:dyDescent="0.25">
      <c r="A166" s="465">
        <v>25006</v>
      </c>
      <c r="B166" s="465">
        <v>6</v>
      </c>
      <c r="C166" s="465">
        <v>250</v>
      </c>
      <c r="D166" s="465">
        <v>1220</v>
      </c>
      <c r="E166" s="465">
        <v>6</v>
      </c>
      <c r="N166" s="460">
        <v>1650</v>
      </c>
      <c r="O166" s="461">
        <f>Resultat_liste!J168</f>
        <v>15</v>
      </c>
      <c r="P166" s="461">
        <f>Resultat_liste!M168</f>
        <v>-16</v>
      </c>
      <c r="Q166" s="461">
        <f>Resultat_liste!V168</f>
        <v>0</v>
      </c>
      <c r="R166" s="461">
        <f>Resultat_liste!Y168</f>
        <v>14</v>
      </c>
    </row>
    <row r="167" spans="1:18" x14ac:dyDescent="0.25">
      <c r="A167" s="465">
        <v>25007</v>
      </c>
      <c r="B167" s="465">
        <v>7</v>
      </c>
      <c r="C167" s="465">
        <v>250</v>
      </c>
      <c r="D167" s="465">
        <v>1840</v>
      </c>
      <c r="E167" s="465">
        <v>7</v>
      </c>
      <c r="N167" s="460">
        <v>1660</v>
      </c>
      <c r="O167" s="461">
        <f>Resultat_liste!J169</f>
        <v>-5</v>
      </c>
      <c r="P167" s="461">
        <f>Resultat_liste!M169</f>
        <v>15</v>
      </c>
      <c r="Q167" s="461">
        <f>Resultat_liste!V169</f>
        <v>0</v>
      </c>
      <c r="R167" s="461">
        <f>Resultat_liste!Y169</f>
        <v>-11</v>
      </c>
    </row>
    <row r="168" spans="1:18" x14ac:dyDescent="0.25">
      <c r="A168" s="465">
        <v>26001</v>
      </c>
      <c r="B168" s="465">
        <v>1</v>
      </c>
      <c r="C168" s="465">
        <v>260</v>
      </c>
      <c r="D168" s="465">
        <v>260</v>
      </c>
      <c r="E168" s="465">
        <v>1</v>
      </c>
      <c r="N168" s="460">
        <v>1670</v>
      </c>
      <c r="O168" s="461">
        <f>Resultat_liste!J170</f>
        <v>11</v>
      </c>
      <c r="P168" s="461">
        <f>Resultat_liste!M170</f>
        <v>19</v>
      </c>
      <c r="Q168" s="461">
        <f>Resultat_liste!V170</f>
        <v>-3</v>
      </c>
      <c r="R168" s="461">
        <f>Resultat_liste!Y170</f>
        <v>12</v>
      </c>
    </row>
    <row r="169" spans="1:18" x14ac:dyDescent="0.25">
      <c r="A169" s="465">
        <v>26002</v>
      </c>
      <c r="B169" s="465">
        <v>2</v>
      </c>
      <c r="C169" s="465">
        <v>260</v>
      </c>
      <c r="D169" s="465">
        <v>550</v>
      </c>
      <c r="E169" s="465">
        <v>2</v>
      </c>
      <c r="N169" s="460">
        <v>1680</v>
      </c>
      <c r="O169" s="461">
        <f>Resultat_liste!J171</f>
        <v>-6</v>
      </c>
      <c r="P169" s="461">
        <f>Resultat_liste!M171</f>
        <v>10</v>
      </c>
      <c r="Q169" s="461">
        <f>Resultat_liste!V171</f>
        <v>0</v>
      </c>
      <c r="R169" s="461">
        <f>Resultat_liste!Y171</f>
        <v>-8</v>
      </c>
    </row>
    <row r="170" spans="1:18" x14ac:dyDescent="0.25">
      <c r="A170" s="465">
        <v>26003</v>
      </c>
      <c r="B170" s="465">
        <v>3</v>
      </c>
      <c r="C170" s="465">
        <v>260</v>
      </c>
      <c r="D170" s="465">
        <v>720</v>
      </c>
      <c r="E170" s="465">
        <v>3</v>
      </c>
      <c r="N170" s="460">
        <v>1690</v>
      </c>
      <c r="O170" s="461">
        <f>Resultat_liste!J172</f>
        <v>4</v>
      </c>
      <c r="P170" s="461">
        <f>Resultat_liste!M172</f>
        <v>-8</v>
      </c>
      <c r="Q170" s="461">
        <f>Resultat_liste!V172</f>
        <v>7</v>
      </c>
      <c r="R170" s="461">
        <f>Resultat_liste!Y172</f>
        <v>12</v>
      </c>
    </row>
    <row r="171" spans="1:18" x14ac:dyDescent="0.25">
      <c r="A171" s="465">
        <v>26004</v>
      </c>
      <c r="B171" s="465">
        <v>4</v>
      </c>
      <c r="C171" s="465">
        <v>260</v>
      </c>
      <c r="D171" s="465">
        <v>120</v>
      </c>
      <c r="E171" s="465">
        <v>4</v>
      </c>
      <c r="N171" s="460">
        <v>1700</v>
      </c>
      <c r="O171" s="461">
        <f>Resultat_liste!J173</f>
        <v>-6</v>
      </c>
      <c r="P171" s="461">
        <f>Resultat_liste!M173</f>
        <v>10</v>
      </c>
      <c r="Q171" s="461">
        <f>Resultat_liste!V173</f>
        <v>0</v>
      </c>
      <c r="R171" s="461">
        <f>Resultat_liste!Y173</f>
        <v>10</v>
      </c>
    </row>
    <row r="172" spans="1:18" x14ac:dyDescent="0.25">
      <c r="A172" s="465">
        <v>26005</v>
      </c>
      <c r="B172" s="465">
        <v>5</v>
      </c>
      <c r="C172" s="465">
        <v>260</v>
      </c>
      <c r="D172" s="465">
        <v>90</v>
      </c>
      <c r="E172" s="465">
        <v>5</v>
      </c>
      <c r="N172" s="460">
        <v>1710</v>
      </c>
      <c r="O172" s="461">
        <f>Resultat_liste!J174</f>
        <v>8</v>
      </c>
      <c r="P172" s="461">
        <f>Resultat_liste!M174</f>
        <v>12</v>
      </c>
      <c r="Q172" s="461">
        <f>Resultat_liste!V174</f>
        <v>0</v>
      </c>
      <c r="R172" s="461">
        <f>Resultat_liste!Y174</f>
        <v>8</v>
      </c>
    </row>
    <row r="173" spans="1:18" x14ac:dyDescent="0.25">
      <c r="A173" s="465">
        <v>26006</v>
      </c>
      <c r="B173" s="465">
        <v>6</v>
      </c>
      <c r="C173" s="465">
        <v>260</v>
      </c>
      <c r="D173" s="465">
        <v>1220</v>
      </c>
      <c r="E173" s="465">
        <v>6</v>
      </c>
      <c r="N173" s="460">
        <v>1720</v>
      </c>
      <c r="O173" s="461">
        <f>Resultat_liste!J175</f>
        <v>13</v>
      </c>
      <c r="P173" s="461">
        <f>Resultat_liste!M175</f>
        <v>-7</v>
      </c>
      <c r="Q173" s="461">
        <f>Resultat_liste!V175</f>
        <v>0</v>
      </c>
      <c r="R173" s="461">
        <f>Resultat_liste!Y175</f>
        <v>-11</v>
      </c>
    </row>
    <row r="174" spans="1:18" x14ac:dyDescent="0.25">
      <c r="A174" s="465">
        <v>26007</v>
      </c>
      <c r="B174" s="465">
        <v>7</v>
      </c>
      <c r="C174" s="465">
        <v>260</v>
      </c>
      <c r="D174" s="465">
        <v>1840</v>
      </c>
      <c r="E174" s="465">
        <v>7</v>
      </c>
      <c r="N174" s="460">
        <v>1730</v>
      </c>
      <c r="O174" s="461">
        <f>Resultat_liste!J176</f>
        <v>4</v>
      </c>
      <c r="P174" s="461">
        <f>Resultat_liste!M176</f>
        <v>15</v>
      </c>
      <c r="Q174" s="461">
        <f>Resultat_liste!V176</f>
        <v>0</v>
      </c>
      <c r="R174" s="461">
        <f>Resultat_liste!Y176</f>
        <v>13</v>
      </c>
    </row>
    <row r="175" spans="1:18" x14ac:dyDescent="0.25">
      <c r="A175" s="465">
        <v>27001</v>
      </c>
      <c r="B175" s="465">
        <v>1</v>
      </c>
      <c r="C175" s="465">
        <v>270</v>
      </c>
      <c r="D175" s="465">
        <v>270</v>
      </c>
      <c r="E175" s="465">
        <v>1</v>
      </c>
      <c r="N175" s="460">
        <v>1740</v>
      </c>
      <c r="O175" s="461">
        <f>Resultat_liste!J177</f>
        <v>5</v>
      </c>
      <c r="P175" s="461">
        <f>Resultat_liste!M177</f>
        <v>12</v>
      </c>
      <c r="Q175" s="461">
        <f>Resultat_liste!V177</f>
        <v>-7</v>
      </c>
      <c r="R175" s="461">
        <f>Resultat_liste!Y177</f>
        <v>5</v>
      </c>
    </row>
    <row r="176" spans="1:18" x14ac:dyDescent="0.25">
      <c r="A176" s="465">
        <v>27002</v>
      </c>
      <c r="B176" s="465">
        <v>2</v>
      </c>
      <c r="C176" s="465">
        <v>270</v>
      </c>
      <c r="D176" s="465">
        <v>550</v>
      </c>
      <c r="E176" s="465">
        <v>2</v>
      </c>
      <c r="N176" s="460">
        <v>1750</v>
      </c>
      <c r="O176" s="461">
        <f>Resultat_liste!J178</f>
        <v>0</v>
      </c>
      <c r="P176" s="461">
        <f>Resultat_liste!M178</f>
        <v>-11</v>
      </c>
      <c r="Q176" s="461">
        <f>Resultat_liste!V178</f>
        <v>0</v>
      </c>
      <c r="R176" s="461">
        <f>Resultat_liste!Y178</f>
        <v>12</v>
      </c>
    </row>
    <row r="177" spans="1:18" x14ac:dyDescent="0.25">
      <c r="A177" s="465">
        <v>27003</v>
      </c>
      <c r="B177" s="465">
        <v>3</v>
      </c>
      <c r="C177" s="465">
        <v>270</v>
      </c>
      <c r="D177" s="465">
        <v>720</v>
      </c>
      <c r="E177" s="465">
        <v>3</v>
      </c>
      <c r="N177" s="460">
        <v>1760</v>
      </c>
      <c r="O177" s="461">
        <f>Resultat_liste!J179</f>
        <v>8</v>
      </c>
      <c r="P177" s="461">
        <f>Resultat_liste!M179</f>
        <v>6</v>
      </c>
      <c r="Q177" s="461">
        <f>Resultat_liste!V179</f>
        <v>0</v>
      </c>
      <c r="R177" s="461">
        <f>Resultat_liste!Y179</f>
        <v>-13</v>
      </c>
    </row>
    <row r="178" spans="1:18" x14ac:dyDescent="0.25">
      <c r="A178" s="465">
        <v>27004</v>
      </c>
      <c r="B178" s="465">
        <v>4</v>
      </c>
      <c r="C178" s="465">
        <v>270</v>
      </c>
      <c r="D178" s="465">
        <v>120</v>
      </c>
      <c r="E178" s="465">
        <v>4</v>
      </c>
      <c r="N178" s="460">
        <v>1770</v>
      </c>
      <c r="O178" s="461">
        <f>Resultat_liste!J180</f>
        <v>0</v>
      </c>
      <c r="P178" s="461">
        <f>Resultat_liste!M180</f>
        <v>-16</v>
      </c>
      <c r="Q178" s="461">
        <f>Resultat_liste!V180</f>
        <v>0</v>
      </c>
      <c r="R178" s="461">
        <f>Resultat_liste!Y180</f>
        <v>-10</v>
      </c>
    </row>
    <row r="179" spans="1:18" x14ac:dyDescent="0.25">
      <c r="A179" s="465">
        <v>27005</v>
      </c>
      <c r="B179" s="465">
        <v>5</v>
      </c>
      <c r="C179" s="465">
        <v>270</v>
      </c>
      <c r="D179" s="465">
        <v>90</v>
      </c>
      <c r="E179" s="465">
        <v>5</v>
      </c>
      <c r="N179" s="460">
        <v>1780</v>
      </c>
      <c r="O179" s="461">
        <f>Resultat_liste!J181</f>
        <v>-5</v>
      </c>
      <c r="P179" s="461">
        <f>Resultat_liste!M181</f>
        <v>9</v>
      </c>
      <c r="Q179" s="461">
        <f>Resultat_liste!V181</f>
        <v>0</v>
      </c>
      <c r="R179" s="461">
        <f>Resultat_liste!Y181</f>
        <v>8</v>
      </c>
    </row>
    <row r="180" spans="1:18" x14ac:dyDescent="0.25">
      <c r="A180" s="465">
        <v>27006</v>
      </c>
      <c r="B180" s="465">
        <v>6</v>
      </c>
      <c r="C180" s="465">
        <v>270</v>
      </c>
      <c r="D180" s="465">
        <v>1230</v>
      </c>
      <c r="E180" s="465">
        <v>6</v>
      </c>
      <c r="N180" s="460">
        <v>1790</v>
      </c>
      <c r="O180" s="461">
        <f>Resultat_liste!J182</f>
        <v>8</v>
      </c>
      <c r="P180" s="461">
        <f>Resultat_liste!M182</f>
        <v>-8</v>
      </c>
      <c r="Q180" s="461">
        <f>Resultat_liste!V182</f>
        <v>0</v>
      </c>
      <c r="R180" s="461">
        <f>Resultat_liste!Y182</f>
        <v>15</v>
      </c>
    </row>
    <row r="181" spans="1:18" x14ac:dyDescent="0.25">
      <c r="A181" s="465">
        <v>27007</v>
      </c>
      <c r="B181" s="465">
        <v>7</v>
      </c>
      <c r="C181" s="465">
        <v>270</v>
      </c>
      <c r="D181" s="465">
        <v>1850</v>
      </c>
      <c r="E181" s="465">
        <v>7</v>
      </c>
      <c r="N181" s="460">
        <v>1800</v>
      </c>
      <c r="O181" s="461">
        <f>Resultat_liste!J183</f>
        <v>-7</v>
      </c>
      <c r="P181" s="461">
        <f>Resultat_liste!M183</f>
        <v>11</v>
      </c>
      <c r="Q181" s="461">
        <f>Resultat_liste!V183</f>
        <v>0</v>
      </c>
      <c r="R181" s="461">
        <f>Resultat_liste!Y183</f>
        <v>11</v>
      </c>
    </row>
    <row r="182" spans="1:18" x14ac:dyDescent="0.25">
      <c r="A182" s="465">
        <v>28001</v>
      </c>
      <c r="B182" s="465">
        <v>1</v>
      </c>
      <c r="C182" s="465">
        <v>280</v>
      </c>
      <c r="D182" s="465">
        <v>280</v>
      </c>
      <c r="E182" s="465">
        <v>1</v>
      </c>
      <c r="N182" s="460">
        <v>1810</v>
      </c>
      <c r="O182" s="461">
        <f>Resultat_liste!J184</f>
        <v>-9</v>
      </c>
      <c r="P182" s="461">
        <f>Resultat_liste!M184</f>
        <v>13</v>
      </c>
      <c r="Q182" s="461">
        <f>Resultat_liste!V184</f>
        <v>0</v>
      </c>
      <c r="R182" s="461">
        <f>Resultat_liste!Y184</f>
        <v>11</v>
      </c>
    </row>
    <row r="183" spans="1:18" x14ac:dyDescent="0.25">
      <c r="A183" s="465">
        <v>28002</v>
      </c>
      <c r="B183" s="465">
        <v>2</v>
      </c>
      <c r="C183" s="465">
        <v>280</v>
      </c>
      <c r="D183" s="465">
        <v>560</v>
      </c>
      <c r="E183" s="465">
        <v>2</v>
      </c>
      <c r="N183" s="460">
        <v>1820</v>
      </c>
      <c r="O183" s="461">
        <f>Resultat_liste!J185</f>
        <v>0</v>
      </c>
      <c r="P183" s="461">
        <f>Resultat_liste!M185</f>
        <v>5</v>
      </c>
      <c r="Q183" s="461">
        <f>Resultat_liste!V185</f>
        <v>-18</v>
      </c>
      <c r="R183" s="461">
        <f>Resultat_liste!Y185</f>
        <v>13</v>
      </c>
    </row>
    <row r="184" spans="1:18" x14ac:dyDescent="0.25">
      <c r="A184" s="465">
        <v>28003</v>
      </c>
      <c r="B184" s="465">
        <v>3</v>
      </c>
      <c r="C184" s="465">
        <v>280</v>
      </c>
      <c r="D184" s="465">
        <v>740</v>
      </c>
      <c r="E184" s="465">
        <v>3</v>
      </c>
      <c r="N184" s="460">
        <v>1830</v>
      </c>
      <c r="O184" s="461">
        <f>Resultat_liste!J186</f>
        <v>-3</v>
      </c>
      <c r="P184" s="461">
        <f>Resultat_liste!M186</f>
        <v>7</v>
      </c>
      <c r="Q184" s="461">
        <f>Resultat_liste!V186</f>
        <v>0</v>
      </c>
      <c r="R184" s="461">
        <f>Resultat_liste!Y186</f>
        <v>6</v>
      </c>
    </row>
    <row r="185" spans="1:18" x14ac:dyDescent="0.25">
      <c r="A185" s="465">
        <v>28004</v>
      </c>
      <c r="B185" s="465">
        <v>4</v>
      </c>
      <c r="C185" s="465">
        <v>280</v>
      </c>
      <c r="D185" s="465">
        <v>120</v>
      </c>
      <c r="E185" s="465">
        <v>4</v>
      </c>
      <c r="N185" s="460">
        <v>1840</v>
      </c>
      <c r="O185" s="461">
        <f>Resultat_liste!J187</f>
        <v>11</v>
      </c>
      <c r="P185" s="461">
        <f>Resultat_liste!M187</f>
        <v>15</v>
      </c>
      <c r="Q185" s="461">
        <f>Resultat_liste!V187</f>
        <v>0</v>
      </c>
      <c r="R185" s="461">
        <f>Resultat_liste!Y187</f>
        <v>12</v>
      </c>
    </row>
    <row r="186" spans="1:18" x14ac:dyDescent="0.25">
      <c r="A186" s="465">
        <v>28005</v>
      </c>
      <c r="B186" s="465">
        <v>5</v>
      </c>
      <c r="C186" s="465">
        <v>280</v>
      </c>
      <c r="D186" s="465">
        <v>90</v>
      </c>
      <c r="E186" s="465">
        <v>5</v>
      </c>
      <c r="N186" s="460">
        <v>1850</v>
      </c>
      <c r="O186" s="461">
        <f>Resultat_liste!J188</f>
        <v>0</v>
      </c>
      <c r="P186" s="461">
        <f>Resultat_liste!M188</f>
        <v>-7</v>
      </c>
      <c r="Q186" s="461">
        <f>Resultat_liste!V188</f>
        <v>0</v>
      </c>
      <c r="R186" s="461">
        <f>Resultat_liste!Y188</f>
        <v>-12</v>
      </c>
    </row>
    <row r="187" spans="1:18" x14ac:dyDescent="0.25">
      <c r="A187" s="465">
        <v>28006</v>
      </c>
      <c r="B187" s="465">
        <v>6</v>
      </c>
      <c r="C187" s="465">
        <v>280</v>
      </c>
      <c r="D187" s="465">
        <v>1240</v>
      </c>
      <c r="E187" s="465">
        <v>6</v>
      </c>
      <c r="N187" s="460">
        <v>1860</v>
      </c>
      <c r="O187" s="461">
        <f>Resultat_liste!J189</f>
        <v>0</v>
      </c>
      <c r="P187" s="461">
        <f>Resultat_liste!M189</f>
        <v>7</v>
      </c>
      <c r="Q187" s="461">
        <f>Resultat_liste!V189</f>
        <v>0</v>
      </c>
      <c r="R187" s="461">
        <f>Resultat_liste!Y189</f>
        <v>3</v>
      </c>
    </row>
    <row r="188" spans="1:18" x14ac:dyDescent="0.25">
      <c r="A188" s="465">
        <v>28007</v>
      </c>
      <c r="B188" s="465">
        <v>7</v>
      </c>
      <c r="C188" s="465">
        <v>280</v>
      </c>
      <c r="D188" s="465">
        <v>1870</v>
      </c>
      <c r="E188" s="465">
        <v>7</v>
      </c>
      <c r="N188" s="460">
        <v>1870</v>
      </c>
      <c r="O188" s="461">
        <f>Resultat_liste!J190</f>
        <v>-8</v>
      </c>
      <c r="P188" s="461">
        <f>Resultat_liste!M190</f>
        <v>6</v>
      </c>
      <c r="Q188" s="461">
        <f>Resultat_liste!V190</f>
        <v>5</v>
      </c>
      <c r="R188" s="461">
        <f>Resultat_liste!Y190</f>
        <v>3</v>
      </c>
    </row>
    <row r="189" spans="1:18" x14ac:dyDescent="0.25">
      <c r="A189" s="465">
        <v>29001</v>
      </c>
      <c r="B189" s="465">
        <v>1</v>
      </c>
      <c r="C189" s="465">
        <v>290</v>
      </c>
      <c r="D189" s="465">
        <v>290</v>
      </c>
      <c r="E189" s="465">
        <v>1</v>
      </c>
      <c r="N189" s="460">
        <v>1880</v>
      </c>
      <c r="O189" s="461">
        <f>Resultat_liste!J191</f>
        <v>0</v>
      </c>
      <c r="P189" s="461">
        <f>Resultat_liste!M191</f>
        <v>-4</v>
      </c>
      <c r="Q189" s="461">
        <f>Resultat_liste!V191</f>
        <v>0</v>
      </c>
      <c r="R189" s="461">
        <f>Resultat_liste!Y191</f>
        <v>5</v>
      </c>
    </row>
    <row r="190" spans="1:18" x14ac:dyDescent="0.25">
      <c r="A190" s="465">
        <v>29002</v>
      </c>
      <c r="B190" s="465">
        <v>2</v>
      </c>
      <c r="C190" s="465">
        <v>290</v>
      </c>
      <c r="D190" s="465">
        <v>560</v>
      </c>
      <c r="E190" s="465">
        <v>2</v>
      </c>
      <c r="N190" s="460">
        <v>1890</v>
      </c>
      <c r="O190" s="461">
        <f>Resultat_liste!J192</f>
        <v>-3</v>
      </c>
      <c r="P190" s="461">
        <f>Resultat_liste!M192</f>
        <v>8</v>
      </c>
      <c r="Q190" s="461">
        <f>Resultat_liste!V192</f>
        <v>0</v>
      </c>
      <c r="R190" s="461">
        <f>Resultat_liste!Y192</f>
        <v>7</v>
      </c>
    </row>
    <row r="191" spans="1:18" x14ac:dyDescent="0.25">
      <c r="A191" s="465">
        <v>29003</v>
      </c>
      <c r="B191" s="465">
        <v>3</v>
      </c>
      <c r="C191" s="465">
        <v>290</v>
      </c>
      <c r="D191" s="465">
        <v>740</v>
      </c>
      <c r="E191" s="465">
        <v>3</v>
      </c>
      <c r="N191" s="460">
        <v>1900</v>
      </c>
      <c r="O191" s="461">
        <f>Resultat_liste!J193</f>
        <v>0</v>
      </c>
      <c r="P191" s="461">
        <f>Resultat_liste!M193</f>
        <v>4</v>
      </c>
      <c r="Q191" s="461">
        <f>Resultat_liste!V193</f>
        <v>-5</v>
      </c>
      <c r="R191" s="461">
        <f>Resultat_liste!Y193</f>
        <v>-5</v>
      </c>
    </row>
    <row r="192" spans="1:18" x14ac:dyDescent="0.25">
      <c r="A192" s="465">
        <v>29004</v>
      </c>
      <c r="B192" s="465">
        <v>4</v>
      </c>
      <c r="C192" s="465">
        <v>290</v>
      </c>
      <c r="D192" s="465">
        <v>120</v>
      </c>
      <c r="E192" s="465">
        <v>4</v>
      </c>
      <c r="N192" s="460">
        <v>1910</v>
      </c>
      <c r="O192" s="461">
        <f>Resultat_liste!J194</f>
        <v>0</v>
      </c>
      <c r="P192" s="461">
        <f>Resultat_liste!M194</f>
        <v>-7</v>
      </c>
      <c r="Q192" s="461">
        <f>Resultat_liste!V194</f>
        <v>0</v>
      </c>
      <c r="R192" s="461">
        <f>Resultat_liste!Y194</f>
        <v>-2</v>
      </c>
    </row>
    <row r="193" spans="1:18" x14ac:dyDescent="0.25">
      <c r="A193" s="465">
        <v>29005</v>
      </c>
      <c r="B193" s="465">
        <v>5</v>
      </c>
      <c r="C193" s="465">
        <v>290</v>
      </c>
      <c r="D193" s="465">
        <v>90</v>
      </c>
      <c r="E193" s="465">
        <v>5</v>
      </c>
      <c r="N193" s="460">
        <v>1920</v>
      </c>
      <c r="O193" s="461">
        <f>Resultat_liste!J195</f>
        <v>-3</v>
      </c>
      <c r="P193" s="461">
        <f>Resultat_liste!M195</f>
        <v>2</v>
      </c>
      <c r="Q193" s="461">
        <f>Resultat_liste!V195</f>
        <v>0</v>
      </c>
      <c r="R193" s="461">
        <f>Resultat_liste!Y195</f>
        <v>-6</v>
      </c>
    </row>
    <row r="194" spans="1:18" x14ac:dyDescent="0.25">
      <c r="A194" s="465">
        <v>29006</v>
      </c>
      <c r="B194" s="465">
        <v>6</v>
      </c>
      <c r="C194" s="465">
        <v>290</v>
      </c>
      <c r="D194" s="465">
        <v>1240</v>
      </c>
      <c r="E194" s="465">
        <v>6</v>
      </c>
      <c r="N194" s="460">
        <v>1930</v>
      </c>
      <c r="O194" s="461">
        <f>Resultat_liste!J196</f>
        <v>0</v>
      </c>
      <c r="P194" s="461">
        <f>Resultat_liste!M196</f>
        <v>8</v>
      </c>
      <c r="Q194" s="461">
        <f>Resultat_liste!V196</f>
        <v>0</v>
      </c>
      <c r="R194" s="461">
        <f>Resultat_liste!Y196</f>
        <v>4</v>
      </c>
    </row>
    <row r="195" spans="1:18" x14ac:dyDescent="0.25">
      <c r="A195" s="465">
        <v>29007</v>
      </c>
      <c r="B195" s="465">
        <v>7</v>
      </c>
      <c r="C195" s="465">
        <v>290</v>
      </c>
      <c r="D195" s="465">
        <v>1870</v>
      </c>
      <c r="E195" s="465">
        <v>7</v>
      </c>
      <c r="N195" s="460">
        <v>1940</v>
      </c>
      <c r="O195" s="461">
        <f>Resultat_liste!J197</f>
        <v>0</v>
      </c>
      <c r="P195" s="461">
        <f>Resultat_liste!M197</f>
        <v>7</v>
      </c>
      <c r="Q195" s="461">
        <f>Resultat_liste!V197</f>
        <v>0</v>
      </c>
      <c r="R195" s="461">
        <f>Resultat_liste!Y197</f>
        <v>5</v>
      </c>
    </row>
    <row r="196" spans="1:18" x14ac:dyDescent="0.25">
      <c r="A196" s="465">
        <v>30001</v>
      </c>
      <c r="B196" s="465">
        <v>1</v>
      </c>
      <c r="C196" s="465">
        <v>300</v>
      </c>
      <c r="D196" s="465">
        <v>300</v>
      </c>
      <c r="E196" s="465">
        <v>1</v>
      </c>
      <c r="N196" s="460">
        <v>1950</v>
      </c>
      <c r="O196" s="461">
        <f>Resultat_liste!J198</f>
        <v>0</v>
      </c>
      <c r="P196" s="461">
        <f>Resultat_liste!M198</f>
        <v>-10</v>
      </c>
      <c r="Q196" s="461">
        <f>Resultat_liste!V198</f>
        <v>0</v>
      </c>
      <c r="R196" s="461">
        <f>Resultat_liste!Y198</f>
        <v>4</v>
      </c>
    </row>
    <row r="197" spans="1:18" x14ac:dyDescent="0.25">
      <c r="A197" s="465">
        <v>30002</v>
      </c>
      <c r="B197" s="465">
        <v>2</v>
      </c>
      <c r="C197" s="465">
        <v>300</v>
      </c>
      <c r="D197" s="465">
        <v>560</v>
      </c>
      <c r="E197" s="465">
        <v>2</v>
      </c>
      <c r="N197" s="460">
        <v>1960</v>
      </c>
      <c r="O197" s="461">
        <f>Resultat_liste!J199</f>
        <v>3</v>
      </c>
      <c r="P197" s="461">
        <f>Resultat_liste!M199</f>
        <v>8</v>
      </c>
      <c r="Q197" s="461">
        <f>Resultat_liste!V199</f>
        <v>0</v>
      </c>
      <c r="R197" s="461">
        <f>Resultat_liste!Y199</f>
        <v>4</v>
      </c>
    </row>
    <row r="198" spans="1:18" x14ac:dyDescent="0.25">
      <c r="A198" s="465">
        <v>30003</v>
      </c>
      <c r="B198" s="465">
        <v>3</v>
      </c>
      <c r="C198" s="465">
        <v>300</v>
      </c>
      <c r="D198" s="465">
        <v>740</v>
      </c>
      <c r="E198" s="465">
        <v>3</v>
      </c>
      <c r="N198" s="460">
        <v>1970</v>
      </c>
      <c r="O198" s="461">
        <f>Resultat_liste!J200</f>
        <v>0</v>
      </c>
      <c r="P198" s="461">
        <f>Resultat_liste!M200</f>
        <v>5</v>
      </c>
      <c r="Q198" s="461">
        <f>Resultat_liste!V200</f>
        <v>0</v>
      </c>
      <c r="R198" s="461">
        <f>Resultat_liste!Y200</f>
        <v>2</v>
      </c>
    </row>
    <row r="199" spans="1:18" x14ac:dyDescent="0.25">
      <c r="A199" s="465">
        <v>30004</v>
      </c>
      <c r="B199" s="465">
        <v>4</v>
      </c>
      <c r="C199" s="465">
        <v>300</v>
      </c>
      <c r="D199" s="465">
        <v>130</v>
      </c>
      <c r="E199" s="465">
        <v>4</v>
      </c>
      <c r="N199" s="460">
        <v>1980</v>
      </c>
      <c r="O199" s="461">
        <f>Resultat_liste!J201</f>
        <v>-7</v>
      </c>
      <c r="P199" s="461">
        <f>Resultat_liste!M201</f>
        <v>5</v>
      </c>
      <c r="Q199" s="461">
        <f>Resultat_liste!V201</f>
        <v>0</v>
      </c>
      <c r="R199" s="461">
        <f>Resultat_liste!Y201</f>
        <v>-3</v>
      </c>
    </row>
    <row r="200" spans="1:18" x14ac:dyDescent="0.25">
      <c r="A200" s="465">
        <v>30005</v>
      </c>
      <c r="B200" s="465">
        <v>5</v>
      </c>
      <c r="C200" s="465">
        <v>300</v>
      </c>
      <c r="D200" s="465">
        <v>90</v>
      </c>
      <c r="E200" s="465">
        <v>5</v>
      </c>
      <c r="N200" s="460">
        <v>1990</v>
      </c>
      <c r="O200" s="461">
        <f>Resultat_liste!J202</f>
        <v>0</v>
      </c>
      <c r="P200" s="461">
        <f>Resultat_liste!M202</f>
        <v>9</v>
      </c>
      <c r="Q200" s="461">
        <f>Resultat_liste!V202</f>
        <v>0</v>
      </c>
      <c r="R200" s="461">
        <f>Resultat_liste!Y202</f>
        <v>2</v>
      </c>
    </row>
    <row r="201" spans="1:18" x14ac:dyDescent="0.25">
      <c r="A201" s="465">
        <v>30006</v>
      </c>
      <c r="B201" s="465">
        <v>6</v>
      </c>
      <c r="C201" s="465">
        <v>300</v>
      </c>
      <c r="D201" s="465">
        <v>1240</v>
      </c>
      <c r="E201" s="465">
        <v>6</v>
      </c>
      <c r="N201" s="460">
        <v>2000</v>
      </c>
      <c r="O201" s="461">
        <f>Resultat_liste!J203</f>
        <v>0</v>
      </c>
      <c r="P201" s="461">
        <f>Resultat_liste!M203</f>
        <v>4</v>
      </c>
      <c r="Q201" s="461">
        <f>Resultat_liste!V203</f>
        <v>0</v>
      </c>
      <c r="R201" s="461">
        <f>Resultat_liste!Y203</f>
        <v>-3</v>
      </c>
    </row>
    <row r="202" spans="1:18" x14ac:dyDescent="0.25">
      <c r="A202" s="465">
        <v>30007</v>
      </c>
      <c r="B202" s="465">
        <v>7</v>
      </c>
      <c r="C202" s="465">
        <v>300</v>
      </c>
      <c r="D202" s="465">
        <v>1880</v>
      </c>
      <c r="E202" s="465">
        <v>7</v>
      </c>
      <c r="N202" s="460">
        <v>2010</v>
      </c>
      <c r="O202" s="461">
        <f>Resultat_liste!J204</f>
        <v>0</v>
      </c>
      <c r="P202" s="461">
        <f>Resultat_liste!M204</f>
        <v>4</v>
      </c>
      <c r="Q202" s="461">
        <f>Resultat_liste!V204</f>
        <v>0</v>
      </c>
      <c r="R202" s="461">
        <f>Resultat_liste!Y204</f>
        <v>2</v>
      </c>
    </row>
    <row r="203" spans="1:18" x14ac:dyDescent="0.25">
      <c r="A203" s="465">
        <v>31001</v>
      </c>
      <c r="B203" s="465">
        <v>1</v>
      </c>
      <c r="C203" s="465">
        <v>310</v>
      </c>
      <c r="D203" s="465">
        <v>310</v>
      </c>
      <c r="E203" s="465">
        <v>1</v>
      </c>
      <c r="N203" s="460">
        <v>2020</v>
      </c>
      <c r="O203" s="461">
        <f>Resultat_liste!J205</f>
        <v>0</v>
      </c>
      <c r="P203" s="461">
        <f>Resultat_liste!M205</f>
        <v>-4</v>
      </c>
      <c r="Q203" s="461">
        <f>Resultat_liste!V205</f>
        <v>0</v>
      </c>
      <c r="R203" s="461">
        <f>Resultat_liste!Y205</f>
        <v>2</v>
      </c>
    </row>
    <row r="204" spans="1:18" x14ac:dyDescent="0.25">
      <c r="A204" s="465">
        <v>31002</v>
      </c>
      <c r="B204" s="465">
        <v>2</v>
      </c>
      <c r="C204" s="465">
        <v>310</v>
      </c>
      <c r="D204" s="465">
        <v>560</v>
      </c>
      <c r="E204" s="465">
        <v>2</v>
      </c>
      <c r="N204" s="460">
        <v>2030</v>
      </c>
      <c r="O204" s="461">
        <f>Resultat_liste!J206</f>
        <v>0</v>
      </c>
      <c r="P204" s="461">
        <f>Resultat_liste!M206</f>
        <v>5</v>
      </c>
      <c r="Q204" s="461">
        <f>Resultat_liste!V206</f>
        <v>0</v>
      </c>
      <c r="R204" s="461">
        <f>Resultat_liste!Y206</f>
        <v>-3</v>
      </c>
    </row>
    <row r="205" spans="1:18" x14ac:dyDescent="0.25">
      <c r="A205" s="465">
        <v>31003</v>
      </c>
      <c r="B205" s="465">
        <v>3</v>
      </c>
      <c r="C205" s="465">
        <v>310</v>
      </c>
      <c r="D205" s="465">
        <v>740</v>
      </c>
      <c r="E205" s="465">
        <v>3</v>
      </c>
      <c r="N205" s="460">
        <v>2040</v>
      </c>
      <c r="O205" s="461">
        <f>Resultat_liste!J207</f>
        <v>0</v>
      </c>
      <c r="P205" s="461">
        <f>Resultat_liste!M207</f>
        <v>-6</v>
      </c>
      <c r="Q205" s="461">
        <f>Resultat_liste!V207</f>
        <v>3</v>
      </c>
      <c r="R205" s="461">
        <f>Resultat_liste!Y207</f>
        <v>-3</v>
      </c>
    </row>
    <row r="206" spans="1:18" x14ac:dyDescent="0.25">
      <c r="A206" s="465">
        <v>31004</v>
      </c>
      <c r="B206" s="465">
        <v>4</v>
      </c>
      <c r="C206" s="465">
        <v>310</v>
      </c>
      <c r="D206" s="465">
        <v>130</v>
      </c>
      <c r="E206" s="465">
        <v>4</v>
      </c>
      <c r="N206" s="460">
        <v>2050</v>
      </c>
      <c r="O206" s="461">
        <f>Resultat_liste!J208</f>
        <v>0</v>
      </c>
      <c r="P206" s="461">
        <f>Resultat_liste!M208</f>
        <v>4</v>
      </c>
      <c r="Q206" s="461">
        <f>Resultat_liste!V208</f>
        <v>0</v>
      </c>
      <c r="R206" s="461">
        <f>Resultat_liste!Y208</f>
        <v>-3</v>
      </c>
    </row>
    <row r="207" spans="1:18" x14ac:dyDescent="0.25">
      <c r="A207" s="465">
        <v>31005</v>
      </c>
      <c r="B207" s="465">
        <v>5</v>
      </c>
      <c r="C207" s="465">
        <v>310</v>
      </c>
      <c r="D207" s="465">
        <v>90</v>
      </c>
      <c r="E207" s="465">
        <v>5</v>
      </c>
      <c r="N207" s="460">
        <v>2060</v>
      </c>
      <c r="O207" s="461">
        <f>Resultat_liste!J209</f>
        <v>-3</v>
      </c>
      <c r="P207" s="461">
        <f>Resultat_liste!M209</f>
        <v>-6</v>
      </c>
      <c r="Q207" s="461">
        <f>Resultat_liste!V209</f>
        <v>0</v>
      </c>
      <c r="R207" s="461">
        <f>Resultat_liste!Y209</f>
        <v>-3</v>
      </c>
    </row>
    <row r="208" spans="1:18" x14ac:dyDescent="0.25">
      <c r="A208" s="465">
        <v>31006</v>
      </c>
      <c r="B208" s="465">
        <v>6</v>
      </c>
      <c r="C208" s="465">
        <v>310</v>
      </c>
      <c r="D208" s="465">
        <v>1240</v>
      </c>
      <c r="E208" s="465">
        <v>6</v>
      </c>
      <c r="N208" s="460">
        <v>2070</v>
      </c>
      <c r="O208" s="461">
        <f>Resultat_liste!J210</f>
        <v>3</v>
      </c>
      <c r="P208" s="461">
        <f>Resultat_liste!M210</f>
        <v>3</v>
      </c>
      <c r="Q208" s="461">
        <f>Resultat_liste!V210</f>
        <v>0</v>
      </c>
      <c r="R208" s="461">
        <f>Resultat_liste!Y210</f>
        <v>6</v>
      </c>
    </row>
    <row r="209" spans="1:18" x14ac:dyDescent="0.25">
      <c r="A209" s="465">
        <v>31007</v>
      </c>
      <c r="B209" s="465">
        <v>7</v>
      </c>
      <c r="C209" s="465">
        <v>310</v>
      </c>
      <c r="D209" s="465">
        <v>1880</v>
      </c>
      <c r="E209" s="465">
        <v>7</v>
      </c>
      <c r="N209" s="460">
        <v>2080</v>
      </c>
      <c r="O209" s="461">
        <f>Resultat_liste!J211</f>
        <v>2</v>
      </c>
      <c r="P209" s="461">
        <f>Resultat_liste!M211</f>
        <v>4</v>
      </c>
      <c r="Q209" s="461">
        <f>Resultat_liste!V211</f>
        <v>0</v>
      </c>
      <c r="R209" s="461">
        <f>Resultat_liste!Y211</f>
        <v>4</v>
      </c>
    </row>
    <row r="210" spans="1:18" x14ac:dyDescent="0.25">
      <c r="A210" s="465">
        <v>32001</v>
      </c>
      <c r="B210" s="465">
        <v>1</v>
      </c>
      <c r="C210" s="465">
        <v>320</v>
      </c>
      <c r="D210" s="465">
        <v>320</v>
      </c>
      <c r="E210" s="465">
        <v>1</v>
      </c>
      <c r="N210" s="460">
        <v>2090</v>
      </c>
      <c r="O210" s="461">
        <f>Resultat_liste!J212</f>
        <v>-6</v>
      </c>
      <c r="P210" s="461">
        <f>Resultat_liste!M212</f>
        <v>6</v>
      </c>
      <c r="Q210" s="461">
        <f>Resultat_liste!V212</f>
        <v>0</v>
      </c>
      <c r="R210" s="461">
        <f>Resultat_liste!Y212</f>
        <v>4</v>
      </c>
    </row>
    <row r="211" spans="1:18" x14ac:dyDescent="0.25">
      <c r="A211" s="465">
        <v>32002</v>
      </c>
      <c r="B211" s="465">
        <v>2</v>
      </c>
      <c r="C211" s="465">
        <v>320</v>
      </c>
      <c r="D211" s="465">
        <v>570</v>
      </c>
      <c r="E211" s="465">
        <v>2</v>
      </c>
      <c r="N211" s="460">
        <v>2100</v>
      </c>
      <c r="O211" s="461">
        <f>Resultat_liste!J213</f>
        <v>0</v>
      </c>
      <c r="P211" s="461">
        <f>Resultat_liste!M213</f>
        <v>6</v>
      </c>
      <c r="Q211" s="461">
        <f>Resultat_liste!V213</f>
        <v>0</v>
      </c>
      <c r="R211" s="461">
        <f>Resultat_liste!Y213</f>
        <v>-5</v>
      </c>
    </row>
    <row r="212" spans="1:18" x14ac:dyDescent="0.25">
      <c r="A212" s="465">
        <v>32003</v>
      </c>
      <c r="B212" s="465">
        <v>3</v>
      </c>
      <c r="C212" s="465">
        <v>320</v>
      </c>
      <c r="D212" s="465">
        <v>750</v>
      </c>
      <c r="E212" s="465">
        <v>3</v>
      </c>
      <c r="N212" s="460">
        <v>2110</v>
      </c>
      <c r="O212" s="461">
        <f>Resultat_liste!J214</f>
        <v>0</v>
      </c>
      <c r="P212" s="461">
        <f>Resultat_liste!M214</f>
        <v>3</v>
      </c>
      <c r="Q212" s="461">
        <f>Resultat_liste!V214</f>
        <v>0</v>
      </c>
      <c r="R212" s="461">
        <f>Resultat_liste!Y214</f>
        <v>-4</v>
      </c>
    </row>
    <row r="213" spans="1:18" x14ac:dyDescent="0.25">
      <c r="A213" s="465">
        <v>32004</v>
      </c>
      <c r="B213" s="465">
        <v>4</v>
      </c>
      <c r="C213" s="465">
        <v>320</v>
      </c>
      <c r="D213" s="465">
        <v>130</v>
      </c>
      <c r="E213" s="465">
        <v>4</v>
      </c>
      <c r="N213" s="460">
        <v>2120</v>
      </c>
      <c r="O213" s="461">
        <f>Resultat_liste!J215</f>
        <v>-6</v>
      </c>
      <c r="P213" s="461">
        <f>Resultat_liste!M215</f>
        <v>6</v>
      </c>
      <c r="Q213" s="461">
        <f>Resultat_liste!V215</f>
        <v>6</v>
      </c>
      <c r="R213" s="461">
        <f>Resultat_liste!Y215</f>
        <v>-3</v>
      </c>
    </row>
    <row r="214" spans="1:18" x14ac:dyDescent="0.25">
      <c r="A214" s="465">
        <v>32005</v>
      </c>
      <c r="B214" s="465">
        <v>5</v>
      </c>
      <c r="C214" s="465">
        <v>320</v>
      </c>
      <c r="D214" s="465">
        <v>90</v>
      </c>
      <c r="E214" s="465">
        <v>5</v>
      </c>
      <c r="N214" s="460">
        <v>2130</v>
      </c>
      <c r="O214" s="461">
        <f>Resultat_liste!J216</f>
        <v>0</v>
      </c>
      <c r="P214" s="461">
        <f>Resultat_liste!M216</f>
        <v>5</v>
      </c>
      <c r="Q214" s="461">
        <f>Resultat_liste!V216</f>
        <v>0</v>
      </c>
      <c r="R214" s="461">
        <f>Resultat_liste!Y216</f>
        <v>-5</v>
      </c>
    </row>
    <row r="215" spans="1:18" x14ac:dyDescent="0.25">
      <c r="A215" s="465">
        <v>32006</v>
      </c>
      <c r="B215" s="465">
        <v>6</v>
      </c>
      <c r="C215" s="465">
        <v>320</v>
      </c>
      <c r="D215" s="465">
        <v>1240</v>
      </c>
      <c r="E215" s="465">
        <v>6</v>
      </c>
      <c r="N215" s="460">
        <v>2140</v>
      </c>
      <c r="O215" s="461">
        <f>Resultat_liste!J217</f>
        <v>3</v>
      </c>
      <c r="P215" s="461">
        <f>Resultat_liste!M217</f>
        <v>8</v>
      </c>
      <c r="Q215" s="461">
        <f>Resultat_liste!V217</f>
        <v>0</v>
      </c>
      <c r="R215" s="461">
        <f>Resultat_liste!Y217</f>
        <v>4</v>
      </c>
    </row>
    <row r="216" spans="1:18" x14ac:dyDescent="0.25">
      <c r="A216" s="465">
        <v>32007</v>
      </c>
      <c r="B216" s="465">
        <v>7</v>
      </c>
      <c r="C216" s="465">
        <v>320</v>
      </c>
      <c r="D216" s="465">
        <v>1880</v>
      </c>
      <c r="E216" s="465">
        <v>7</v>
      </c>
      <c r="N216" s="460">
        <v>2150</v>
      </c>
      <c r="O216" s="461">
        <f>Resultat_liste!J218</f>
        <v>-4</v>
      </c>
      <c r="P216" s="461">
        <f>Resultat_liste!M218</f>
        <v>7</v>
      </c>
      <c r="Q216" s="461">
        <f>Resultat_liste!V218</f>
        <v>1</v>
      </c>
      <c r="R216" s="461">
        <f>Resultat_liste!Y218</f>
        <v>7</v>
      </c>
    </row>
    <row r="217" spans="1:18" x14ac:dyDescent="0.25">
      <c r="A217" s="465">
        <v>33001</v>
      </c>
      <c r="B217" s="465">
        <v>1</v>
      </c>
      <c r="C217" s="465">
        <v>330</v>
      </c>
      <c r="D217" s="465">
        <v>330</v>
      </c>
      <c r="E217" s="465">
        <v>1</v>
      </c>
      <c r="N217" s="460">
        <v>2160</v>
      </c>
      <c r="O217" s="461">
        <f>Resultat_liste!J219</f>
        <v>0</v>
      </c>
      <c r="P217" s="461">
        <f>Resultat_liste!M219</f>
        <v>0</v>
      </c>
      <c r="Q217" s="461">
        <f>Resultat_liste!V219</f>
        <v>0</v>
      </c>
      <c r="R217" s="461">
        <f>Resultat_liste!Y219</f>
        <v>0</v>
      </c>
    </row>
    <row r="218" spans="1:18" x14ac:dyDescent="0.25">
      <c r="A218" s="465">
        <v>33002</v>
      </c>
      <c r="B218" s="465">
        <v>2</v>
      </c>
      <c r="C218" s="465">
        <v>330</v>
      </c>
      <c r="D218" s="465">
        <v>570</v>
      </c>
      <c r="E218" s="465">
        <v>2</v>
      </c>
      <c r="N218" s="460">
        <v>2170</v>
      </c>
      <c r="O218" s="461">
        <f>Resultat_liste!J220</f>
        <v>0</v>
      </c>
      <c r="P218" s="461">
        <f>Resultat_liste!M220</f>
        <v>0</v>
      </c>
      <c r="Q218" s="461">
        <f>Resultat_liste!V220</f>
        <v>0</v>
      </c>
      <c r="R218" s="461">
        <f>Resultat_liste!Y220</f>
        <v>0</v>
      </c>
    </row>
    <row r="219" spans="1:18" x14ac:dyDescent="0.25">
      <c r="A219" s="465">
        <v>33003</v>
      </c>
      <c r="B219" s="465">
        <v>3</v>
      </c>
      <c r="C219" s="465">
        <v>330</v>
      </c>
      <c r="D219" s="465">
        <v>750</v>
      </c>
      <c r="E219" s="465">
        <v>3</v>
      </c>
      <c r="N219" s="460">
        <v>2180</v>
      </c>
      <c r="O219" s="461">
        <f>Resultat_liste!J221</f>
        <v>0</v>
      </c>
      <c r="P219" s="461">
        <f>Resultat_liste!M221</f>
        <v>0</v>
      </c>
      <c r="Q219" s="461">
        <f>Resultat_liste!V221</f>
        <v>0</v>
      </c>
      <c r="R219" s="461">
        <f>Resultat_liste!Y221</f>
        <v>0</v>
      </c>
    </row>
    <row r="220" spans="1:18" x14ac:dyDescent="0.25">
      <c r="A220" s="465">
        <v>33004</v>
      </c>
      <c r="B220" s="465">
        <v>4</v>
      </c>
      <c r="C220" s="465">
        <v>330</v>
      </c>
      <c r="D220" s="465">
        <v>130</v>
      </c>
      <c r="E220" s="465">
        <v>4</v>
      </c>
      <c r="N220" s="460">
        <v>2190</v>
      </c>
      <c r="O220" s="461">
        <f>Resultat_liste!J222</f>
        <v>0</v>
      </c>
      <c r="P220" s="461">
        <f>Resultat_liste!M222</f>
        <v>0</v>
      </c>
      <c r="Q220" s="461">
        <f>Resultat_liste!V222</f>
        <v>0</v>
      </c>
      <c r="R220" s="461">
        <f>Resultat_liste!Y222</f>
        <v>0</v>
      </c>
    </row>
    <row r="221" spans="1:18" x14ac:dyDescent="0.25">
      <c r="A221" s="465">
        <v>33005</v>
      </c>
      <c r="B221" s="465">
        <v>5</v>
      </c>
      <c r="C221" s="465">
        <v>330</v>
      </c>
      <c r="D221" s="465">
        <v>90</v>
      </c>
      <c r="E221" s="465">
        <v>5</v>
      </c>
      <c r="N221" s="460">
        <v>2200</v>
      </c>
      <c r="O221" s="461">
        <f>Resultat_liste!J223</f>
        <v>0</v>
      </c>
      <c r="P221" s="461">
        <f>Resultat_liste!M223</f>
        <v>0</v>
      </c>
      <c r="Q221" s="461">
        <f>Resultat_liste!V223</f>
        <v>0</v>
      </c>
      <c r="R221" s="461">
        <f>Resultat_liste!Y223</f>
        <v>0</v>
      </c>
    </row>
    <row r="222" spans="1:18" x14ac:dyDescent="0.25">
      <c r="A222" s="465">
        <v>33006</v>
      </c>
      <c r="B222" s="465">
        <v>6</v>
      </c>
      <c r="C222" s="465">
        <v>330</v>
      </c>
      <c r="D222" s="465">
        <v>1240</v>
      </c>
      <c r="E222" s="465">
        <v>6</v>
      </c>
      <c r="N222" s="460">
        <v>2210</v>
      </c>
      <c r="O222" s="461">
        <f>Resultat_liste!J224</f>
        <v>0</v>
      </c>
      <c r="P222" s="461">
        <f>Resultat_liste!M224</f>
        <v>0</v>
      </c>
      <c r="Q222" s="461">
        <f>Resultat_liste!V224</f>
        <v>0</v>
      </c>
      <c r="R222" s="461">
        <f>Resultat_liste!Y224</f>
        <v>0</v>
      </c>
    </row>
    <row r="223" spans="1:18" x14ac:dyDescent="0.25">
      <c r="A223" s="465">
        <v>33007</v>
      </c>
      <c r="B223" s="465">
        <v>7</v>
      </c>
      <c r="C223" s="465">
        <v>330</v>
      </c>
      <c r="D223" s="465">
        <v>1890</v>
      </c>
      <c r="E223" s="465">
        <v>7</v>
      </c>
      <c r="N223" s="460">
        <v>2220</v>
      </c>
      <c r="O223" s="461">
        <f>Resultat_liste!J225</f>
        <v>0</v>
      </c>
      <c r="P223" s="461">
        <f>Resultat_liste!M225</f>
        <v>0</v>
      </c>
      <c r="Q223" s="461">
        <f>Resultat_liste!V225</f>
        <v>0</v>
      </c>
      <c r="R223" s="461">
        <f>Resultat_liste!Y225</f>
        <v>0</v>
      </c>
    </row>
    <row r="224" spans="1:18" x14ac:dyDescent="0.25">
      <c r="A224" s="465">
        <v>34001</v>
      </c>
      <c r="B224" s="465">
        <v>1</v>
      </c>
      <c r="C224" s="465">
        <v>340</v>
      </c>
      <c r="D224" s="465">
        <v>340</v>
      </c>
      <c r="E224" s="465">
        <v>1</v>
      </c>
      <c r="N224" s="460">
        <v>2230</v>
      </c>
      <c r="O224" s="461">
        <f>Resultat_liste!J226</f>
        <v>0</v>
      </c>
      <c r="P224" s="461">
        <f>Resultat_liste!M226</f>
        <v>0</v>
      </c>
      <c r="Q224" s="461">
        <f>Resultat_liste!V226</f>
        <v>0</v>
      </c>
      <c r="R224" s="461">
        <f>Resultat_liste!Y226</f>
        <v>0</v>
      </c>
    </row>
    <row r="225" spans="1:18" x14ac:dyDescent="0.25">
      <c r="A225" s="465">
        <v>34002</v>
      </c>
      <c r="B225" s="465">
        <v>2</v>
      </c>
      <c r="C225" s="465">
        <v>340</v>
      </c>
      <c r="D225" s="465">
        <v>570</v>
      </c>
      <c r="E225" s="465">
        <v>2</v>
      </c>
      <c r="N225" s="460">
        <v>2240</v>
      </c>
      <c r="O225" s="461">
        <f>Resultat_liste!J227</f>
        <v>0</v>
      </c>
      <c r="P225" s="461">
        <f>Resultat_liste!M227</f>
        <v>0</v>
      </c>
      <c r="Q225" s="461">
        <f>Resultat_liste!V227</f>
        <v>0</v>
      </c>
      <c r="R225" s="461">
        <f>Resultat_liste!Y227</f>
        <v>0</v>
      </c>
    </row>
    <row r="226" spans="1:18" x14ac:dyDescent="0.25">
      <c r="A226" s="465">
        <v>34003</v>
      </c>
      <c r="B226" s="465">
        <v>3</v>
      </c>
      <c r="C226" s="465">
        <v>340</v>
      </c>
      <c r="D226" s="465">
        <v>750</v>
      </c>
      <c r="E226" s="465">
        <v>3</v>
      </c>
      <c r="N226" s="460">
        <v>2250</v>
      </c>
      <c r="O226" s="461">
        <f>Resultat_liste!J228</f>
        <v>0</v>
      </c>
      <c r="P226" s="461">
        <f>Resultat_liste!M228</f>
        <v>0</v>
      </c>
      <c r="Q226" s="461">
        <f>Resultat_liste!V228</f>
        <v>0</v>
      </c>
      <c r="R226" s="461">
        <f>Resultat_liste!Y228</f>
        <v>0</v>
      </c>
    </row>
    <row r="227" spans="1:18" x14ac:dyDescent="0.25">
      <c r="A227" s="465">
        <v>34004</v>
      </c>
      <c r="B227" s="465">
        <v>4</v>
      </c>
      <c r="C227" s="465">
        <v>340</v>
      </c>
      <c r="D227" s="465">
        <v>130</v>
      </c>
      <c r="E227" s="465">
        <v>4</v>
      </c>
      <c r="N227" s="460">
        <v>2260</v>
      </c>
      <c r="O227" s="461">
        <f>Resultat_liste!J229</f>
        <v>0</v>
      </c>
      <c r="P227" s="461">
        <f>Resultat_liste!M229</f>
        <v>0</v>
      </c>
      <c r="Q227" s="461">
        <f>Resultat_liste!V229</f>
        <v>0</v>
      </c>
      <c r="R227" s="461">
        <f>Resultat_liste!Y229</f>
        <v>0</v>
      </c>
    </row>
    <row r="228" spans="1:18" x14ac:dyDescent="0.25">
      <c r="A228" s="465">
        <v>34005</v>
      </c>
      <c r="B228" s="465">
        <v>5</v>
      </c>
      <c r="C228" s="465">
        <v>340</v>
      </c>
      <c r="D228" s="465">
        <v>90</v>
      </c>
      <c r="E228" s="465">
        <v>5</v>
      </c>
      <c r="N228" s="460">
        <v>2270</v>
      </c>
      <c r="O228" s="461">
        <f>Resultat_liste!J230</f>
        <v>0</v>
      </c>
      <c r="P228" s="461">
        <f>Resultat_liste!M230</f>
        <v>0</v>
      </c>
      <c r="Q228" s="461">
        <f>Resultat_liste!V230</f>
        <v>0</v>
      </c>
      <c r="R228" s="461">
        <f>Resultat_liste!Y230</f>
        <v>0</v>
      </c>
    </row>
    <row r="229" spans="1:18" x14ac:dyDescent="0.25">
      <c r="A229" s="465">
        <v>34006</v>
      </c>
      <c r="B229" s="465">
        <v>6</v>
      </c>
      <c r="C229" s="465">
        <v>340</v>
      </c>
      <c r="D229" s="465">
        <v>1250</v>
      </c>
      <c r="E229" s="465">
        <v>6</v>
      </c>
      <c r="N229" s="460">
        <v>2280</v>
      </c>
      <c r="O229" s="461">
        <f>Resultat_liste!J231</f>
        <v>0</v>
      </c>
      <c r="P229" s="461">
        <f>Resultat_liste!M231</f>
        <v>0</v>
      </c>
      <c r="Q229" s="461">
        <f>Resultat_liste!V231</f>
        <v>0</v>
      </c>
      <c r="R229" s="461">
        <f>Resultat_liste!Y231</f>
        <v>0</v>
      </c>
    </row>
    <row r="230" spans="1:18" x14ac:dyDescent="0.25">
      <c r="A230" s="465">
        <v>34007</v>
      </c>
      <c r="B230" s="465">
        <v>7</v>
      </c>
      <c r="C230" s="465">
        <v>340</v>
      </c>
      <c r="D230" s="465">
        <v>1900</v>
      </c>
      <c r="E230" s="465">
        <v>7</v>
      </c>
      <c r="N230" s="460">
        <v>2290</v>
      </c>
      <c r="O230" s="461">
        <f>Resultat_liste!J232</f>
        <v>0</v>
      </c>
      <c r="P230" s="461">
        <f>Resultat_liste!M232</f>
        <v>0</v>
      </c>
      <c r="Q230" s="461">
        <f>Resultat_liste!V232</f>
        <v>0</v>
      </c>
      <c r="R230" s="461">
        <f>Resultat_liste!Y232</f>
        <v>0</v>
      </c>
    </row>
    <row r="231" spans="1:18" x14ac:dyDescent="0.25">
      <c r="A231" s="465">
        <v>35001</v>
      </c>
      <c r="B231" s="465">
        <v>1</v>
      </c>
      <c r="C231" s="465">
        <v>350</v>
      </c>
      <c r="D231" s="465">
        <v>350</v>
      </c>
      <c r="E231" s="465">
        <v>1</v>
      </c>
      <c r="N231" s="460">
        <v>2300</v>
      </c>
      <c r="O231" s="461">
        <f>Resultat_liste!J233</f>
        <v>0</v>
      </c>
      <c r="P231" s="461">
        <f>Resultat_liste!M233</f>
        <v>0</v>
      </c>
      <c r="Q231" s="461">
        <f>Resultat_liste!V233</f>
        <v>0</v>
      </c>
      <c r="R231" s="461">
        <f>Resultat_liste!Y233</f>
        <v>0</v>
      </c>
    </row>
    <row r="232" spans="1:18" x14ac:dyDescent="0.25">
      <c r="A232" s="465">
        <v>35002</v>
      </c>
      <c r="B232" s="465">
        <v>2</v>
      </c>
      <c r="C232" s="465">
        <v>350</v>
      </c>
      <c r="D232" s="465">
        <v>580</v>
      </c>
      <c r="E232" s="465">
        <v>2</v>
      </c>
      <c r="N232" s="460">
        <v>2310</v>
      </c>
      <c r="O232" s="461">
        <f>Resultat_liste!J234</f>
        <v>0</v>
      </c>
      <c r="P232" s="461">
        <f>Resultat_liste!M234</f>
        <v>0</v>
      </c>
      <c r="Q232" s="461">
        <f>Resultat_liste!V234</f>
        <v>0</v>
      </c>
      <c r="R232" s="461">
        <f>Resultat_liste!Y234</f>
        <v>0</v>
      </c>
    </row>
    <row r="233" spans="1:18" x14ac:dyDescent="0.25">
      <c r="A233" s="465">
        <v>35003</v>
      </c>
      <c r="B233" s="465">
        <v>3</v>
      </c>
      <c r="C233" s="465">
        <v>350</v>
      </c>
      <c r="D233" s="465">
        <v>750</v>
      </c>
      <c r="E233" s="465">
        <v>3</v>
      </c>
      <c r="N233" s="460">
        <v>2320</v>
      </c>
      <c r="O233" s="461">
        <f>Resultat_liste!J235</f>
        <v>0</v>
      </c>
      <c r="P233" s="461">
        <f>Resultat_liste!M235</f>
        <v>0</v>
      </c>
      <c r="Q233" s="461">
        <f>Resultat_liste!V235</f>
        <v>0</v>
      </c>
      <c r="R233" s="461">
        <f>Resultat_liste!Y235</f>
        <v>0</v>
      </c>
    </row>
    <row r="234" spans="1:18" x14ac:dyDescent="0.25">
      <c r="A234" s="465">
        <v>35004</v>
      </c>
      <c r="B234" s="465">
        <v>4</v>
      </c>
      <c r="C234" s="465">
        <v>350</v>
      </c>
      <c r="D234" s="465">
        <v>130</v>
      </c>
      <c r="E234" s="465">
        <v>4</v>
      </c>
      <c r="N234" s="460">
        <v>2330</v>
      </c>
      <c r="O234" s="461">
        <f>Resultat_liste!J236</f>
        <v>0</v>
      </c>
      <c r="P234" s="461">
        <f>Resultat_liste!M236</f>
        <v>0</v>
      </c>
      <c r="Q234" s="461">
        <f>Resultat_liste!V236</f>
        <v>0</v>
      </c>
      <c r="R234" s="461">
        <f>Resultat_liste!Y236</f>
        <v>0</v>
      </c>
    </row>
    <row r="235" spans="1:18" x14ac:dyDescent="0.25">
      <c r="A235" s="465">
        <v>35005</v>
      </c>
      <c r="B235" s="465">
        <v>5</v>
      </c>
      <c r="C235" s="465">
        <v>350</v>
      </c>
      <c r="D235" s="465">
        <v>90</v>
      </c>
      <c r="E235" s="465">
        <v>5</v>
      </c>
      <c r="N235" s="460">
        <v>2340</v>
      </c>
      <c r="O235" s="461">
        <f>Resultat_liste!J237</f>
        <v>0</v>
      </c>
      <c r="P235" s="461">
        <f>Resultat_liste!M237</f>
        <v>0</v>
      </c>
      <c r="Q235" s="461">
        <f>Resultat_liste!V237</f>
        <v>0</v>
      </c>
      <c r="R235" s="461">
        <f>Resultat_liste!Y237</f>
        <v>0</v>
      </c>
    </row>
    <row r="236" spans="1:18" x14ac:dyDescent="0.25">
      <c r="A236" s="465">
        <v>35006</v>
      </c>
      <c r="B236" s="465">
        <v>6</v>
      </c>
      <c r="C236" s="465">
        <v>350</v>
      </c>
      <c r="D236" s="465">
        <v>1250</v>
      </c>
      <c r="E236" s="465">
        <v>6</v>
      </c>
      <c r="N236" s="460">
        <v>2350</v>
      </c>
      <c r="O236" s="461">
        <f>Resultat_liste!J238</f>
        <v>0</v>
      </c>
      <c r="P236" s="461">
        <f>Resultat_liste!M238</f>
        <v>0</v>
      </c>
      <c r="Q236" s="461">
        <f>Resultat_liste!V238</f>
        <v>0</v>
      </c>
      <c r="R236" s="461">
        <f>Resultat_liste!Y238</f>
        <v>0</v>
      </c>
    </row>
    <row r="237" spans="1:18" x14ac:dyDescent="0.25">
      <c r="A237" s="465">
        <v>35007</v>
      </c>
      <c r="B237" s="465">
        <v>7</v>
      </c>
      <c r="C237" s="465">
        <v>350</v>
      </c>
      <c r="D237" s="465">
        <v>1900</v>
      </c>
      <c r="E237" s="465">
        <v>7</v>
      </c>
      <c r="N237" s="460">
        <v>2360</v>
      </c>
      <c r="O237" s="461">
        <f>Resultat_liste!J239</f>
        <v>0</v>
      </c>
      <c r="P237" s="461">
        <f>Resultat_liste!M239</f>
        <v>0</v>
      </c>
      <c r="Q237" s="461">
        <f>Resultat_liste!V239</f>
        <v>0</v>
      </c>
      <c r="R237" s="461">
        <f>Resultat_liste!Y239</f>
        <v>0</v>
      </c>
    </row>
    <row r="238" spans="1:18" x14ac:dyDescent="0.25">
      <c r="A238" s="465">
        <v>36001</v>
      </c>
      <c r="B238" s="465">
        <v>1</v>
      </c>
      <c r="C238" s="465">
        <v>360</v>
      </c>
      <c r="D238" s="465">
        <v>360</v>
      </c>
      <c r="E238" s="465">
        <v>1</v>
      </c>
      <c r="N238" s="460">
        <v>2370</v>
      </c>
      <c r="O238" s="461">
        <f>Resultat_liste!J240</f>
        <v>0</v>
      </c>
      <c r="P238" s="461">
        <f>Resultat_liste!M240</f>
        <v>0</v>
      </c>
      <c r="Q238" s="461">
        <f>Resultat_liste!V240</f>
        <v>0</v>
      </c>
      <c r="R238" s="461">
        <f>Resultat_liste!Y240</f>
        <v>0</v>
      </c>
    </row>
    <row r="239" spans="1:18" x14ac:dyDescent="0.25">
      <c r="A239" s="465">
        <v>36002</v>
      </c>
      <c r="B239" s="465">
        <v>2</v>
      </c>
      <c r="C239" s="465">
        <v>360</v>
      </c>
      <c r="D239" s="465">
        <v>590</v>
      </c>
      <c r="E239" s="465">
        <v>2</v>
      </c>
      <c r="N239" s="460">
        <v>2380</v>
      </c>
      <c r="O239" s="461">
        <f>Resultat_liste!J241</f>
        <v>0</v>
      </c>
      <c r="P239" s="461">
        <f>Resultat_liste!M241</f>
        <v>0</v>
      </c>
      <c r="Q239" s="461">
        <f>Resultat_liste!V241</f>
        <v>0</v>
      </c>
      <c r="R239" s="461">
        <f>Resultat_liste!Y241</f>
        <v>0</v>
      </c>
    </row>
    <row r="240" spans="1:18" x14ac:dyDescent="0.25">
      <c r="A240" s="465">
        <v>36003</v>
      </c>
      <c r="B240" s="465">
        <v>3</v>
      </c>
      <c r="C240" s="465">
        <v>360</v>
      </c>
      <c r="D240" s="465">
        <v>750</v>
      </c>
      <c r="E240" s="465">
        <v>3</v>
      </c>
      <c r="N240" s="460">
        <v>2390</v>
      </c>
      <c r="O240" s="461">
        <f>Resultat_liste!J242</f>
        <v>0</v>
      </c>
      <c r="P240" s="461">
        <f>Resultat_liste!M242</f>
        <v>0</v>
      </c>
      <c r="Q240" s="461">
        <f>Resultat_liste!V242</f>
        <v>0</v>
      </c>
      <c r="R240" s="461">
        <f>Resultat_liste!Y242</f>
        <v>0</v>
      </c>
    </row>
    <row r="241" spans="1:18" x14ac:dyDescent="0.25">
      <c r="A241" s="465">
        <v>36004</v>
      </c>
      <c r="B241" s="465">
        <v>4</v>
      </c>
      <c r="C241" s="465">
        <v>360</v>
      </c>
      <c r="D241" s="465">
        <v>130</v>
      </c>
      <c r="E241" s="465">
        <v>4</v>
      </c>
      <c r="N241" s="460">
        <v>2400</v>
      </c>
      <c r="O241" s="461">
        <f>Resultat_liste!J243</f>
        <v>0</v>
      </c>
      <c r="P241" s="461">
        <f>Resultat_liste!M243</f>
        <v>0</v>
      </c>
      <c r="Q241" s="461">
        <f>Resultat_liste!V243</f>
        <v>0</v>
      </c>
      <c r="R241" s="461">
        <f>Resultat_liste!Y243</f>
        <v>0</v>
      </c>
    </row>
    <row r="242" spans="1:18" x14ac:dyDescent="0.25">
      <c r="A242" s="465">
        <v>36005</v>
      </c>
      <c r="B242" s="465">
        <v>5</v>
      </c>
      <c r="C242" s="465">
        <v>360</v>
      </c>
      <c r="D242" s="465">
        <v>90</v>
      </c>
      <c r="E242" s="465">
        <v>5</v>
      </c>
      <c r="N242" s="460">
        <v>2410</v>
      </c>
      <c r="O242" s="461">
        <f>Resultat_liste!J244</f>
        <v>0</v>
      </c>
      <c r="P242" s="461">
        <f>Resultat_liste!M244</f>
        <v>0</v>
      </c>
      <c r="Q242" s="461">
        <f>Resultat_liste!V244</f>
        <v>0</v>
      </c>
      <c r="R242" s="461">
        <f>Resultat_liste!Y244</f>
        <v>0</v>
      </c>
    </row>
    <row r="243" spans="1:18" x14ac:dyDescent="0.25">
      <c r="A243" s="465">
        <v>36006</v>
      </c>
      <c r="B243" s="465">
        <v>6</v>
      </c>
      <c r="C243" s="465">
        <v>360</v>
      </c>
      <c r="D243" s="465">
        <v>1250</v>
      </c>
      <c r="E243" s="465">
        <v>6</v>
      </c>
      <c r="N243" s="460">
        <v>2420</v>
      </c>
      <c r="O243" s="461">
        <f>Resultat_liste!J245</f>
        <v>0</v>
      </c>
      <c r="P243" s="461">
        <f>Resultat_liste!M245</f>
        <v>0</v>
      </c>
      <c r="Q243" s="461">
        <f>Resultat_liste!V245</f>
        <v>0</v>
      </c>
      <c r="R243" s="461">
        <f>Resultat_liste!Y245</f>
        <v>0</v>
      </c>
    </row>
    <row r="244" spans="1:18" x14ac:dyDescent="0.25">
      <c r="A244" s="465">
        <v>36007</v>
      </c>
      <c r="B244" s="465">
        <v>7</v>
      </c>
      <c r="C244" s="465">
        <v>360</v>
      </c>
      <c r="D244" s="465">
        <v>1910</v>
      </c>
      <c r="E244" s="465">
        <v>7</v>
      </c>
      <c r="N244" s="460">
        <v>2430</v>
      </c>
      <c r="O244" s="461">
        <f>Resultat_liste!J246</f>
        <v>0</v>
      </c>
      <c r="P244" s="461">
        <f>Resultat_liste!M246</f>
        <v>0</v>
      </c>
      <c r="Q244" s="461">
        <f>Resultat_liste!V246</f>
        <v>0</v>
      </c>
      <c r="R244" s="461">
        <f>Resultat_liste!Y246</f>
        <v>0</v>
      </c>
    </row>
    <row r="245" spans="1:18" x14ac:dyDescent="0.25">
      <c r="A245" s="465">
        <v>37001</v>
      </c>
      <c r="B245" s="465">
        <v>1</v>
      </c>
      <c r="C245" s="465">
        <v>370</v>
      </c>
      <c r="D245" s="465">
        <v>370</v>
      </c>
      <c r="E245" s="465">
        <v>1</v>
      </c>
      <c r="N245" s="460">
        <v>2440</v>
      </c>
      <c r="O245" s="461">
        <f>Resultat_liste!J247</f>
        <v>0</v>
      </c>
      <c r="P245" s="461">
        <f>Resultat_liste!M247</f>
        <v>0</v>
      </c>
      <c r="Q245" s="461">
        <f>Resultat_liste!V247</f>
        <v>0</v>
      </c>
      <c r="R245" s="461">
        <f>Resultat_liste!Y247</f>
        <v>0</v>
      </c>
    </row>
    <row r="246" spans="1:18" x14ac:dyDescent="0.25">
      <c r="A246" s="465">
        <v>37002</v>
      </c>
      <c r="B246" s="465">
        <v>2</v>
      </c>
      <c r="C246" s="465">
        <v>370</v>
      </c>
      <c r="D246" s="465">
        <v>600</v>
      </c>
      <c r="E246" s="465">
        <v>2</v>
      </c>
      <c r="N246" s="460">
        <v>2450</v>
      </c>
      <c r="O246" s="461">
        <f>Resultat_liste!J248</f>
        <v>0</v>
      </c>
      <c r="P246" s="461">
        <f>Resultat_liste!M248</f>
        <v>0</v>
      </c>
      <c r="Q246" s="461">
        <f>Resultat_liste!V248</f>
        <v>0</v>
      </c>
      <c r="R246" s="461">
        <f>Resultat_liste!Y248</f>
        <v>0</v>
      </c>
    </row>
    <row r="247" spans="1:18" x14ac:dyDescent="0.25">
      <c r="A247" s="465">
        <v>37003</v>
      </c>
      <c r="B247" s="465">
        <v>3</v>
      </c>
      <c r="C247" s="465">
        <v>370</v>
      </c>
      <c r="D247" s="465">
        <v>760</v>
      </c>
      <c r="E247" s="465">
        <v>3</v>
      </c>
      <c r="N247" s="460">
        <v>2460</v>
      </c>
      <c r="O247" s="461">
        <f>Resultat_liste!J249</f>
        <v>0</v>
      </c>
      <c r="P247" s="461">
        <f>Resultat_liste!M249</f>
        <v>0</v>
      </c>
      <c r="Q247" s="461">
        <f>Resultat_liste!V249</f>
        <v>0</v>
      </c>
      <c r="R247" s="461">
        <f>Resultat_liste!Y249</f>
        <v>0</v>
      </c>
    </row>
    <row r="248" spans="1:18" x14ac:dyDescent="0.25">
      <c r="A248" s="465">
        <v>37004</v>
      </c>
      <c r="B248" s="465">
        <v>4</v>
      </c>
      <c r="C248" s="465">
        <v>370</v>
      </c>
      <c r="D248" s="465">
        <v>130</v>
      </c>
      <c r="E248" s="465">
        <v>4</v>
      </c>
      <c r="N248" s="460">
        <v>2470</v>
      </c>
      <c r="O248" s="461">
        <f>Resultat_liste!J250</f>
        <v>0</v>
      </c>
      <c r="P248" s="461">
        <f>Resultat_liste!M250</f>
        <v>0</v>
      </c>
      <c r="Q248" s="461">
        <f>Resultat_liste!V250</f>
        <v>0</v>
      </c>
      <c r="R248" s="461">
        <f>Resultat_liste!Y250</f>
        <v>0</v>
      </c>
    </row>
    <row r="249" spans="1:18" x14ac:dyDescent="0.25">
      <c r="A249" s="465">
        <v>37005</v>
      </c>
      <c r="B249" s="465">
        <v>5</v>
      </c>
      <c r="C249" s="465">
        <v>370</v>
      </c>
      <c r="D249" s="465">
        <v>100</v>
      </c>
      <c r="E249" s="465">
        <v>5</v>
      </c>
      <c r="N249" s="460">
        <v>2480</v>
      </c>
      <c r="O249" s="461">
        <f>Resultat_liste!J251</f>
        <v>0</v>
      </c>
      <c r="P249" s="461">
        <f>Resultat_liste!M251</f>
        <v>0</v>
      </c>
      <c r="Q249" s="461">
        <f>Resultat_liste!V251</f>
        <v>0</v>
      </c>
      <c r="R249" s="461">
        <f>Resultat_liste!Y251</f>
        <v>0</v>
      </c>
    </row>
    <row r="250" spans="1:18" x14ac:dyDescent="0.25">
      <c r="A250" s="465">
        <v>37006</v>
      </c>
      <c r="B250" s="465">
        <v>6</v>
      </c>
      <c r="C250" s="465">
        <v>370</v>
      </c>
      <c r="D250" s="465">
        <v>1250</v>
      </c>
      <c r="E250" s="465">
        <v>6</v>
      </c>
      <c r="N250" s="460">
        <v>2490</v>
      </c>
      <c r="O250" s="461">
        <f>Resultat_liste!J252</f>
        <v>0</v>
      </c>
      <c r="P250" s="461">
        <f>Resultat_liste!M252</f>
        <v>0</v>
      </c>
      <c r="Q250" s="461">
        <f>Resultat_liste!V252</f>
        <v>0</v>
      </c>
      <c r="R250" s="461">
        <f>Resultat_liste!Y252</f>
        <v>0</v>
      </c>
    </row>
    <row r="251" spans="1:18" x14ac:dyDescent="0.25">
      <c r="A251" s="465">
        <v>37007</v>
      </c>
      <c r="B251" s="465">
        <v>7</v>
      </c>
      <c r="C251" s="465">
        <v>370</v>
      </c>
      <c r="D251" s="465">
        <v>1920</v>
      </c>
      <c r="E251" s="465">
        <v>7</v>
      </c>
      <c r="N251" s="460">
        <v>2500</v>
      </c>
      <c r="O251" s="461">
        <f>Resultat_liste!J253</f>
        <v>0</v>
      </c>
      <c r="P251" s="461">
        <f>Resultat_liste!M253</f>
        <v>0</v>
      </c>
      <c r="Q251" s="461">
        <f>Resultat_liste!V253</f>
        <v>0</v>
      </c>
      <c r="R251" s="461">
        <f>Resultat_liste!Y253</f>
        <v>0</v>
      </c>
    </row>
    <row r="252" spans="1:18" x14ac:dyDescent="0.25">
      <c r="A252" s="465">
        <v>38001</v>
      </c>
      <c r="B252" s="465">
        <v>1</v>
      </c>
      <c r="C252" s="465">
        <v>380</v>
      </c>
      <c r="D252" s="465">
        <v>380</v>
      </c>
      <c r="E252" s="465">
        <v>1</v>
      </c>
      <c r="N252" s="460">
        <v>2510</v>
      </c>
      <c r="O252" s="461">
        <f>Resultat_liste!J254</f>
        <v>0</v>
      </c>
      <c r="P252" s="461">
        <f>Resultat_liste!M254</f>
        <v>0</v>
      </c>
      <c r="Q252" s="461">
        <f>Resultat_liste!V254</f>
        <v>0</v>
      </c>
      <c r="R252" s="461">
        <f>Resultat_liste!Y254</f>
        <v>0</v>
      </c>
    </row>
    <row r="253" spans="1:18" x14ac:dyDescent="0.25">
      <c r="A253" s="465">
        <v>38002</v>
      </c>
      <c r="B253" s="465">
        <v>2</v>
      </c>
      <c r="C253" s="465">
        <v>380</v>
      </c>
      <c r="D253" s="465">
        <v>610</v>
      </c>
      <c r="E253" s="465">
        <v>2</v>
      </c>
      <c r="N253" s="460">
        <v>2520</v>
      </c>
      <c r="O253" s="461">
        <f>Resultat_liste!J255</f>
        <v>0</v>
      </c>
      <c r="P253" s="461">
        <f>Resultat_liste!M255</f>
        <v>0</v>
      </c>
      <c r="Q253" s="461">
        <f>Resultat_liste!V255</f>
        <v>0</v>
      </c>
      <c r="R253" s="461">
        <f>Resultat_liste!Y255</f>
        <v>0</v>
      </c>
    </row>
    <row r="254" spans="1:18" x14ac:dyDescent="0.25">
      <c r="A254" s="465">
        <v>38003</v>
      </c>
      <c r="B254" s="465">
        <v>3</v>
      </c>
      <c r="C254" s="465">
        <v>380</v>
      </c>
      <c r="D254" s="465">
        <v>760</v>
      </c>
      <c r="E254" s="465">
        <v>3</v>
      </c>
      <c r="N254" s="460">
        <v>2530</v>
      </c>
      <c r="O254" s="461">
        <f>Resultat_liste!J256</f>
        <v>0</v>
      </c>
      <c r="P254" s="461">
        <f>Resultat_liste!M256</f>
        <v>0</v>
      </c>
      <c r="Q254" s="461">
        <f>Resultat_liste!V256</f>
        <v>0</v>
      </c>
      <c r="R254" s="461">
        <f>Resultat_liste!Y256</f>
        <v>0</v>
      </c>
    </row>
    <row r="255" spans="1:18" x14ac:dyDescent="0.25">
      <c r="A255" s="465">
        <v>38004</v>
      </c>
      <c r="B255" s="465">
        <v>4</v>
      </c>
      <c r="C255" s="465">
        <v>380</v>
      </c>
      <c r="D255" s="465">
        <v>140</v>
      </c>
      <c r="E255" s="465">
        <v>4</v>
      </c>
      <c r="N255" s="460">
        <v>2540</v>
      </c>
      <c r="O255" s="461">
        <f>Resultat_liste!J257</f>
        <v>0</v>
      </c>
      <c r="P255" s="461">
        <f>Resultat_liste!M257</f>
        <v>0</v>
      </c>
      <c r="Q255" s="461">
        <f>Resultat_liste!V257</f>
        <v>0</v>
      </c>
      <c r="R255" s="461">
        <f>Resultat_liste!Y257</f>
        <v>0</v>
      </c>
    </row>
    <row r="256" spans="1:18" x14ac:dyDescent="0.25">
      <c r="A256" s="465">
        <v>38005</v>
      </c>
      <c r="B256" s="465">
        <v>5</v>
      </c>
      <c r="C256" s="465">
        <v>380</v>
      </c>
      <c r="D256" s="465">
        <v>100</v>
      </c>
      <c r="E256" s="465">
        <v>5</v>
      </c>
      <c r="N256" s="460">
        <v>2550</v>
      </c>
      <c r="O256" s="461">
        <f>Resultat_liste!J258</f>
        <v>0</v>
      </c>
      <c r="P256" s="461">
        <f>Resultat_liste!M258</f>
        <v>0</v>
      </c>
      <c r="Q256" s="461">
        <f>Resultat_liste!V258</f>
        <v>0</v>
      </c>
      <c r="R256" s="461">
        <f>Resultat_liste!Y258</f>
        <v>0</v>
      </c>
    </row>
    <row r="257" spans="1:18" x14ac:dyDescent="0.25">
      <c r="A257" s="465">
        <v>38006</v>
      </c>
      <c r="B257" s="465">
        <v>6</v>
      </c>
      <c r="C257" s="465">
        <v>380</v>
      </c>
      <c r="D257" s="465">
        <v>1260</v>
      </c>
      <c r="E257" s="465">
        <v>6</v>
      </c>
      <c r="N257" s="460">
        <v>2560</v>
      </c>
      <c r="O257" s="461">
        <f>Resultat_liste!J259</f>
        <v>0</v>
      </c>
      <c r="P257" s="461">
        <f>Resultat_liste!M259</f>
        <v>0</v>
      </c>
      <c r="Q257" s="461">
        <f>Resultat_liste!V259</f>
        <v>0</v>
      </c>
      <c r="R257" s="461">
        <f>Resultat_liste!Y259</f>
        <v>0</v>
      </c>
    </row>
    <row r="258" spans="1:18" x14ac:dyDescent="0.25">
      <c r="A258" s="465">
        <v>38007</v>
      </c>
      <c r="B258" s="465">
        <v>7</v>
      </c>
      <c r="C258" s="465">
        <v>380</v>
      </c>
      <c r="D258" s="465">
        <v>1930</v>
      </c>
      <c r="E258" s="465">
        <v>7</v>
      </c>
      <c r="N258" s="460">
        <v>2570</v>
      </c>
      <c r="O258" s="461">
        <f>Resultat_liste!J260</f>
        <v>0</v>
      </c>
      <c r="P258" s="461">
        <f>Resultat_liste!M260</f>
        <v>0</v>
      </c>
      <c r="Q258" s="461">
        <f>Resultat_liste!V260</f>
        <v>0</v>
      </c>
      <c r="R258" s="461">
        <f>Resultat_liste!Y260</f>
        <v>0</v>
      </c>
    </row>
    <row r="259" spans="1:18" x14ac:dyDescent="0.25">
      <c r="A259" s="465">
        <v>39001</v>
      </c>
      <c r="B259" s="465">
        <v>1</v>
      </c>
      <c r="C259" s="465">
        <v>390</v>
      </c>
      <c r="D259" s="465">
        <v>390</v>
      </c>
      <c r="E259" s="465">
        <v>1</v>
      </c>
      <c r="N259" s="460">
        <v>2580</v>
      </c>
      <c r="O259" s="461">
        <f>Resultat_liste!J261</f>
        <v>0</v>
      </c>
      <c r="P259" s="461">
        <f>Resultat_liste!M261</f>
        <v>0</v>
      </c>
      <c r="Q259" s="461">
        <f>Resultat_liste!V261</f>
        <v>0</v>
      </c>
      <c r="R259" s="461">
        <f>Resultat_liste!Y261</f>
        <v>0</v>
      </c>
    </row>
    <row r="260" spans="1:18" x14ac:dyDescent="0.25">
      <c r="A260" s="465">
        <v>39002</v>
      </c>
      <c r="B260" s="465">
        <v>2</v>
      </c>
      <c r="C260" s="465">
        <v>390</v>
      </c>
      <c r="D260" s="465">
        <v>620</v>
      </c>
      <c r="E260" s="465">
        <v>2</v>
      </c>
      <c r="N260" s="460">
        <v>2590</v>
      </c>
      <c r="O260" s="461">
        <f>Resultat_liste!J262</f>
        <v>0</v>
      </c>
      <c r="P260" s="461">
        <f>Resultat_liste!M262</f>
        <v>0</v>
      </c>
      <c r="Q260" s="461">
        <f>Resultat_liste!V262</f>
        <v>0</v>
      </c>
      <c r="R260" s="461">
        <f>Resultat_liste!Y262</f>
        <v>0</v>
      </c>
    </row>
    <row r="261" spans="1:18" x14ac:dyDescent="0.25">
      <c r="A261" s="465">
        <v>39003</v>
      </c>
      <c r="B261" s="465">
        <v>3</v>
      </c>
      <c r="C261" s="465">
        <v>390</v>
      </c>
      <c r="D261" s="465">
        <v>770</v>
      </c>
      <c r="E261" s="465">
        <v>3</v>
      </c>
      <c r="N261" s="460">
        <v>2600</v>
      </c>
      <c r="O261" s="461">
        <f>Resultat_liste!J263</f>
        <v>0</v>
      </c>
      <c r="P261" s="461">
        <f>Resultat_liste!M263</f>
        <v>0</v>
      </c>
      <c r="Q261" s="461">
        <f>Resultat_liste!V263</f>
        <v>0</v>
      </c>
      <c r="R261" s="461">
        <f>Resultat_liste!Y263</f>
        <v>0</v>
      </c>
    </row>
    <row r="262" spans="1:18" x14ac:dyDescent="0.25">
      <c r="A262" s="465">
        <v>39004</v>
      </c>
      <c r="B262" s="465">
        <v>4</v>
      </c>
      <c r="C262" s="465">
        <v>390</v>
      </c>
      <c r="D262" s="465">
        <v>150</v>
      </c>
      <c r="E262" s="465">
        <v>4</v>
      </c>
      <c r="N262" s="460">
        <v>2610</v>
      </c>
      <c r="O262" s="461">
        <f>Resultat_liste!J264</f>
        <v>0</v>
      </c>
      <c r="P262" s="461">
        <f>Resultat_liste!M264</f>
        <v>0</v>
      </c>
      <c r="Q262" s="461">
        <f>Resultat_liste!V264</f>
        <v>0</v>
      </c>
      <c r="R262" s="461">
        <f>Resultat_liste!Y264</f>
        <v>0</v>
      </c>
    </row>
    <row r="263" spans="1:18" x14ac:dyDescent="0.25">
      <c r="A263" s="465">
        <v>39005</v>
      </c>
      <c r="B263" s="465">
        <v>5</v>
      </c>
      <c r="C263" s="465">
        <v>390</v>
      </c>
      <c r="D263" s="465">
        <v>100</v>
      </c>
      <c r="E263" s="465">
        <v>5</v>
      </c>
      <c r="N263" s="460">
        <v>2620</v>
      </c>
      <c r="O263" s="461">
        <f>Resultat_liste!J265</f>
        <v>0</v>
      </c>
      <c r="P263" s="461">
        <f>Resultat_liste!M265</f>
        <v>0</v>
      </c>
      <c r="Q263" s="461">
        <f>Resultat_liste!V265</f>
        <v>0</v>
      </c>
      <c r="R263" s="461">
        <f>Resultat_liste!Y265</f>
        <v>0</v>
      </c>
    </row>
    <row r="264" spans="1:18" x14ac:dyDescent="0.25">
      <c r="A264" s="465">
        <v>39006</v>
      </c>
      <c r="B264" s="465">
        <v>6</v>
      </c>
      <c r="C264" s="465">
        <v>390</v>
      </c>
      <c r="D264" s="465">
        <v>1260</v>
      </c>
      <c r="E264" s="465">
        <v>6</v>
      </c>
      <c r="N264" s="460">
        <v>2630</v>
      </c>
      <c r="O264" s="461">
        <f>Resultat_liste!J266</f>
        <v>0</v>
      </c>
      <c r="P264" s="461">
        <f>Resultat_liste!M266</f>
        <v>0</v>
      </c>
      <c r="Q264" s="461">
        <f>Resultat_liste!V266</f>
        <v>0</v>
      </c>
      <c r="R264" s="461">
        <f>Resultat_liste!Y266</f>
        <v>0</v>
      </c>
    </row>
    <row r="265" spans="1:18" x14ac:dyDescent="0.25">
      <c r="A265" s="465">
        <v>39007</v>
      </c>
      <c r="B265" s="465">
        <v>7</v>
      </c>
      <c r="C265" s="465">
        <v>390</v>
      </c>
      <c r="D265" s="465">
        <v>1940</v>
      </c>
      <c r="E265" s="465">
        <v>7</v>
      </c>
      <c r="N265" s="460">
        <v>2640</v>
      </c>
      <c r="O265" s="461">
        <f>Resultat_liste!J267</f>
        <v>0</v>
      </c>
      <c r="P265" s="461">
        <f>Resultat_liste!M267</f>
        <v>0</v>
      </c>
      <c r="Q265" s="461">
        <f>Resultat_liste!V267</f>
        <v>0</v>
      </c>
      <c r="R265" s="461">
        <f>Resultat_liste!Y267</f>
        <v>0</v>
      </c>
    </row>
    <row r="266" spans="1:18" x14ac:dyDescent="0.25">
      <c r="A266" s="465">
        <v>40001</v>
      </c>
      <c r="B266" s="465">
        <v>1</v>
      </c>
      <c r="C266" s="465">
        <v>400</v>
      </c>
      <c r="D266" s="465">
        <v>400</v>
      </c>
      <c r="E266" s="465">
        <v>1</v>
      </c>
      <c r="N266" s="460">
        <v>2650</v>
      </c>
      <c r="O266" s="461">
        <f>Resultat_liste!J268</f>
        <v>0</v>
      </c>
      <c r="P266" s="461">
        <f>Resultat_liste!M268</f>
        <v>0</v>
      </c>
      <c r="Q266" s="461">
        <f>Resultat_liste!V268</f>
        <v>0</v>
      </c>
      <c r="R266" s="461">
        <f>Resultat_liste!Y268</f>
        <v>0</v>
      </c>
    </row>
    <row r="267" spans="1:18" x14ac:dyDescent="0.25">
      <c r="A267" s="465">
        <v>40002</v>
      </c>
      <c r="B267" s="465">
        <v>2</v>
      </c>
      <c r="C267" s="465">
        <v>400</v>
      </c>
      <c r="D267" s="465">
        <v>630</v>
      </c>
      <c r="E267" s="465">
        <v>2</v>
      </c>
      <c r="N267" s="460">
        <v>2660</v>
      </c>
      <c r="O267" s="461">
        <f>Resultat_liste!J269</f>
        <v>0</v>
      </c>
      <c r="P267" s="461">
        <f>Resultat_liste!M269</f>
        <v>0</v>
      </c>
      <c r="Q267" s="461">
        <f>Resultat_liste!V269</f>
        <v>0</v>
      </c>
      <c r="R267" s="461">
        <f>Resultat_liste!Y269</f>
        <v>0</v>
      </c>
    </row>
    <row r="268" spans="1:18" x14ac:dyDescent="0.25">
      <c r="A268" s="465">
        <v>40003</v>
      </c>
      <c r="B268" s="465">
        <v>3</v>
      </c>
      <c r="C268" s="465">
        <v>400</v>
      </c>
      <c r="D268" s="465">
        <v>780</v>
      </c>
      <c r="E268" s="465">
        <v>3</v>
      </c>
      <c r="N268" s="460">
        <v>2670</v>
      </c>
      <c r="O268" s="461">
        <f>Resultat_liste!J270</f>
        <v>0</v>
      </c>
      <c r="P268" s="461">
        <f>Resultat_liste!M270</f>
        <v>0</v>
      </c>
      <c r="Q268" s="461">
        <f>Resultat_liste!V270</f>
        <v>0</v>
      </c>
      <c r="R268" s="461">
        <f>Resultat_liste!Y270</f>
        <v>0</v>
      </c>
    </row>
    <row r="269" spans="1:18" x14ac:dyDescent="0.25">
      <c r="A269" s="465">
        <v>40004</v>
      </c>
      <c r="B269" s="465">
        <v>4</v>
      </c>
      <c r="C269" s="465">
        <v>400</v>
      </c>
      <c r="D269" s="465">
        <v>150</v>
      </c>
      <c r="E269" s="465">
        <v>4</v>
      </c>
      <c r="N269" s="460">
        <v>2680</v>
      </c>
      <c r="O269" s="461">
        <f>Resultat_liste!J271</f>
        <v>0</v>
      </c>
      <c r="P269" s="461">
        <f>Resultat_liste!M271</f>
        <v>0</v>
      </c>
      <c r="Q269" s="461">
        <f>Resultat_liste!V271</f>
        <v>0</v>
      </c>
      <c r="R269" s="461">
        <f>Resultat_liste!Y271</f>
        <v>0</v>
      </c>
    </row>
    <row r="270" spans="1:18" x14ac:dyDescent="0.25">
      <c r="A270" s="465">
        <v>40005</v>
      </c>
      <c r="B270" s="465">
        <v>5</v>
      </c>
      <c r="C270" s="465">
        <v>400</v>
      </c>
      <c r="D270" s="465">
        <v>100</v>
      </c>
      <c r="E270" s="465">
        <v>5</v>
      </c>
      <c r="N270" s="460">
        <v>2690</v>
      </c>
      <c r="O270" s="461">
        <f>Resultat_liste!J272</f>
        <v>0</v>
      </c>
      <c r="P270" s="461">
        <f>Resultat_liste!M272</f>
        <v>0</v>
      </c>
      <c r="Q270" s="461">
        <f>Resultat_liste!V272</f>
        <v>0</v>
      </c>
      <c r="R270" s="461">
        <f>Resultat_liste!Y272</f>
        <v>0</v>
      </c>
    </row>
    <row r="271" spans="1:18" x14ac:dyDescent="0.25">
      <c r="A271" s="465">
        <v>40006</v>
      </c>
      <c r="B271" s="465">
        <v>6</v>
      </c>
      <c r="C271" s="465">
        <v>400</v>
      </c>
      <c r="D271" s="465">
        <v>1260</v>
      </c>
      <c r="E271" s="465">
        <v>6</v>
      </c>
      <c r="N271" s="460">
        <v>2700</v>
      </c>
      <c r="O271" s="461">
        <f>Resultat_liste!J273</f>
        <v>0</v>
      </c>
      <c r="P271" s="461">
        <f>Resultat_liste!M273</f>
        <v>0</v>
      </c>
      <c r="Q271" s="461">
        <f>Resultat_liste!V273</f>
        <v>0</v>
      </c>
      <c r="R271" s="461">
        <f>Resultat_liste!Y273</f>
        <v>0</v>
      </c>
    </row>
    <row r="272" spans="1:18" x14ac:dyDescent="0.25">
      <c r="A272" s="465">
        <v>40007</v>
      </c>
      <c r="B272" s="465">
        <v>7</v>
      </c>
      <c r="C272" s="465">
        <v>400</v>
      </c>
      <c r="D272" s="465">
        <v>1940</v>
      </c>
      <c r="E272" s="465">
        <v>7</v>
      </c>
      <c r="N272" s="460">
        <v>2710</v>
      </c>
      <c r="O272" s="461">
        <f>Resultat_liste!J274</f>
        <v>0</v>
      </c>
      <c r="P272" s="461">
        <f>Resultat_liste!M274</f>
        <v>0</v>
      </c>
      <c r="Q272" s="461">
        <f>Resultat_liste!V274</f>
        <v>0</v>
      </c>
      <c r="R272" s="461">
        <f>Resultat_liste!Y274</f>
        <v>0</v>
      </c>
    </row>
    <row r="273" spans="1:18" x14ac:dyDescent="0.25">
      <c r="A273" s="465">
        <v>41001</v>
      </c>
      <c r="B273" s="465">
        <v>1</v>
      </c>
      <c r="C273" s="465">
        <v>410</v>
      </c>
      <c r="D273" s="465">
        <v>410</v>
      </c>
      <c r="E273" s="465">
        <v>1</v>
      </c>
      <c r="N273" s="460">
        <v>2720</v>
      </c>
      <c r="O273" s="461">
        <f>Resultat_liste!J275</f>
        <v>0</v>
      </c>
      <c r="P273" s="461">
        <f>Resultat_liste!M275</f>
        <v>0</v>
      </c>
      <c r="Q273" s="461">
        <f>Resultat_liste!V275</f>
        <v>0</v>
      </c>
      <c r="R273" s="461">
        <f>Resultat_liste!Y275</f>
        <v>0</v>
      </c>
    </row>
    <row r="274" spans="1:18" x14ac:dyDescent="0.25">
      <c r="A274" s="465">
        <v>41002</v>
      </c>
      <c r="B274" s="465">
        <v>2</v>
      </c>
      <c r="C274" s="465">
        <v>410</v>
      </c>
      <c r="D274" s="465">
        <v>630</v>
      </c>
      <c r="E274" s="465">
        <v>2</v>
      </c>
      <c r="N274" s="460">
        <v>2730</v>
      </c>
      <c r="O274" s="461">
        <f>Resultat_liste!J276</f>
        <v>0</v>
      </c>
      <c r="P274" s="461">
        <f>Resultat_liste!M276</f>
        <v>0</v>
      </c>
      <c r="Q274" s="461">
        <f>Resultat_liste!V276</f>
        <v>0</v>
      </c>
      <c r="R274" s="461">
        <f>Resultat_liste!Y276</f>
        <v>0</v>
      </c>
    </row>
    <row r="275" spans="1:18" x14ac:dyDescent="0.25">
      <c r="A275" s="465">
        <v>41003</v>
      </c>
      <c r="B275" s="465">
        <v>3</v>
      </c>
      <c r="C275" s="465">
        <v>410</v>
      </c>
      <c r="D275" s="465">
        <v>780</v>
      </c>
      <c r="E275" s="465">
        <v>3</v>
      </c>
      <c r="N275" s="460">
        <v>2740</v>
      </c>
      <c r="O275" s="461">
        <f>Resultat_liste!J277</f>
        <v>0</v>
      </c>
      <c r="P275" s="461">
        <f>Resultat_liste!M277</f>
        <v>0</v>
      </c>
      <c r="Q275" s="461">
        <f>Resultat_liste!V277</f>
        <v>0</v>
      </c>
      <c r="R275" s="461">
        <f>Resultat_liste!Y277</f>
        <v>0</v>
      </c>
    </row>
    <row r="276" spans="1:18" x14ac:dyDescent="0.25">
      <c r="A276" s="465">
        <v>41004</v>
      </c>
      <c r="B276" s="465">
        <v>4</v>
      </c>
      <c r="C276" s="465">
        <v>410</v>
      </c>
      <c r="D276" s="465">
        <v>150</v>
      </c>
      <c r="E276" s="465">
        <v>4</v>
      </c>
      <c r="N276" s="460">
        <v>2750</v>
      </c>
      <c r="O276" s="461">
        <f>Resultat_liste!J278</f>
        <v>0</v>
      </c>
      <c r="P276" s="461">
        <f>Resultat_liste!M278</f>
        <v>0</v>
      </c>
      <c r="Q276" s="461">
        <f>Resultat_liste!V278</f>
        <v>0</v>
      </c>
      <c r="R276" s="461">
        <f>Resultat_liste!Y278</f>
        <v>0</v>
      </c>
    </row>
    <row r="277" spans="1:18" x14ac:dyDescent="0.25">
      <c r="A277" s="465">
        <v>41005</v>
      </c>
      <c r="B277" s="465">
        <v>5</v>
      </c>
      <c r="C277" s="465">
        <v>410</v>
      </c>
      <c r="D277" s="465">
        <v>100</v>
      </c>
      <c r="E277" s="465">
        <v>5</v>
      </c>
      <c r="N277" s="460">
        <v>2760</v>
      </c>
      <c r="O277" s="461">
        <f>Resultat_liste!J279</f>
        <v>0</v>
      </c>
      <c r="P277" s="461">
        <f>Resultat_liste!M279</f>
        <v>0</v>
      </c>
      <c r="Q277" s="461">
        <f>Resultat_liste!V279</f>
        <v>0</v>
      </c>
      <c r="R277" s="461">
        <f>Resultat_liste!Y279</f>
        <v>0</v>
      </c>
    </row>
    <row r="278" spans="1:18" x14ac:dyDescent="0.25">
      <c r="A278" s="465">
        <v>41006</v>
      </c>
      <c r="B278" s="465">
        <v>6</v>
      </c>
      <c r="C278" s="465">
        <v>410</v>
      </c>
      <c r="D278" s="465">
        <v>1260</v>
      </c>
      <c r="E278" s="465">
        <v>6</v>
      </c>
      <c r="N278" s="460">
        <v>2770</v>
      </c>
      <c r="O278" s="461">
        <f>Resultat_liste!J280</f>
        <v>0</v>
      </c>
      <c r="P278" s="461">
        <f>Resultat_liste!M280</f>
        <v>0</v>
      </c>
      <c r="Q278" s="461">
        <f>Resultat_liste!V280</f>
        <v>0</v>
      </c>
      <c r="R278" s="461">
        <f>Resultat_liste!Y280</f>
        <v>0</v>
      </c>
    </row>
    <row r="279" spans="1:18" x14ac:dyDescent="0.25">
      <c r="A279" s="465">
        <v>41007</v>
      </c>
      <c r="B279" s="465">
        <v>7</v>
      </c>
      <c r="C279" s="465">
        <v>410</v>
      </c>
      <c r="D279" s="465">
        <v>1950</v>
      </c>
      <c r="E279" s="465">
        <v>7</v>
      </c>
      <c r="N279" s="460">
        <v>2780</v>
      </c>
      <c r="O279" s="461">
        <f>Resultat_liste!J281</f>
        <v>0</v>
      </c>
      <c r="P279" s="461">
        <f>Resultat_liste!M281</f>
        <v>0</v>
      </c>
      <c r="Q279" s="461">
        <f>Resultat_liste!V281</f>
        <v>0</v>
      </c>
      <c r="R279" s="461">
        <f>Resultat_liste!Y281</f>
        <v>0</v>
      </c>
    </row>
    <row r="280" spans="1:18" x14ac:dyDescent="0.25">
      <c r="A280" s="465">
        <v>42001</v>
      </c>
      <c r="B280" s="465">
        <v>1</v>
      </c>
      <c r="C280" s="465">
        <v>420</v>
      </c>
      <c r="D280" s="465">
        <v>420</v>
      </c>
      <c r="E280" s="465">
        <v>1</v>
      </c>
      <c r="N280" s="460">
        <v>2790</v>
      </c>
      <c r="O280" s="461">
        <f>Resultat_liste!J282</f>
        <v>0</v>
      </c>
      <c r="P280" s="461">
        <f>Resultat_liste!M282</f>
        <v>0</v>
      </c>
      <c r="Q280" s="461">
        <f>Resultat_liste!V282</f>
        <v>0</v>
      </c>
      <c r="R280" s="461">
        <f>Resultat_liste!Y282</f>
        <v>0</v>
      </c>
    </row>
    <row r="281" spans="1:18" x14ac:dyDescent="0.25">
      <c r="A281" s="465">
        <v>42002</v>
      </c>
      <c r="B281" s="465">
        <v>2</v>
      </c>
      <c r="C281" s="465">
        <v>420</v>
      </c>
      <c r="D281" s="465">
        <v>630</v>
      </c>
      <c r="E281" s="465">
        <v>2</v>
      </c>
      <c r="N281" s="460">
        <v>2800</v>
      </c>
      <c r="O281" s="461">
        <f>Resultat_liste!J283</f>
        <v>0</v>
      </c>
      <c r="P281" s="461">
        <f>Resultat_liste!M283</f>
        <v>0</v>
      </c>
      <c r="Q281" s="461">
        <f>Resultat_liste!V283</f>
        <v>0</v>
      </c>
      <c r="R281" s="461">
        <f>Resultat_liste!Y283</f>
        <v>0</v>
      </c>
    </row>
    <row r="282" spans="1:18" x14ac:dyDescent="0.25">
      <c r="A282" s="465">
        <v>42003</v>
      </c>
      <c r="B282" s="465">
        <v>3</v>
      </c>
      <c r="C282" s="465">
        <v>420</v>
      </c>
      <c r="D282" s="465">
        <v>780</v>
      </c>
      <c r="E282" s="465">
        <v>3</v>
      </c>
      <c r="N282" s="460">
        <v>2810</v>
      </c>
      <c r="O282" s="461">
        <f>Resultat_liste!J284</f>
        <v>0</v>
      </c>
      <c r="P282" s="461">
        <f>Resultat_liste!M284</f>
        <v>0</v>
      </c>
      <c r="Q282" s="461">
        <f>Resultat_liste!V284</f>
        <v>0</v>
      </c>
      <c r="R282" s="461">
        <f>Resultat_liste!Y284</f>
        <v>0</v>
      </c>
    </row>
    <row r="283" spans="1:18" x14ac:dyDescent="0.25">
      <c r="A283" s="465">
        <v>42004</v>
      </c>
      <c r="B283" s="465">
        <v>4</v>
      </c>
      <c r="C283" s="465">
        <v>420</v>
      </c>
      <c r="D283" s="465">
        <v>150</v>
      </c>
      <c r="E283" s="465">
        <v>4</v>
      </c>
      <c r="N283" s="460">
        <v>2820</v>
      </c>
      <c r="O283" s="461">
        <f>Resultat_liste!J285</f>
        <v>0</v>
      </c>
      <c r="P283" s="461">
        <f>Resultat_liste!M285</f>
        <v>0</v>
      </c>
      <c r="Q283" s="461">
        <f>Resultat_liste!V285</f>
        <v>0</v>
      </c>
      <c r="R283" s="461">
        <f>Resultat_liste!Y285</f>
        <v>0</v>
      </c>
    </row>
    <row r="284" spans="1:18" x14ac:dyDescent="0.25">
      <c r="A284" s="465">
        <v>42005</v>
      </c>
      <c r="B284" s="465">
        <v>5</v>
      </c>
      <c r="C284" s="465">
        <v>420</v>
      </c>
      <c r="D284" s="465">
        <v>100</v>
      </c>
      <c r="E284" s="465">
        <v>5</v>
      </c>
      <c r="N284" s="460">
        <v>2830</v>
      </c>
      <c r="O284" s="461">
        <f>Resultat_liste!J286</f>
        <v>0</v>
      </c>
      <c r="P284" s="461">
        <f>Resultat_liste!M286</f>
        <v>0</v>
      </c>
      <c r="Q284" s="461">
        <f>Resultat_liste!V286</f>
        <v>0</v>
      </c>
      <c r="R284" s="461">
        <f>Resultat_liste!Y286</f>
        <v>0</v>
      </c>
    </row>
    <row r="285" spans="1:18" x14ac:dyDescent="0.25">
      <c r="A285" s="465">
        <v>42006</v>
      </c>
      <c r="B285" s="465">
        <v>6</v>
      </c>
      <c r="C285" s="465">
        <v>420</v>
      </c>
      <c r="D285" s="465">
        <v>1270</v>
      </c>
      <c r="E285" s="465">
        <v>6</v>
      </c>
      <c r="N285" s="460">
        <v>2840</v>
      </c>
      <c r="O285" s="461">
        <f>Resultat_liste!J287</f>
        <v>0</v>
      </c>
      <c r="P285" s="461">
        <f>Resultat_liste!M287</f>
        <v>0</v>
      </c>
      <c r="Q285" s="461">
        <f>Resultat_liste!V287</f>
        <v>0</v>
      </c>
      <c r="R285" s="461">
        <f>Resultat_liste!Y287</f>
        <v>0</v>
      </c>
    </row>
    <row r="286" spans="1:18" x14ac:dyDescent="0.25">
      <c r="A286" s="465">
        <v>42007</v>
      </c>
      <c r="B286" s="465">
        <v>7</v>
      </c>
      <c r="C286" s="465">
        <v>420</v>
      </c>
      <c r="D286" s="465">
        <v>1950</v>
      </c>
      <c r="E286" s="465">
        <v>7</v>
      </c>
      <c r="N286" s="460">
        <v>2850</v>
      </c>
      <c r="O286" s="461">
        <f>Resultat_liste!J288</f>
        <v>0</v>
      </c>
      <c r="P286" s="461">
        <f>Resultat_liste!M288</f>
        <v>0</v>
      </c>
      <c r="Q286" s="461">
        <f>Resultat_liste!V288</f>
        <v>0</v>
      </c>
      <c r="R286" s="461">
        <f>Resultat_liste!Y288</f>
        <v>0</v>
      </c>
    </row>
    <row r="287" spans="1:18" x14ac:dyDescent="0.25">
      <c r="A287" s="465">
        <v>43001</v>
      </c>
      <c r="B287" s="465">
        <v>1</v>
      </c>
      <c r="C287" s="465">
        <v>430</v>
      </c>
      <c r="D287" s="465">
        <v>430</v>
      </c>
      <c r="E287" s="465">
        <v>1</v>
      </c>
      <c r="N287" s="460">
        <v>2860</v>
      </c>
      <c r="O287" s="461">
        <f>Resultat_liste!J289</f>
        <v>0</v>
      </c>
      <c r="P287" s="461">
        <f>Resultat_liste!M289</f>
        <v>0</v>
      </c>
      <c r="Q287" s="461">
        <f>Resultat_liste!V289</f>
        <v>0</v>
      </c>
      <c r="R287" s="461">
        <f>Resultat_liste!Y289</f>
        <v>0</v>
      </c>
    </row>
    <row r="288" spans="1:18" x14ac:dyDescent="0.25">
      <c r="A288" s="465">
        <v>43002</v>
      </c>
      <c r="B288" s="465">
        <v>2</v>
      </c>
      <c r="C288" s="465">
        <v>430</v>
      </c>
      <c r="D288" s="465">
        <v>630</v>
      </c>
      <c r="E288" s="465">
        <v>2</v>
      </c>
      <c r="N288" s="460">
        <v>2870</v>
      </c>
      <c r="O288" s="461">
        <f>Resultat_liste!J290</f>
        <v>0</v>
      </c>
      <c r="P288" s="461">
        <f>Resultat_liste!M290</f>
        <v>0</v>
      </c>
      <c r="Q288" s="461">
        <f>Resultat_liste!V290</f>
        <v>0</v>
      </c>
      <c r="R288" s="461">
        <f>Resultat_liste!Y290</f>
        <v>0</v>
      </c>
    </row>
    <row r="289" spans="1:18" x14ac:dyDescent="0.25">
      <c r="A289" s="465">
        <v>43003</v>
      </c>
      <c r="B289" s="465">
        <v>3</v>
      </c>
      <c r="C289" s="465">
        <v>430</v>
      </c>
      <c r="D289" s="465">
        <v>780</v>
      </c>
      <c r="E289" s="465">
        <v>3</v>
      </c>
      <c r="N289" s="460">
        <v>2880</v>
      </c>
      <c r="O289" s="461">
        <f>Resultat_liste!J291</f>
        <v>0</v>
      </c>
      <c r="P289" s="461">
        <f>Resultat_liste!M291</f>
        <v>0</v>
      </c>
      <c r="Q289" s="461">
        <f>Resultat_liste!V291</f>
        <v>0</v>
      </c>
      <c r="R289" s="461">
        <f>Resultat_liste!Y291</f>
        <v>0</v>
      </c>
    </row>
    <row r="290" spans="1:18" x14ac:dyDescent="0.25">
      <c r="A290" s="465">
        <v>43004</v>
      </c>
      <c r="B290" s="465">
        <v>4</v>
      </c>
      <c r="C290" s="465">
        <v>430</v>
      </c>
      <c r="D290" s="465">
        <v>150</v>
      </c>
      <c r="E290" s="465">
        <v>4</v>
      </c>
      <c r="N290" s="460">
        <v>2890</v>
      </c>
      <c r="O290" s="461">
        <f>Resultat_liste!J292</f>
        <v>0</v>
      </c>
      <c r="P290" s="461">
        <f>Resultat_liste!M292</f>
        <v>0</v>
      </c>
      <c r="Q290" s="461">
        <f>Resultat_liste!V292</f>
        <v>0</v>
      </c>
      <c r="R290" s="461">
        <f>Resultat_liste!Y292</f>
        <v>0</v>
      </c>
    </row>
    <row r="291" spans="1:18" x14ac:dyDescent="0.25">
      <c r="A291" s="465">
        <v>43005</v>
      </c>
      <c r="B291" s="465">
        <v>5</v>
      </c>
      <c r="C291" s="465">
        <v>430</v>
      </c>
      <c r="D291" s="465">
        <v>100</v>
      </c>
      <c r="E291" s="465">
        <v>5</v>
      </c>
      <c r="N291" s="460">
        <v>2900</v>
      </c>
      <c r="O291" s="461">
        <f>Resultat_liste!J293</f>
        <v>0</v>
      </c>
      <c r="P291" s="461">
        <f>Resultat_liste!M293</f>
        <v>0</v>
      </c>
      <c r="Q291" s="461">
        <f>Resultat_liste!V293</f>
        <v>0</v>
      </c>
      <c r="R291" s="461">
        <f>Resultat_liste!Y293</f>
        <v>0</v>
      </c>
    </row>
    <row r="292" spans="1:18" x14ac:dyDescent="0.25">
      <c r="A292" s="465">
        <v>43006</v>
      </c>
      <c r="B292" s="465">
        <v>6</v>
      </c>
      <c r="C292" s="465">
        <v>430</v>
      </c>
      <c r="D292" s="465">
        <v>1270</v>
      </c>
      <c r="E292" s="465">
        <v>6</v>
      </c>
      <c r="N292" s="460">
        <v>2910</v>
      </c>
      <c r="O292" s="461">
        <f>Resultat_liste!J294</f>
        <v>0</v>
      </c>
      <c r="P292" s="461">
        <f>Resultat_liste!M294</f>
        <v>0</v>
      </c>
      <c r="Q292" s="461">
        <f>Resultat_liste!V294</f>
        <v>0</v>
      </c>
      <c r="R292" s="461">
        <f>Resultat_liste!Y294</f>
        <v>0</v>
      </c>
    </row>
    <row r="293" spans="1:18" x14ac:dyDescent="0.25">
      <c r="A293" s="465">
        <v>43007</v>
      </c>
      <c r="B293" s="465">
        <v>7</v>
      </c>
      <c r="C293" s="465">
        <v>430</v>
      </c>
      <c r="D293" s="465">
        <v>1950</v>
      </c>
      <c r="E293" s="465">
        <v>7</v>
      </c>
      <c r="N293" s="460">
        <v>2920</v>
      </c>
      <c r="O293" s="461">
        <f>Resultat_liste!J295</f>
        <v>0</v>
      </c>
      <c r="P293" s="461">
        <f>Resultat_liste!M295</f>
        <v>0</v>
      </c>
      <c r="Q293" s="461">
        <f>Resultat_liste!V295</f>
        <v>0</v>
      </c>
      <c r="R293" s="461">
        <f>Resultat_liste!Y295</f>
        <v>0</v>
      </c>
    </row>
    <row r="294" spans="1:18" x14ac:dyDescent="0.25">
      <c r="A294" s="465">
        <v>44001</v>
      </c>
      <c r="B294" s="465">
        <v>1</v>
      </c>
      <c r="C294" s="465">
        <v>440</v>
      </c>
      <c r="D294" s="465">
        <v>440</v>
      </c>
      <c r="E294" s="465">
        <v>1</v>
      </c>
      <c r="N294" s="460">
        <v>2930</v>
      </c>
      <c r="O294" s="461">
        <f>Resultat_liste!J296</f>
        <v>0</v>
      </c>
      <c r="P294" s="461">
        <f>Resultat_liste!M296</f>
        <v>0</v>
      </c>
      <c r="Q294" s="461">
        <f>Resultat_liste!V296</f>
        <v>0</v>
      </c>
      <c r="R294" s="461">
        <f>Resultat_liste!Y296</f>
        <v>0</v>
      </c>
    </row>
    <row r="295" spans="1:18" x14ac:dyDescent="0.25">
      <c r="A295" s="465">
        <v>44002</v>
      </c>
      <c r="B295" s="465">
        <v>2</v>
      </c>
      <c r="C295" s="465">
        <v>440</v>
      </c>
      <c r="D295" s="465">
        <v>630</v>
      </c>
      <c r="E295" s="465">
        <v>2</v>
      </c>
      <c r="N295" s="460">
        <v>2940</v>
      </c>
      <c r="O295" s="461">
        <f>Resultat_liste!J297</f>
        <v>0</v>
      </c>
      <c r="P295" s="461">
        <f>Resultat_liste!M297</f>
        <v>0</v>
      </c>
      <c r="Q295" s="461">
        <f>Resultat_liste!V297</f>
        <v>0</v>
      </c>
      <c r="R295" s="461">
        <f>Resultat_liste!Y297</f>
        <v>0</v>
      </c>
    </row>
    <row r="296" spans="1:18" x14ac:dyDescent="0.25">
      <c r="A296" s="465">
        <v>44003</v>
      </c>
      <c r="B296" s="465">
        <v>3</v>
      </c>
      <c r="C296" s="465">
        <v>440</v>
      </c>
      <c r="D296" s="465">
        <v>780</v>
      </c>
      <c r="E296" s="465">
        <v>3</v>
      </c>
      <c r="N296" s="460">
        <v>2950</v>
      </c>
      <c r="O296" s="461">
        <f>Resultat_liste!J298</f>
        <v>0</v>
      </c>
      <c r="P296" s="461">
        <f>Resultat_liste!M298</f>
        <v>0</v>
      </c>
      <c r="Q296" s="461">
        <f>Resultat_liste!V298</f>
        <v>0</v>
      </c>
      <c r="R296" s="461">
        <f>Resultat_liste!Y298</f>
        <v>0</v>
      </c>
    </row>
    <row r="297" spans="1:18" x14ac:dyDescent="0.25">
      <c r="A297" s="465">
        <v>44004</v>
      </c>
      <c r="B297" s="465">
        <v>4</v>
      </c>
      <c r="C297" s="465">
        <v>440</v>
      </c>
      <c r="D297" s="465">
        <v>150</v>
      </c>
      <c r="E297" s="465">
        <v>4</v>
      </c>
      <c r="N297" s="460">
        <v>2960</v>
      </c>
      <c r="O297" s="461">
        <f>Resultat_liste!J299</f>
        <v>0</v>
      </c>
      <c r="P297" s="461">
        <f>Resultat_liste!M299</f>
        <v>0</v>
      </c>
      <c r="Q297" s="461">
        <f>Resultat_liste!V299</f>
        <v>0</v>
      </c>
      <c r="R297" s="461">
        <f>Resultat_liste!Y299</f>
        <v>0</v>
      </c>
    </row>
    <row r="298" spans="1:18" x14ac:dyDescent="0.25">
      <c r="A298" s="465">
        <v>44005</v>
      </c>
      <c r="B298" s="465">
        <v>5</v>
      </c>
      <c r="C298" s="465">
        <v>440</v>
      </c>
      <c r="D298" s="465">
        <v>100</v>
      </c>
      <c r="E298" s="465">
        <v>5</v>
      </c>
      <c r="N298" s="460">
        <v>2970</v>
      </c>
      <c r="O298" s="461">
        <f>Resultat_liste!J300</f>
        <v>0</v>
      </c>
      <c r="P298" s="461">
        <f>Resultat_liste!M300</f>
        <v>0</v>
      </c>
      <c r="Q298" s="461">
        <f>Resultat_liste!V300</f>
        <v>0</v>
      </c>
      <c r="R298" s="461">
        <f>Resultat_liste!Y300</f>
        <v>0</v>
      </c>
    </row>
    <row r="299" spans="1:18" x14ac:dyDescent="0.25">
      <c r="A299" s="465">
        <v>44006</v>
      </c>
      <c r="B299" s="465">
        <v>6</v>
      </c>
      <c r="C299" s="465">
        <v>440</v>
      </c>
      <c r="D299" s="465">
        <v>1270</v>
      </c>
      <c r="E299" s="465">
        <v>6</v>
      </c>
      <c r="N299" s="460">
        <v>2980</v>
      </c>
      <c r="O299" s="461">
        <f>Resultat_liste!J301</f>
        <v>0</v>
      </c>
      <c r="P299" s="461">
        <f>Resultat_liste!M301</f>
        <v>0</v>
      </c>
      <c r="Q299" s="461">
        <f>Resultat_liste!V301</f>
        <v>0</v>
      </c>
      <c r="R299" s="461">
        <f>Resultat_liste!Y301</f>
        <v>0</v>
      </c>
    </row>
    <row r="300" spans="1:18" x14ac:dyDescent="0.25">
      <c r="A300" s="465">
        <v>44007</v>
      </c>
      <c r="B300" s="465">
        <v>7</v>
      </c>
      <c r="C300" s="465">
        <v>440</v>
      </c>
      <c r="D300" s="465">
        <v>1960</v>
      </c>
      <c r="E300" s="465">
        <v>7</v>
      </c>
      <c r="N300" s="460">
        <v>2990</v>
      </c>
      <c r="O300" s="461">
        <f>Resultat_liste!J302</f>
        <v>0</v>
      </c>
      <c r="P300" s="461">
        <f>Resultat_liste!M302</f>
        <v>0</v>
      </c>
      <c r="Q300" s="461">
        <f>Resultat_liste!V302</f>
        <v>0</v>
      </c>
      <c r="R300" s="461">
        <f>Resultat_liste!Y302</f>
        <v>0</v>
      </c>
    </row>
    <row r="301" spans="1:18" x14ac:dyDescent="0.25">
      <c r="A301" s="465">
        <v>45001</v>
      </c>
      <c r="B301" s="465">
        <v>1</v>
      </c>
      <c r="C301" s="465">
        <v>450</v>
      </c>
      <c r="D301" s="465">
        <v>450</v>
      </c>
      <c r="E301" s="465">
        <v>1</v>
      </c>
      <c r="N301" s="460">
        <v>3000</v>
      </c>
      <c r="O301" s="461">
        <f>Resultat_liste!J303</f>
        <v>0</v>
      </c>
      <c r="P301" s="461">
        <f>Resultat_liste!M303</f>
        <v>0</v>
      </c>
      <c r="Q301" s="461">
        <f>Resultat_liste!V303</f>
        <v>0</v>
      </c>
      <c r="R301" s="461">
        <f>Resultat_liste!Y303</f>
        <v>0</v>
      </c>
    </row>
    <row r="302" spans="1:18" x14ac:dyDescent="0.25">
      <c r="A302" s="465">
        <v>45002</v>
      </c>
      <c r="B302" s="465">
        <v>2</v>
      </c>
      <c r="C302" s="465">
        <v>450</v>
      </c>
      <c r="D302" s="465">
        <v>630</v>
      </c>
      <c r="E302" s="465">
        <v>2</v>
      </c>
      <c r="N302" s="460">
        <v>3010</v>
      </c>
      <c r="O302" s="461">
        <f>Resultat_liste!J304</f>
        <v>0</v>
      </c>
      <c r="P302" s="461">
        <f>Resultat_liste!M304</f>
        <v>0</v>
      </c>
      <c r="Q302" s="461">
        <f>Resultat_liste!V304</f>
        <v>0</v>
      </c>
      <c r="R302" s="461">
        <f>Resultat_liste!Y304</f>
        <v>0</v>
      </c>
    </row>
    <row r="303" spans="1:18" x14ac:dyDescent="0.25">
      <c r="A303" s="465">
        <v>45003</v>
      </c>
      <c r="B303" s="465">
        <v>3</v>
      </c>
      <c r="C303" s="465">
        <v>450</v>
      </c>
      <c r="D303" s="465">
        <v>780</v>
      </c>
      <c r="E303" s="465">
        <v>3</v>
      </c>
      <c r="N303" s="460">
        <v>3020</v>
      </c>
      <c r="O303" s="461">
        <f>Resultat_liste!J305</f>
        <v>0</v>
      </c>
      <c r="P303" s="461">
        <f>Resultat_liste!M305</f>
        <v>0</v>
      </c>
      <c r="Q303" s="461">
        <f>Resultat_liste!V305</f>
        <v>0</v>
      </c>
      <c r="R303" s="461">
        <f>Resultat_liste!Y305</f>
        <v>0</v>
      </c>
    </row>
    <row r="304" spans="1:18" x14ac:dyDescent="0.25">
      <c r="A304" s="465">
        <v>45004</v>
      </c>
      <c r="B304" s="465">
        <v>4</v>
      </c>
      <c r="C304" s="465">
        <v>450</v>
      </c>
      <c r="D304" s="465">
        <v>150</v>
      </c>
      <c r="E304" s="465">
        <v>4</v>
      </c>
      <c r="N304" s="460">
        <v>3030</v>
      </c>
      <c r="O304" s="461">
        <f>Resultat_liste!J306</f>
        <v>0</v>
      </c>
      <c r="P304" s="461">
        <f>Resultat_liste!M306</f>
        <v>0</v>
      </c>
      <c r="Q304" s="461">
        <f>Resultat_liste!V306</f>
        <v>0</v>
      </c>
      <c r="R304" s="461">
        <f>Resultat_liste!Y306</f>
        <v>0</v>
      </c>
    </row>
    <row r="305" spans="1:18" x14ac:dyDescent="0.25">
      <c r="A305" s="465">
        <v>45005</v>
      </c>
      <c r="B305" s="465">
        <v>5</v>
      </c>
      <c r="C305" s="465">
        <v>450</v>
      </c>
      <c r="D305" s="465">
        <v>110</v>
      </c>
      <c r="E305" s="465">
        <v>5</v>
      </c>
      <c r="N305" s="460">
        <v>3040</v>
      </c>
      <c r="O305" s="461">
        <f>Resultat_liste!J307</f>
        <v>0</v>
      </c>
      <c r="P305" s="461">
        <f>Resultat_liste!M307</f>
        <v>0</v>
      </c>
      <c r="Q305" s="461">
        <f>Resultat_liste!V307</f>
        <v>0</v>
      </c>
      <c r="R305" s="461">
        <f>Resultat_liste!Y307</f>
        <v>0</v>
      </c>
    </row>
    <row r="306" spans="1:18" x14ac:dyDescent="0.25">
      <c r="A306" s="465">
        <v>45006</v>
      </c>
      <c r="B306" s="465">
        <v>6</v>
      </c>
      <c r="C306" s="465">
        <v>450</v>
      </c>
      <c r="D306" s="465">
        <v>1270</v>
      </c>
      <c r="E306" s="465">
        <v>6</v>
      </c>
      <c r="N306" s="460">
        <v>3050</v>
      </c>
      <c r="O306" s="461">
        <f>Resultat_liste!J308</f>
        <v>0</v>
      </c>
      <c r="P306" s="461">
        <f>Resultat_liste!M308</f>
        <v>0</v>
      </c>
      <c r="Q306" s="461">
        <f>Resultat_liste!V308</f>
        <v>0</v>
      </c>
      <c r="R306" s="461">
        <f>Resultat_liste!Y308</f>
        <v>0</v>
      </c>
    </row>
    <row r="307" spans="1:18" x14ac:dyDescent="0.25">
      <c r="A307" s="465">
        <v>45007</v>
      </c>
      <c r="B307" s="465">
        <v>7</v>
      </c>
      <c r="C307" s="465">
        <v>450</v>
      </c>
      <c r="D307" s="465">
        <v>1960</v>
      </c>
      <c r="E307" s="465">
        <v>7</v>
      </c>
      <c r="N307" s="460">
        <v>3060</v>
      </c>
      <c r="O307" s="461">
        <f>Resultat_liste!J309</f>
        <v>0</v>
      </c>
      <c r="P307" s="461">
        <f>Resultat_liste!M309</f>
        <v>0</v>
      </c>
      <c r="Q307" s="461">
        <f>Resultat_liste!V309</f>
        <v>0</v>
      </c>
      <c r="R307" s="461">
        <f>Resultat_liste!Y309</f>
        <v>0</v>
      </c>
    </row>
    <row r="308" spans="1:18" x14ac:dyDescent="0.25">
      <c r="A308" s="465">
        <v>46001</v>
      </c>
      <c r="B308" s="465">
        <v>1</v>
      </c>
      <c r="C308" s="465">
        <v>460</v>
      </c>
      <c r="D308" s="465">
        <v>460</v>
      </c>
      <c r="E308" s="465">
        <v>1</v>
      </c>
      <c r="N308" s="460">
        <v>3070</v>
      </c>
      <c r="O308" s="461">
        <f>Resultat_liste!J310</f>
        <v>0</v>
      </c>
      <c r="P308" s="461">
        <f>Resultat_liste!M310</f>
        <v>0</v>
      </c>
      <c r="Q308" s="461">
        <f>Resultat_liste!V310</f>
        <v>0</v>
      </c>
      <c r="R308" s="461">
        <f>Resultat_liste!Y310</f>
        <v>0</v>
      </c>
    </row>
    <row r="309" spans="1:18" x14ac:dyDescent="0.25">
      <c r="A309" s="465">
        <v>46002</v>
      </c>
      <c r="B309" s="465">
        <v>2</v>
      </c>
      <c r="C309" s="465">
        <v>460</v>
      </c>
      <c r="D309" s="465">
        <v>640</v>
      </c>
      <c r="E309" s="465">
        <v>2</v>
      </c>
      <c r="N309" s="460">
        <v>3080</v>
      </c>
      <c r="O309" s="461">
        <f>Resultat_liste!J311</f>
        <v>0</v>
      </c>
      <c r="P309" s="461">
        <f>Resultat_liste!M311</f>
        <v>0</v>
      </c>
      <c r="Q309" s="461">
        <f>Resultat_liste!V311</f>
        <v>0</v>
      </c>
      <c r="R309" s="461">
        <f>Resultat_liste!Y311</f>
        <v>0</v>
      </c>
    </row>
    <row r="310" spans="1:18" x14ac:dyDescent="0.25">
      <c r="A310" s="465">
        <v>46003</v>
      </c>
      <c r="B310" s="465">
        <v>3</v>
      </c>
      <c r="C310" s="465">
        <v>460</v>
      </c>
      <c r="D310" s="465">
        <v>790</v>
      </c>
      <c r="E310" s="465">
        <v>3</v>
      </c>
      <c r="N310" s="460">
        <v>3090</v>
      </c>
      <c r="O310" s="461">
        <f>Resultat_liste!J312</f>
        <v>0</v>
      </c>
      <c r="P310" s="461">
        <f>Resultat_liste!M312</f>
        <v>0</v>
      </c>
      <c r="Q310" s="461">
        <f>Resultat_liste!V312</f>
        <v>0</v>
      </c>
      <c r="R310" s="461">
        <f>Resultat_liste!Y312</f>
        <v>0</v>
      </c>
    </row>
    <row r="311" spans="1:18" x14ac:dyDescent="0.25">
      <c r="A311" s="465">
        <v>46004</v>
      </c>
      <c r="B311" s="465">
        <v>4</v>
      </c>
      <c r="C311" s="465">
        <v>460</v>
      </c>
      <c r="D311" s="465">
        <v>150</v>
      </c>
      <c r="E311" s="465">
        <v>4</v>
      </c>
      <c r="N311" s="460">
        <v>3100</v>
      </c>
      <c r="O311" s="461">
        <f>Resultat_liste!J313</f>
        <v>0</v>
      </c>
      <c r="P311" s="461">
        <f>Resultat_liste!M313</f>
        <v>0</v>
      </c>
      <c r="Q311" s="461">
        <f>Resultat_liste!V313</f>
        <v>0</v>
      </c>
      <c r="R311" s="461">
        <f>Resultat_liste!Y313</f>
        <v>0</v>
      </c>
    </row>
    <row r="312" spans="1:18" x14ac:dyDescent="0.25">
      <c r="A312" s="465">
        <v>46005</v>
      </c>
      <c r="B312" s="465">
        <v>5</v>
      </c>
      <c r="C312" s="465">
        <v>460</v>
      </c>
      <c r="D312" s="465">
        <v>110</v>
      </c>
      <c r="E312" s="465">
        <v>5</v>
      </c>
      <c r="N312" s="460">
        <v>3110</v>
      </c>
      <c r="O312" s="461">
        <f>Resultat_liste!J314</f>
        <v>0</v>
      </c>
      <c r="P312" s="461">
        <f>Resultat_liste!M314</f>
        <v>0</v>
      </c>
      <c r="Q312" s="461">
        <f>Resultat_liste!V314</f>
        <v>0</v>
      </c>
      <c r="R312" s="461">
        <f>Resultat_liste!Y314</f>
        <v>0</v>
      </c>
    </row>
    <row r="313" spans="1:18" x14ac:dyDescent="0.25">
      <c r="A313" s="465">
        <v>46006</v>
      </c>
      <c r="B313" s="465">
        <v>6</v>
      </c>
      <c r="C313" s="465">
        <v>460</v>
      </c>
      <c r="D313" s="465">
        <v>1280</v>
      </c>
      <c r="E313" s="465">
        <v>6</v>
      </c>
      <c r="N313" s="460">
        <v>3120</v>
      </c>
      <c r="O313" s="461">
        <f>Resultat_liste!J315</f>
        <v>0</v>
      </c>
      <c r="P313" s="461">
        <f>Resultat_liste!M315</f>
        <v>0</v>
      </c>
      <c r="Q313" s="461">
        <f>Resultat_liste!V315</f>
        <v>0</v>
      </c>
      <c r="R313" s="461">
        <f>Resultat_liste!Y315</f>
        <v>0</v>
      </c>
    </row>
    <row r="314" spans="1:18" x14ac:dyDescent="0.25">
      <c r="A314" s="465">
        <v>46007</v>
      </c>
      <c r="B314" s="465">
        <v>7</v>
      </c>
      <c r="C314" s="465">
        <v>460</v>
      </c>
      <c r="D314" s="465">
        <v>1970</v>
      </c>
      <c r="E314" s="465">
        <v>7</v>
      </c>
      <c r="N314" s="460">
        <v>3130</v>
      </c>
      <c r="O314" s="461">
        <f>Resultat_liste!J316</f>
        <v>0</v>
      </c>
      <c r="P314" s="461">
        <f>Resultat_liste!M316</f>
        <v>0</v>
      </c>
      <c r="Q314" s="461">
        <f>Resultat_liste!V316</f>
        <v>0</v>
      </c>
      <c r="R314" s="461">
        <f>Resultat_liste!Y316</f>
        <v>0</v>
      </c>
    </row>
    <row r="315" spans="1:18" x14ac:dyDescent="0.25">
      <c r="A315" s="465">
        <v>47001</v>
      </c>
      <c r="B315" s="465">
        <v>1</v>
      </c>
      <c r="C315" s="465">
        <v>470</v>
      </c>
      <c r="D315" s="465">
        <v>470</v>
      </c>
      <c r="E315" s="465">
        <v>1</v>
      </c>
      <c r="N315" s="460">
        <v>3140</v>
      </c>
      <c r="O315" s="461">
        <f>Resultat_liste!J317</f>
        <v>0</v>
      </c>
      <c r="P315" s="461">
        <f>Resultat_liste!M317</f>
        <v>0</v>
      </c>
      <c r="Q315" s="461">
        <f>Resultat_liste!V317</f>
        <v>0</v>
      </c>
      <c r="R315" s="461">
        <f>Resultat_liste!Y317</f>
        <v>0</v>
      </c>
    </row>
    <row r="316" spans="1:18" x14ac:dyDescent="0.25">
      <c r="A316" s="465">
        <v>47002</v>
      </c>
      <c r="B316" s="465">
        <v>2</v>
      </c>
      <c r="C316" s="465">
        <v>470</v>
      </c>
      <c r="D316" s="465">
        <v>640</v>
      </c>
      <c r="E316" s="465">
        <v>2</v>
      </c>
      <c r="N316" s="460">
        <v>3150</v>
      </c>
      <c r="O316" s="461">
        <f>Resultat_liste!J318</f>
        <v>0</v>
      </c>
      <c r="P316" s="461">
        <f>Resultat_liste!M318</f>
        <v>0</v>
      </c>
      <c r="Q316" s="461">
        <f>Resultat_liste!V318</f>
        <v>0</v>
      </c>
      <c r="R316" s="461">
        <f>Resultat_liste!Y318</f>
        <v>0</v>
      </c>
    </row>
    <row r="317" spans="1:18" x14ac:dyDescent="0.25">
      <c r="A317" s="465">
        <v>47003</v>
      </c>
      <c r="B317" s="465">
        <v>3</v>
      </c>
      <c r="C317" s="465">
        <v>470</v>
      </c>
      <c r="D317" s="465">
        <v>800</v>
      </c>
      <c r="E317" s="465">
        <v>3</v>
      </c>
      <c r="N317" s="460">
        <v>3160</v>
      </c>
      <c r="O317" s="461">
        <f>Resultat_liste!J319</f>
        <v>0</v>
      </c>
      <c r="P317" s="461">
        <f>Resultat_liste!M319</f>
        <v>0</v>
      </c>
      <c r="Q317" s="461">
        <f>Resultat_liste!V319</f>
        <v>0</v>
      </c>
      <c r="R317" s="461">
        <f>Resultat_liste!Y319</f>
        <v>0</v>
      </c>
    </row>
    <row r="318" spans="1:18" x14ac:dyDescent="0.25">
      <c r="A318" s="465">
        <v>47004</v>
      </c>
      <c r="B318" s="465">
        <v>4</v>
      </c>
      <c r="C318" s="465">
        <v>470</v>
      </c>
      <c r="D318" s="465">
        <v>160</v>
      </c>
      <c r="E318" s="465">
        <v>4</v>
      </c>
      <c r="N318" s="460">
        <v>3170</v>
      </c>
      <c r="O318" s="461">
        <f>Resultat_liste!J320</f>
        <v>0</v>
      </c>
      <c r="P318" s="461">
        <f>Resultat_liste!M320</f>
        <v>0</v>
      </c>
      <c r="Q318" s="461">
        <f>Resultat_liste!V320</f>
        <v>0</v>
      </c>
      <c r="R318" s="461">
        <f>Resultat_liste!Y320</f>
        <v>0</v>
      </c>
    </row>
    <row r="319" spans="1:18" x14ac:dyDescent="0.25">
      <c r="A319" s="465">
        <v>47005</v>
      </c>
      <c r="B319" s="465">
        <v>5</v>
      </c>
      <c r="C319" s="465">
        <v>470</v>
      </c>
      <c r="D319" s="465">
        <v>110</v>
      </c>
      <c r="E319" s="465">
        <v>5</v>
      </c>
      <c r="N319" s="460">
        <v>3180</v>
      </c>
      <c r="O319" s="461">
        <f>Resultat_liste!J321</f>
        <v>0</v>
      </c>
      <c r="P319" s="461">
        <f>Resultat_liste!M321</f>
        <v>0</v>
      </c>
      <c r="Q319" s="461">
        <f>Resultat_liste!V321</f>
        <v>0</v>
      </c>
      <c r="R319" s="461">
        <f>Resultat_liste!Y321</f>
        <v>0</v>
      </c>
    </row>
    <row r="320" spans="1:18" x14ac:dyDescent="0.25">
      <c r="A320" s="465">
        <v>47006</v>
      </c>
      <c r="B320" s="465">
        <v>6</v>
      </c>
      <c r="C320" s="465">
        <v>470</v>
      </c>
      <c r="D320" s="465">
        <v>1280</v>
      </c>
      <c r="E320" s="465">
        <v>6</v>
      </c>
      <c r="N320" s="460">
        <v>3190</v>
      </c>
      <c r="O320" s="461">
        <f>Resultat_liste!J322</f>
        <v>0</v>
      </c>
      <c r="P320" s="461">
        <f>Resultat_liste!M322</f>
        <v>0</v>
      </c>
      <c r="Q320" s="461">
        <f>Resultat_liste!V322</f>
        <v>0</v>
      </c>
      <c r="R320" s="461">
        <f>Resultat_liste!Y322</f>
        <v>0</v>
      </c>
    </row>
    <row r="321" spans="1:18" x14ac:dyDescent="0.25">
      <c r="A321" s="465">
        <v>47007</v>
      </c>
      <c r="B321" s="465">
        <v>7</v>
      </c>
      <c r="C321" s="465">
        <v>470</v>
      </c>
      <c r="D321" s="465">
        <v>1980</v>
      </c>
      <c r="E321" s="465">
        <v>7</v>
      </c>
      <c r="N321" s="460">
        <v>3200</v>
      </c>
      <c r="O321" s="461">
        <f>Resultat_liste!J323</f>
        <v>0</v>
      </c>
      <c r="P321" s="461">
        <f>Resultat_liste!M323</f>
        <v>0</v>
      </c>
      <c r="Q321" s="461">
        <f>Resultat_liste!V323</f>
        <v>0</v>
      </c>
      <c r="R321" s="461">
        <f>Resultat_liste!Y323</f>
        <v>0</v>
      </c>
    </row>
    <row r="322" spans="1:18" x14ac:dyDescent="0.25">
      <c r="A322" s="465">
        <v>48001</v>
      </c>
      <c r="B322" s="465">
        <v>1</v>
      </c>
      <c r="C322" s="465">
        <v>480</v>
      </c>
      <c r="D322" s="465">
        <v>480</v>
      </c>
      <c r="E322" s="465">
        <v>1</v>
      </c>
      <c r="N322" s="460">
        <v>3210</v>
      </c>
      <c r="O322" s="461">
        <f>Resultat_liste!J324</f>
        <v>0</v>
      </c>
      <c r="P322" s="461">
        <f>Resultat_liste!M324</f>
        <v>0</v>
      </c>
      <c r="Q322" s="461">
        <f>Resultat_liste!V324</f>
        <v>0</v>
      </c>
      <c r="R322" s="461">
        <f>Resultat_liste!Y324</f>
        <v>0</v>
      </c>
    </row>
    <row r="323" spans="1:18" x14ac:dyDescent="0.25">
      <c r="A323" s="465">
        <v>48002</v>
      </c>
      <c r="B323" s="465">
        <v>2</v>
      </c>
      <c r="C323" s="465">
        <v>480</v>
      </c>
      <c r="D323" s="465">
        <v>640</v>
      </c>
      <c r="E323" s="465">
        <v>2</v>
      </c>
      <c r="N323" s="460">
        <v>3220</v>
      </c>
      <c r="O323" s="461">
        <f>Resultat_liste!J325</f>
        <v>0</v>
      </c>
      <c r="P323" s="461">
        <f>Resultat_liste!M325</f>
        <v>0</v>
      </c>
      <c r="Q323" s="461">
        <f>Resultat_liste!V325</f>
        <v>0</v>
      </c>
      <c r="R323" s="461">
        <f>Resultat_liste!Y325</f>
        <v>0</v>
      </c>
    </row>
    <row r="324" spans="1:18" x14ac:dyDescent="0.25">
      <c r="A324" s="465">
        <v>48003</v>
      </c>
      <c r="B324" s="465">
        <v>3</v>
      </c>
      <c r="C324" s="465">
        <v>480</v>
      </c>
      <c r="D324" s="465">
        <v>800</v>
      </c>
      <c r="E324" s="465">
        <v>3</v>
      </c>
      <c r="N324" s="460">
        <v>3230</v>
      </c>
      <c r="O324" s="461">
        <f>Resultat_liste!J326</f>
        <v>0</v>
      </c>
      <c r="P324" s="461">
        <f>Resultat_liste!M326</f>
        <v>0</v>
      </c>
      <c r="Q324" s="461">
        <f>Resultat_liste!V326</f>
        <v>0</v>
      </c>
      <c r="R324" s="461">
        <f>Resultat_liste!Y326</f>
        <v>0</v>
      </c>
    </row>
    <row r="325" spans="1:18" x14ac:dyDescent="0.25">
      <c r="A325" s="465">
        <v>48004</v>
      </c>
      <c r="B325" s="465">
        <v>4</v>
      </c>
      <c r="C325" s="465">
        <v>480</v>
      </c>
      <c r="D325" s="465">
        <v>160</v>
      </c>
      <c r="E325" s="465">
        <v>4</v>
      </c>
      <c r="N325" s="460">
        <v>3240</v>
      </c>
      <c r="O325" s="461">
        <f>Resultat_liste!J327</f>
        <v>0</v>
      </c>
      <c r="P325" s="461">
        <f>Resultat_liste!M327</f>
        <v>0</v>
      </c>
      <c r="Q325" s="461">
        <f>Resultat_liste!V327</f>
        <v>0</v>
      </c>
      <c r="R325" s="461">
        <f>Resultat_liste!Y327</f>
        <v>0</v>
      </c>
    </row>
    <row r="326" spans="1:18" x14ac:dyDescent="0.25">
      <c r="A326" s="465">
        <v>48005</v>
      </c>
      <c r="B326" s="465">
        <v>5</v>
      </c>
      <c r="C326" s="465">
        <v>480</v>
      </c>
      <c r="D326" s="465">
        <v>110</v>
      </c>
      <c r="E326" s="465">
        <v>5</v>
      </c>
      <c r="N326" s="460">
        <v>3250</v>
      </c>
      <c r="O326" s="461">
        <f>Resultat_liste!J328</f>
        <v>0</v>
      </c>
      <c r="P326" s="461">
        <f>Resultat_liste!M328</f>
        <v>0</v>
      </c>
      <c r="Q326" s="461">
        <f>Resultat_liste!V328</f>
        <v>0</v>
      </c>
      <c r="R326" s="461">
        <f>Resultat_liste!Y328</f>
        <v>0</v>
      </c>
    </row>
    <row r="327" spans="1:18" x14ac:dyDescent="0.25">
      <c r="A327" s="465">
        <v>48006</v>
      </c>
      <c r="B327" s="465">
        <v>6</v>
      </c>
      <c r="C327" s="465">
        <v>480</v>
      </c>
      <c r="D327" s="465">
        <v>1290</v>
      </c>
      <c r="E327" s="465">
        <v>6</v>
      </c>
      <c r="N327" s="460">
        <v>3260</v>
      </c>
      <c r="O327" s="461">
        <f>Resultat_liste!J329</f>
        <v>0</v>
      </c>
      <c r="P327" s="461">
        <f>Resultat_liste!M329</f>
        <v>0</v>
      </c>
      <c r="Q327" s="461">
        <f>Resultat_liste!V329</f>
        <v>0</v>
      </c>
      <c r="R327" s="461">
        <f>Resultat_liste!Y329</f>
        <v>0</v>
      </c>
    </row>
    <row r="328" spans="1:18" x14ac:dyDescent="0.25">
      <c r="A328" s="465">
        <v>48007</v>
      </c>
      <c r="B328" s="465">
        <v>7</v>
      </c>
      <c r="C328" s="465">
        <v>480</v>
      </c>
      <c r="D328" s="465">
        <v>1990</v>
      </c>
      <c r="E328" s="465">
        <v>7</v>
      </c>
      <c r="N328" s="460">
        <v>3270</v>
      </c>
      <c r="O328" s="461">
        <f>Resultat_liste!J330</f>
        <v>0</v>
      </c>
      <c r="P328" s="461">
        <f>Resultat_liste!M330</f>
        <v>0</v>
      </c>
      <c r="Q328" s="461">
        <f>Resultat_liste!V330</f>
        <v>0</v>
      </c>
      <c r="R328" s="461">
        <f>Resultat_liste!Y330</f>
        <v>0</v>
      </c>
    </row>
    <row r="329" spans="1:18" x14ac:dyDescent="0.25">
      <c r="A329" s="465">
        <v>49001</v>
      </c>
      <c r="B329" s="465">
        <v>1</v>
      </c>
      <c r="C329" s="465">
        <v>490</v>
      </c>
      <c r="D329" s="465">
        <v>490</v>
      </c>
      <c r="E329" s="465">
        <v>1</v>
      </c>
      <c r="N329" s="460">
        <v>3280</v>
      </c>
      <c r="O329" s="461">
        <f>Resultat_liste!J331</f>
        <v>0</v>
      </c>
      <c r="P329" s="461">
        <f>Resultat_liste!M331</f>
        <v>0</v>
      </c>
      <c r="Q329" s="461">
        <f>Resultat_liste!V331</f>
        <v>0</v>
      </c>
      <c r="R329" s="461">
        <f>Resultat_liste!Y331</f>
        <v>0</v>
      </c>
    </row>
    <row r="330" spans="1:18" x14ac:dyDescent="0.25">
      <c r="A330" s="465">
        <v>49002</v>
      </c>
      <c r="B330" s="465">
        <v>2</v>
      </c>
      <c r="C330" s="465">
        <v>490</v>
      </c>
      <c r="D330" s="465">
        <v>650</v>
      </c>
      <c r="E330" s="465">
        <v>2</v>
      </c>
      <c r="N330" s="460">
        <v>3290</v>
      </c>
      <c r="O330" s="461">
        <f>Resultat_liste!J332</f>
        <v>0</v>
      </c>
      <c r="P330" s="461">
        <f>Resultat_liste!M332</f>
        <v>0</v>
      </c>
      <c r="Q330" s="461">
        <f>Resultat_liste!V332</f>
        <v>0</v>
      </c>
      <c r="R330" s="461">
        <f>Resultat_liste!Y332</f>
        <v>0</v>
      </c>
    </row>
    <row r="331" spans="1:18" x14ac:dyDescent="0.25">
      <c r="A331" s="465">
        <v>49003</v>
      </c>
      <c r="B331" s="465">
        <v>3</v>
      </c>
      <c r="C331" s="465">
        <v>490</v>
      </c>
      <c r="D331" s="465">
        <v>820</v>
      </c>
      <c r="E331" s="465">
        <v>3</v>
      </c>
      <c r="N331" s="460">
        <v>3300</v>
      </c>
      <c r="O331" s="461">
        <f>Resultat_liste!J333</f>
        <v>0</v>
      </c>
      <c r="P331" s="461">
        <f>Resultat_liste!M333</f>
        <v>0</v>
      </c>
      <c r="Q331" s="461">
        <f>Resultat_liste!V333</f>
        <v>0</v>
      </c>
      <c r="R331" s="461">
        <f>Resultat_liste!Y333</f>
        <v>0</v>
      </c>
    </row>
    <row r="332" spans="1:18" x14ac:dyDescent="0.25">
      <c r="A332" s="465">
        <v>49004</v>
      </c>
      <c r="B332" s="465">
        <v>4</v>
      </c>
      <c r="C332" s="465">
        <v>490</v>
      </c>
      <c r="D332" s="465">
        <v>160</v>
      </c>
      <c r="E332" s="465">
        <v>4</v>
      </c>
      <c r="N332" s="460">
        <v>3310</v>
      </c>
      <c r="O332" s="461">
        <f>Resultat_liste!J334</f>
        <v>0</v>
      </c>
      <c r="P332" s="461">
        <f>Resultat_liste!M334</f>
        <v>0</v>
      </c>
      <c r="Q332" s="461">
        <f>Resultat_liste!V334</f>
        <v>0</v>
      </c>
      <c r="R332" s="461">
        <f>Resultat_liste!Y334</f>
        <v>0</v>
      </c>
    </row>
    <row r="333" spans="1:18" x14ac:dyDescent="0.25">
      <c r="A333" s="465">
        <v>49005</v>
      </c>
      <c r="B333" s="465">
        <v>5</v>
      </c>
      <c r="C333" s="465">
        <v>490</v>
      </c>
      <c r="D333" s="465">
        <v>110</v>
      </c>
      <c r="E333" s="465">
        <v>5</v>
      </c>
      <c r="N333" s="460">
        <v>3320</v>
      </c>
      <c r="O333" s="461">
        <f>Resultat_liste!J335</f>
        <v>0</v>
      </c>
      <c r="P333" s="461">
        <f>Resultat_liste!M335</f>
        <v>0</v>
      </c>
      <c r="Q333" s="461">
        <f>Resultat_liste!V335</f>
        <v>0</v>
      </c>
      <c r="R333" s="461">
        <f>Resultat_liste!Y335</f>
        <v>0</v>
      </c>
    </row>
    <row r="334" spans="1:18" x14ac:dyDescent="0.25">
      <c r="A334" s="465">
        <v>49006</v>
      </c>
      <c r="B334" s="465">
        <v>6</v>
      </c>
      <c r="C334" s="465">
        <v>490</v>
      </c>
      <c r="D334" s="465">
        <v>1290</v>
      </c>
      <c r="E334" s="465">
        <v>6</v>
      </c>
      <c r="N334" s="460">
        <v>3330</v>
      </c>
      <c r="O334" s="461">
        <f>Resultat_liste!J336</f>
        <v>0</v>
      </c>
      <c r="P334" s="461">
        <f>Resultat_liste!M336</f>
        <v>0</v>
      </c>
      <c r="Q334" s="461">
        <f>Resultat_liste!V336</f>
        <v>0</v>
      </c>
      <c r="R334" s="461">
        <f>Resultat_liste!Y336</f>
        <v>0</v>
      </c>
    </row>
    <row r="335" spans="1:18" x14ac:dyDescent="0.25">
      <c r="A335" s="465">
        <v>49007</v>
      </c>
      <c r="B335" s="465">
        <v>7</v>
      </c>
      <c r="C335" s="465">
        <v>490</v>
      </c>
      <c r="D335" s="465">
        <v>2000</v>
      </c>
      <c r="E335" s="465">
        <v>7</v>
      </c>
      <c r="N335" s="460">
        <v>3340</v>
      </c>
      <c r="O335" s="461">
        <f>Resultat_liste!J337</f>
        <v>0</v>
      </c>
      <c r="P335" s="461">
        <f>Resultat_liste!M337</f>
        <v>0</v>
      </c>
      <c r="Q335" s="461">
        <f>Resultat_liste!V337</f>
        <v>0</v>
      </c>
      <c r="R335" s="461">
        <f>Resultat_liste!Y337</f>
        <v>0</v>
      </c>
    </row>
    <row r="336" spans="1:18" x14ac:dyDescent="0.25">
      <c r="A336" s="465">
        <v>50001</v>
      </c>
      <c r="B336" s="465">
        <v>1</v>
      </c>
      <c r="C336" s="465">
        <v>500</v>
      </c>
      <c r="D336" s="465">
        <v>500</v>
      </c>
      <c r="E336" s="465">
        <v>1</v>
      </c>
      <c r="N336" s="460">
        <v>3350</v>
      </c>
      <c r="O336" s="461">
        <f>Resultat_liste!J338</f>
        <v>0</v>
      </c>
      <c r="P336" s="461">
        <f>Resultat_liste!M338</f>
        <v>0</v>
      </c>
      <c r="Q336" s="461">
        <f>Resultat_liste!V338</f>
        <v>0</v>
      </c>
      <c r="R336" s="461">
        <f>Resultat_liste!Y338</f>
        <v>0</v>
      </c>
    </row>
    <row r="337" spans="1:5" x14ac:dyDescent="0.25">
      <c r="A337" s="465">
        <v>50002</v>
      </c>
      <c r="B337" s="465">
        <v>2</v>
      </c>
      <c r="C337" s="465">
        <v>500</v>
      </c>
      <c r="D337" s="465">
        <v>660</v>
      </c>
      <c r="E337" s="465">
        <v>2</v>
      </c>
    </row>
    <row r="338" spans="1:5" x14ac:dyDescent="0.25">
      <c r="A338" s="465">
        <v>50003</v>
      </c>
      <c r="B338" s="465">
        <v>3</v>
      </c>
      <c r="C338" s="465">
        <v>500</v>
      </c>
      <c r="D338" s="465">
        <v>820</v>
      </c>
      <c r="E338" s="465">
        <v>3</v>
      </c>
    </row>
    <row r="339" spans="1:5" x14ac:dyDescent="0.25">
      <c r="A339" s="465">
        <v>50004</v>
      </c>
      <c r="B339" s="465">
        <v>4</v>
      </c>
      <c r="C339" s="465">
        <v>500</v>
      </c>
      <c r="D339" s="465">
        <v>160</v>
      </c>
      <c r="E339" s="465">
        <v>4</v>
      </c>
    </row>
    <row r="340" spans="1:5" x14ac:dyDescent="0.25">
      <c r="A340" s="465">
        <v>50005</v>
      </c>
      <c r="B340" s="465">
        <v>5</v>
      </c>
      <c r="C340" s="465">
        <v>500</v>
      </c>
      <c r="D340" s="465">
        <v>110</v>
      </c>
      <c r="E340" s="465">
        <v>5</v>
      </c>
    </row>
    <row r="341" spans="1:5" x14ac:dyDescent="0.25">
      <c r="A341" s="465">
        <v>50006</v>
      </c>
      <c r="B341" s="465">
        <v>6</v>
      </c>
      <c r="C341" s="465">
        <v>500</v>
      </c>
      <c r="D341" s="465">
        <v>1290</v>
      </c>
      <c r="E341" s="465">
        <v>6</v>
      </c>
    </row>
    <row r="342" spans="1:5" x14ac:dyDescent="0.25">
      <c r="A342" s="465">
        <v>50007</v>
      </c>
      <c r="B342" s="465">
        <v>7</v>
      </c>
      <c r="C342" s="465">
        <v>500</v>
      </c>
      <c r="D342" s="465">
        <v>2000</v>
      </c>
      <c r="E342" s="465">
        <v>7</v>
      </c>
    </row>
    <row r="343" spans="1:5" x14ac:dyDescent="0.25">
      <c r="A343" s="465">
        <v>51001</v>
      </c>
      <c r="B343" s="465">
        <v>1</v>
      </c>
      <c r="C343" s="465">
        <v>510</v>
      </c>
      <c r="D343" s="465">
        <v>510</v>
      </c>
      <c r="E343" s="465">
        <v>1</v>
      </c>
    </row>
    <row r="344" spans="1:5" x14ac:dyDescent="0.25">
      <c r="A344" s="465">
        <v>51002</v>
      </c>
      <c r="B344" s="465">
        <v>2</v>
      </c>
      <c r="C344" s="465">
        <v>510</v>
      </c>
      <c r="D344" s="465">
        <v>690</v>
      </c>
      <c r="E344" s="465">
        <v>2</v>
      </c>
    </row>
    <row r="345" spans="1:5" x14ac:dyDescent="0.25">
      <c r="A345" s="465">
        <v>51003</v>
      </c>
      <c r="B345" s="465">
        <v>3</v>
      </c>
      <c r="C345" s="465">
        <v>510</v>
      </c>
      <c r="D345" s="465">
        <v>830</v>
      </c>
      <c r="E345" s="465">
        <v>3</v>
      </c>
    </row>
    <row r="346" spans="1:5" x14ac:dyDescent="0.25">
      <c r="A346" s="465">
        <v>51004</v>
      </c>
      <c r="B346" s="465">
        <v>4</v>
      </c>
      <c r="C346" s="465">
        <v>510</v>
      </c>
      <c r="D346" s="465">
        <v>170</v>
      </c>
      <c r="E346" s="465">
        <v>4</v>
      </c>
    </row>
    <row r="347" spans="1:5" x14ac:dyDescent="0.25">
      <c r="A347" s="465">
        <v>51005</v>
      </c>
      <c r="B347" s="465">
        <v>5</v>
      </c>
      <c r="C347" s="465">
        <v>510</v>
      </c>
      <c r="D347" s="465">
        <v>110</v>
      </c>
      <c r="E347" s="465">
        <v>5</v>
      </c>
    </row>
    <row r="348" spans="1:5" x14ac:dyDescent="0.25">
      <c r="A348" s="465">
        <v>51006</v>
      </c>
      <c r="B348" s="465">
        <v>6</v>
      </c>
      <c r="C348" s="465">
        <v>510</v>
      </c>
      <c r="D348" s="465">
        <v>1300</v>
      </c>
      <c r="E348" s="465">
        <v>6</v>
      </c>
    </row>
    <row r="349" spans="1:5" x14ac:dyDescent="0.25">
      <c r="A349" s="465">
        <v>51007</v>
      </c>
      <c r="B349" s="465">
        <v>7</v>
      </c>
      <c r="C349" s="465">
        <v>510</v>
      </c>
      <c r="D349" s="465">
        <v>2010</v>
      </c>
      <c r="E349" s="465">
        <v>7</v>
      </c>
    </row>
    <row r="350" spans="1:5" x14ac:dyDescent="0.25">
      <c r="A350" s="465">
        <v>52001</v>
      </c>
      <c r="B350" s="465">
        <v>1</v>
      </c>
      <c r="C350" s="465">
        <v>520</v>
      </c>
      <c r="D350" s="465">
        <v>520</v>
      </c>
      <c r="E350" s="465">
        <v>1</v>
      </c>
    </row>
    <row r="351" spans="1:5" x14ac:dyDescent="0.25">
      <c r="A351" s="465">
        <v>52002</v>
      </c>
      <c r="B351" s="465">
        <v>2</v>
      </c>
      <c r="C351" s="465">
        <v>520</v>
      </c>
      <c r="D351" s="465">
        <v>690</v>
      </c>
      <c r="E351" s="465">
        <v>2</v>
      </c>
    </row>
    <row r="352" spans="1:5" x14ac:dyDescent="0.25">
      <c r="A352" s="465">
        <v>52003</v>
      </c>
      <c r="B352" s="465">
        <v>3</v>
      </c>
      <c r="C352" s="465">
        <v>520</v>
      </c>
      <c r="D352" s="465">
        <v>830</v>
      </c>
      <c r="E352" s="465">
        <v>3</v>
      </c>
    </row>
    <row r="353" spans="1:5" x14ac:dyDescent="0.25">
      <c r="A353" s="465">
        <v>52004</v>
      </c>
      <c r="B353" s="465">
        <v>4</v>
      </c>
      <c r="C353" s="465">
        <v>520</v>
      </c>
      <c r="D353" s="465">
        <v>170</v>
      </c>
      <c r="E353" s="465">
        <v>4</v>
      </c>
    </row>
    <row r="354" spans="1:5" x14ac:dyDescent="0.25">
      <c r="A354" s="465">
        <v>52005</v>
      </c>
      <c r="B354" s="465">
        <v>5</v>
      </c>
      <c r="C354" s="465">
        <v>520</v>
      </c>
      <c r="D354" s="465">
        <v>110</v>
      </c>
      <c r="E354" s="465">
        <v>5</v>
      </c>
    </row>
    <row r="355" spans="1:5" x14ac:dyDescent="0.25">
      <c r="A355" s="465">
        <v>52006</v>
      </c>
      <c r="B355" s="465">
        <v>6</v>
      </c>
      <c r="C355" s="465">
        <v>520</v>
      </c>
      <c r="D355" s="465">
        <v>1300</v>
      </c>
      <c r="E355" s="465">
        <v>6</v>
      </c>
    </row>
    <row r="356" spans="1:5" x14ac:dyDescent="0.25">
      <c r="A356" s="465">
        <v>52007</v>
      </c>
      <c r="B356" s="465">
        <v>7</v>
      </c>
      <c r="C356" s="465">
        <v>520</v>
      </c>
      <c r="D356" s="465">
        <v>2020</v>
      </c>
      <c r="E356" s="465">
        <v>7</v>
      </c>
    </row>
    <row r="357" spans="1:5" x14ac:dyDescent="0.25">
      <c r="A357" s="465">
        <v>53001</v>
      </c>
      <c r="B357" s="465">
        <v>1</v>
      </c>
      <c r="C357" s="465">
        <v>530</v>
      </c>
      <c r="D357" s="465">
        <v>530</v>
      </c>
      <c r="E357" s="465">
        <v>1</v>
      </c>
    </row>
    <row r="358" spans="1:5" x14ac:dyDescent="0.25">
      <c r="A358" s="465">
        <v>53002</v>
      </c>
      <c r="B358" s="465">
        <v>2</v>
      </c>
      <c r="C358" s="465">
        <v>530</v>
      </c>
      <c r="D358" s="465">
        <v>690</v>
      </c>
      <c r="E358" s="465">
        <v>2</v>
      </c>
    </row>
    <row r="359" spans="1:5" x14ac:dyDescent="0.25">
      <c r="A359" s="465">
        <v>53003</v>
      </c>
      <c r="B359" s="465">
        <v>3</v>
      </c>
      <c r="C359" s="465">
        <v>530</v>
      </c>
      <c r="D359" s="465">
        <v>830</v>
      </c>
      <c r="E359" s="465">
        <v>3</v>
      </c>
    </row>
    <row r="360" spans="1:5" x14ac:dyDescent="0.25">
      <c r="A360" s="465">
        <v>53004</v>
      </c>
      <c r="B360" s="465">
        <v>4</v>
      </c>
      <c r="C360" s="465">
        <v>530</v>
      </c>
      <c r="D360" s="465">
        <v>170</v>
      </c>
      <c r="E360" s="465">
        <v>4</v>
      </c>
    </row>
    <row r="361" spans="1:5" x14ac:dyDescent="0.25">
      <c r="A361" s="465">
        <v>53005</v>
      </c>
      <c r="B361" s="465">
        <v>5</v>
      </c>
      <c r="C361" s="465">
        <v>530</v>
      </c>
      <c r="D361" s="465">
        <v>110</v>
      </c>
      <c r="E361" s="465">
        <v>5</v>
      </c>
    </row>
    <row r="362" spans="1:5" x14ac:dyDescent="0.25">
      <c r="A362" s="465">
        <v>53006</v>
      </c>
      <c r="B362" s="465">
        <v>6</v>
      </c>
      <c r="C362" s="465">
        <v>530</v>
      </c>
      <c r="D362" s="465">
        <v>1300</v>
      </c>
      <c r="E362" s="465">
        <v>6</v>
      </c>
    </row>
    <row r="363" spans="1:5" x14ac:dyDescent="0.25">
      <c r="A363" s="465">
        <v>53007</v>
      </c>
      <c r="B363" s="465">
        <v>7</v>
      </c>
      <c r="C363" s="465">
        <v>530</v>
      </c>
      <c r="D363" s="465">
        <v>2020</v>
      </c>
      <c r="E363" s="465">
        <v>7</v>
      </c>
    </row>
    <row r="364" spans="1:5" x14ac:dyDescent="0.25">
      <c r="A364" s="465">
        <v>54001</v>
      </c>
      <c r="B364" s="465">
        <v>1</v>
      </c>
      <c r="C364" s="465">
        <v>540</v>
      </c>
      <c r="D364" s="465">
        <v>540</v>
      </c>
      <c r="E364" s="465">
        <v>1</v>
      </c>
    </row>
    <row r="365" spans="1:5" x14ac:dyDescent="0.25">
      <c r="A365" s="465">
        <v>54002</v>
      </c>
      <c r="B365" s="465">
        <v>2</v>
      </c>
      <c r="C365" s="465">
        <v>540</v>
      </c>
      <c r="D365" s="465">
        <v>700</v>
      </c>
      <c r="E365" s="465">
        <v>2</v>
      </c>
    </row>
    <row r="366" spans="1:5" x14ac:dyDescent="0.25">
      <c r="A366" s="465">
        <v>54003</v>
      </c>
      <c r="B366" s="465">
        <v>3</v>
      </c>
      <c r="C366" s="465">
        <v>540</v>
      </c>
      <c r="D366" s="465">
        <v>860</v>
      </c>
      <c r="E366" s="465">
        <v>3</v>
      </c>
    </row>
    <row r="367" spans="1:5" x14ac:dyDescent="0.25">
      <c r="A367" s="465">
        <v>54004</v>
      </c>
      <c r="B367" s="465">
        <v>4</v>
      </c>
      <c r="C367" s="465">
        <v>540</v>
      </c>
      <c r="D367" s="465">
        <v>200</v>
      </c>
      <c r="E367" s="465">
        <v>4</v>
      </c>
    </row>
    <row r="368" spans="1:5" x14ac:dyDescent="0.25">
      <c r="A368" s="465">
        <v>54005</v>
      </c>
      <c r="B368" s="465">
        <v>5</v>
      </c>
      <c r="C368" s="465">
        <v>540</v>
      </c>
      <c r="D368" s="465">
        <v>120</v>
      </c>
      <c r="E368" s="465">
        <v>5</v>
      </c>
    </row>
    <row r="369" spans="1:5" x14ac:dyDescent="0.25">
      <c r="A369" s="465">
        <v>54006</v>
      </c>
      <c r="B369" s="465">
        <v>6</v>
      </c>
      <c r="C369" s="465">
        <v>540</v>
      </c>
      <c r="D369" s="465">
        <v>1310</v>
      </c>
      <c r="E369" s="465">
        <v>6</v>
      </c>
    </row>
    <row r="370" spans="1:5" x14ac:dyDescent="0.25">
      <c r="A370" s="465">
        <v>54007</v>
      </c>
      <c r="B370" s="465">
        <v>7</v>
      </c>
      <c r="C370" s="465">
        <v>540</v>
      </c>
      <c r="D370" s="465">
        <v>2050</v>
      </c>
      <c r="E370" s="465">
        <v>7</v>
      </c>
    </row>
    <row r="371" spans="1:5" x14ac:dyDescent="0.25">
      <c r="A371" s="465">
        <v>55001</v>
      </c>
      <c r="B371" s="465">
        <v>1</v>
      </c>
      <c r="C371" s="465">
        <v>550</v>
      </c>
      <c r="D371" s="465">
        <v>550</v>
      </c>
      <c r="E371" s="465">
        <v>1</v>
      </c>
    </row>
    <row r="372" spans="1:5" x14ac:dyDescent="0.25">
      <c r="A372" s="465">
        <v>55002</v>
      </c>
      <c r="B372" s="465">
        <v>2</v>
      </c>
      <c r="C372" s="465">
        <v>550</v>
      </c>
      <c r="D372" s="465">
        <v>720</v>
      </c>
      <c r="E372" s="465">
        <v>2</v>
      </c>
    </row>
    <row r="373" spans="1:5" x14ac:dyDescent="0.25">
      <c r="A373" s="465">
        <v>55003</v>
      </c>
      <c r="B373" s="465">
        <v>3</v>
      </c>
      <c r="C373" s="465">
        <v>550</v>
      </c>
      <c r="D373" s="465">
        <v>910</v>
      </c>
      <c r="E373" s="465">
        <v>3</v>
      </c>
    </row>
    <row r="374" spans="1:5" x14ac:dyDescent="0.25">
      <c r="A374" s="465">
        <v>55004</v>
      </c>
      <c r="B374" s="465">
        <v>4</v>
      </c>
      <c r="C374" s="465">
        <v>550</v>
      </c>
      <c r="D374" s="465">
        <v>260</v>
      </c>
      <c r="E374" s="465">
        <v>4</v>
      </c>
    </row>
    <row r="375" spans="1:5" x14ac:dyDescent="0.25">
      <c r="A375" s="465">
        <v>55005</v>
      </c>
      <c r="B375" s="465">
        <v>5</v>
      </c>
      <c r="C375" s="465">
        <v>550</v>
      </c>
      <c r="D375" s="465">
        <v>120</v>
      </c>
      <c r="E375" s="465">
        <v>5</v>
      </c>
    </row>
    <row r="376" spans="1:5" x14ac:dyDescent="0.25">
      <c r="A376" s="465">
        <v>55006</v>
      </c>
      <c r="B376" s="465">
        <v>6</v>
      </c>
      <c r="C376" s="465">
        <v>550</v>
      </c>
      <c r="D376" s="465">
        <v>1340</v>
      </c>
      <c r="E376" s="465">
        <v>6</v>
      </c>
    </row>
    <row r="377" spans="1:5" x14ac:dyDescent="0.25">
      <c r="A377" s="465">
        <v>55007</v>
      </c>
      <c r="B377" s="465">
        <v>7</v>
      </c>
      <c r="C377" s="465">
        <v>550</v>
      </c>
      <c r="D377" s="465">
        <v>2120</v>
      </c>
      <c r="E377" s="465">
        <v>7</v>
      </c>
    </row>
    <row r="378" spans="1:5" x14ac:dyDescent="0.25">
      <c r="A378" s="465">
        <v>56001</v>
      </c>
      <c r="B378" s="465">
        <v>1</v>
      </c>
      <c r="C378" s="465">
        <v>560</v>
      </c>
      <c r="D378" s="465">
        <v>560</v>
      </c>
      <c r="E378" s="465">
        <v>1</v>
      </c>
    </row>
    <row r="379" spans="1:5" x14ac:dyDescent="0.25">
      <c r="A379" s="465">
        <v>56002</v>
      </c>
      <c r="B379" s="465">
        <v>2</v>
      </c>
      <c r="C379" s="465">
        <v>560</v>
      </c>
      <c r="D379" s="465">
        <v>740</v>
      </c>
      <c r="E379" s="465">
        <v>2</v>
      </c>
    </row>
    <row r="380" spans="1:5" x14ac:dyDescent="0.25">
      <c r="A380" s="465">
        <v>56003</v>
      </c>
      <c r="B380" s="465">
        <v>3</v>
      </c>
      <c r="C380" s="465">
        <v>560</v>
      </c>
      <c r="D380" s="465">
        <v>930</v>
      </c>
      <c r="E380" s="465">
        <v>3</v>
      </c>
    </row>
    <row r="381" spans="1:5" x14ac:dyDescent="0.25">
      <c r="A381" s="465">
        <v>56004</v>
      </c>
      <c r="B381" s="465">
        <v>4</v>
      </c>
      <c r="C381" s="465">
        <v>560</v>
      </c>
      <c r="D381" s="465">
        <v>280</v>
      </c>
      <c r="E381" s="465">
        <v>4</v>
      </c>
    </row>
    <row r="382" spans="1:5" x14ac:dyDescent="0.25">
      <c r="A382" s="465">
        <v>56005</v>
      </c>
      <c r="B382" s="465">
        <v>5</v>
      </c>
      <c r="C382" s="465">
        <v>560</v>
      </c>
      <c r="D382" s="465">
        <v>120</v>
      </c>
      <c r="E382" s="465">
        <v>5</v>
      </c>
    </row>
    <row r="383" spans="1:5" x14ac:dyDescent="0.25">
      <c r="A383" s="465">
        <v>56006</v>
      </c>
      <c r="B383" s="465">
        <v>6</v>
      </c>
      <c r="C383" s="465">
        <v>560</v>
      </c>
      <c r="D383" s="465">
        <v>1350</v>
      </c>
      <c r="E383" s="465">
        <v>6</v>
      </c>
    </row>
    <row r="384" spans="1:5" x14ac:dyDescent="0.25">
      <c r="A384" s="465">
        <v>56007</v>
      </c>
      <c r="B384" s="465">
        <v>7</v>
      </c>
      <c r="C384" s="465">
        <v>560</v>
      </c>
      <c r="D384" s="465">
        <v>2150</v>
      </c>
      <c r="E384" s="465">
        <v>7</v>
      </c>
    </row>
    <row r="385" spans="1:5" x14ac:dyDescent="0.25">
      <c r="A385" s="465">
        <v>57001</v>
      </c>
      <c r="B385" s="465">
        <v>1</v>
      </c>
      <c r="C385" s="465">
        <v>570</v>
      </c>
      <c r="D385" s="465">
        <v>570</v>
      </c>
      <c r="E385" s="465">
        <v>1</v>
      </c>
    </row>
    <row r="386" spans="1:5" x14ac:dyDescent="0.25">
      <c r="A386" s="465">
        <v>57002</v>
      </c>
      <c r="B386" s="465">
        <v>2</v>
      </c>
      <c r="C386" s="465">
        <v>570</v>
      </c>
      <c r="D386" s="465">
        <v>750</v>
      </c>
      <c r="E386" s="465">
        <v>2</v>
      </c>
    </row>
    <row r="387" spans="1:5" x14ac:dyDescent="0.25">
      <c r="A387" s="465">
        <v>57003</v>
      </c>
      <c r="B387" s="465">
        <v>3</v>
      </c>
      <c r="C387" s="465">
        <v>570</v>
      </c>
      <c r="D387" s="465">
        <v>950</v>
      </c>
      <c r="E387" s="465">
        <v>3</v>
      </c>
    </row>
    <row r="388" spans="1:5" x14ac:dyDescent="0.25">
      <c r="A388" s="465">
        <v>57004</v>
      </c>
      <c r="B388" s="465">
        <v>4</v>
      </c>
      <c r="C388" s="465">
        <v>570</v>
      </c>
      <c r="D388" s="465">
        <v>330</v>
      </c>
      <c r="E388" s="465">
        <v>4</v>
      </c>
    </row>
    <row r="389" spans="1:5" x14ac:dyDescent="0.25">
      <c r="A389" s="465">
        <v>57005</v>
      </c>
      <c r="B389" s="465">
        <v>5</v>
      </c>
      <c r="C389" s="465">
        <v>570</v>
      </c>
      <c r="D389" s="465">
        <v>130</v>
      </c>
      <c r="E389" s="465">
        <v>5</v>
      </c>
    </row>
    <row r="390" spans="1:5" x14ac:dyDescent="0.25">
      <c r="A390" s="465">
        <v>57006</v>
      </c>
      <c r="B390" s="465">
        <v>6</v>
      </c>
      <c r="C390" s="465">
        <v>570</v>
      </c>
      <c r="D390" s="465">
        <v>1370</v>
      </c>
      <c r="E390" s="465">
        <v>6</v>
      </c>
    </row>
    <row r="391" spans="1:5" x14ac:dyDescent="0.25">
      <c r="A391" s="465">
        <v>58001</v>
      </c>
      <c r="B391" s="465">
        <v>1</v>
      </c>
      <c r="C391" s="465">
        <v>580</v>
      </c>
      <c r="D391" s="465">
        <v>580</v>
      </c>
      <c r="E391" s="465">
        <v>1</v>
      </c>
    </row>
    <row r="392" spans="1:5" x14ac:dyDescent="0.25">
      <c r="A392" s="465">
        <v>58002</v>
      </c>
      <c r="B392" s="465">
        <v>2</v>
      </c>
      <c r="C392" s="465">
        <v>580</v>
      </c>
      <c r="D392" s="465">
        <v>750</v>
      </c>
      <c r="E392" s="465">
        <v>2</v>
      </c>
    </row>
    <row r="393" spans="1:5" x14ac:dyDescent="0.25">
      <c r="A393" s="465">
        <v>58003</v>
      </c>
      <c r="B393" s="465">
        <v>3</v>
      </c>
      <c r="C393" s="465">
        <v>580</v>
      </c>
      <c r="D393" s="465">
        <v>950</v>
      </c>
      <c r="E393" s="465">
        <v>3</v>
      </c>
    </row>
    <row r="394" spans="1:5" x14ac:dyDescent="0.25">
      <c r="A394" s="465">
        <v>58004</v>
      </c>
      <c r="B394" s="465">
        <v>4</v>
      </c>
      <c r="C394" s="465">
        <v>580</v>
      </c>
      <c r="D394" s="465">
        <v>340</v>
      </c>
      <c r="E394" s="465">
        <v>4</v>
      </c>
    </row>
    <row r="395" spans="1:5" x14ac:dyDescent="0.25">
      <c r="A395" s="465">
        <v>58005</v>
      </c>
      <c r="B395" s="465">
        <v>5</v>
      </c>
      <c r="C395" s="465">
        <v>580</v>
      </c>
      <c r="D395" s="465">
        <v>130</v>
      </c>
      <c r="E395" s="465">
        <v>5</v>
      </c>
    </row>
    <row r="396" spans="1:5" x14ac:dyDescent="0.25">
      <c r="A396" s="465">
        <v>58006</v>
      </c>
      <c r="B396" s="465">
        <v>6</v>
      </c>
      <c r="C396" s="465">
        <v>580</v>
      </c>
      <c r="D396" s="465">
        <v>1370</v>
      </c>
      <c r="E396" s="465">
        <v>6</v>
      </c>
    </row>
    <row r="397" spans="1:5" x14ac:dyDescent="0.25">
      <c r="A397" s="465">
        <v>59001</v>
      </c>
      <c r="B397" s="465">
        <v>1</v>
      </c>
      <c r="C397" s="465">
        <v>590</v>
      </c>
      <c r="D397" s="465">
        <v>590</v>
      </c>
      <c r="E397" s="465">
        <v>1</v>
      </c>
    </row>
    <row r="398" spans="1:5" x14ac:dyDescent="0.25">
      <c r="A398" s="465">
        <v>59002</v>
      </c>
      <c r="B398" s="465">
        <v>2</v>
      </c>
      <c r="C398" s="465">
        <v>590</v>
      </c>
      <c r="D398" s="465">
        <v>750</v>
      </c>
      <c r="E398" s="465">
        <v>2</v>
      </c>
    </row>
    <row r="399" spans="1:5" x14ac:dyDescent="0.25">
      <c r="A399" s="465">
        <v>59003</v>
      </c>
      <c r="B399" s="465">
        <v>3</v>
      </c>
      <c r="C399" s="465">
        <v>590</v>
      </c>
      <c r="D399" s="465">
        <v>960</v>
      </c>
      <c r="E399" s="465">
        <v>3</v>
      </c>
    </row>
    <row r="400" spans="1:5" x14ac:dyDescent="0.25">
      <c r="A400" s="465">
        <v>59004</v>
      </c>
      <c r="B400" s="465">
        <v>4</v>
      </c>
      <c r="C400" s="465">
        <v>590</v>
      </c>
      <c r="D400" s="465">
        <v>360</v>
      </c>
      <c r="E400" s="465">
        <v>4</v>
      </c>
    </row>
    <row r="401" spans="1:5" x14ac:dyDescent="0.25">
      <c r="A401" s="465">
        <v>59005</v>
      </c>
      <c r="B401" s="465">
        <v>5</v>
      </c>
      <c r="C401" s="465">
        <v>590</v>
      </c>
      <c r="D401" s="465">
        <v>130</v>
      </c>
      <c r="E401" s="465">
        <v>5</v>
      </c>
    </row>
    <row r="402" spans="1:5" x14ac:dyDescent="0.25">
      <c r="A402" s="465">
        <v>59006</v>
      </c>
      <c r="B402" s="465">
        <v>6</v>
      </c>
      <c r="C402" s="465">
        <v>590</v>
      </c>
      <c r="D402" s="465">
        <v>1380</v>
      </c>
      <c r="E402" s="465">
        <v>6</v>
      </c>
    </row>
    <row r="403" spans="1:5" x14ac:dyDescent="0.25">
      <c r="A403" s="465">
        <v>60001</v>
      </c>
      <c r="B403" s="465">
        <v>1</v>
      </c>
      <c r="C403" s="465">
        <v>600</v>
      </c>
      <c r="D403" s="465">
        <v>600</v>
      </c>
      <c r="E403" s="465">
        <v>1</v>
      </c>
    </row>
    <row r="404" spans="1:5" x14ac:dyDescent="0.25">
      <c r="A404" s="465">
        <v>60002</v>
      </c>
      <c r="B404" s="465">
        <v>2</v>
      </c>
      <c r="C404" s="465">
        <v>600</v>
      </c>
      <c r="D404" s="465">
        <v>760</v>
      </c>
      <c r="E404" s="465">
        <v>2</v>
      </c>
    </row>
    <row r="405" spans="1:5" x14ac:dyDescent="0.25">
      <c r="A405" s="465">
        <v>60003</v>
      </c>
      <c r="B405" s="465">
        <v>3</v>
      </c>
      <c r="C405" s="465">
        <v>600</v>
      </c>
      <c r="D405" s="465">
        <v>980</v>
      </c>
      <c r="E405" s="465">
        <v>3</v>
      </c>
    </row>
    <row r="406" spans="1:5" x14ac:dyDescent="0.25">
      <c r="A406" s="465">
        <v>60004</v>
      </c>
      <c r="B406" s="465">
        <v>4</v>
      </c>
      <c r="C406" s="465">
        <v>600</v>
      </c>
      <c r="D406" s="465">
        <v>380</v>
      </c>
      <c r="E406" s="465">
        <v>4</v>
      </c>
    </row>
    <row r="407" spans="1:5" x14ac:dyDescent="0.25">
      <c r="A407" s="465">
        <v>60005</v>
      </c>
      <c r="B407" s="465">
        <v>5</v>
      </c>
      <c r="C407" s="465">
        <v>600</v>
      </c>
      <c r="D407" s="465">
        <v>130</v>
      </c>
      <c r="E407" s="465">
        <v>5</v>
      </c>
    </row>
    <row r="408" spans="1:5" x14ac:dyDescent="0.25">
      <c r="A408" s="465">
        <v>60006</v>
      </c>
      <c r="B408" s="465">
        <v>6</v>
      </c>
      <c r="C408" s="465">
        <v>600</v>
      </c>
      <c r="D408" s="465">
        <v>1390</v>
      </c>
      <c r="E408" s="465">
        <v>6</v>
      </c>
    </row>
    <row r="409" spans="1:5" x14ac:dyDescent="0.25">
      <c r="A409" s="465">
        <v>61001</v>
      </c>
      <c r="B409" s="465">
        <v>1</v>
      </c>
      <c r="C409" s="465">
        <v>610</v>
      </c>
      <c r="D409" s="465">
        <v>610</v>
      </c>
      <c r="E409" s="465">
        <v>1</v>
      </c>
    </row>
    <row r="410" spans="1:5" x14ac:dyDescent="0.25">
      <c r="A410" s="465">
        <v>61002</v>
      </c>
      <c r="B410" s="465">
        <v>2</v>
      </c>
      <c r="C410" s="465">
        <v>610</v>
      </c>
      <c r="D410" s="465">
        <v>760</v>
      </c>
      <c r="E410" s="465">
        <v>2</v>
      </c>
    </row>
    <row r="411" spans="1:5" x14ac:dyDescent="0.25">
      <c r="A411" s="465">
        <v>61003</v>
      </c>
      <c r="B411" s="465">
        <v>3</v>
      </c>
      <c r="C411" s="465">
        <v>610</v>
      </c>
      <c r="D411" s="465">
        <v>990</v>
      </c>
      <c r="E411" s="465">
        <v>3</v>
      </c>
    </row>
    <row r="412" spans="1:5" x14ac:dyDescent="0.25">
      <c r="A412" s="465">
        <v>61004</v>
      </c>
      <c r="B412" s="465">
        <v>4</v>
      </c>
      <c r="C412" s="465">
        <v>610</v>
      </c>
      <c r="D412" s="465">
        <v>380</v>
      </c>
      <c r="E412" s="465">
        <v>4</v>
      </c>
    </row>
    <row r="413" spans="1:5" x14ac:dyDescent="0.25">
      <c r="A413" s="465">
        <v>61005</v>
      </c>
      <c r="B413" s="465">
        <v>5</v>
      </c>
      <c r="C413" s="465">
        <v>610</v>
      </c>
      <c r="D413" s="465">
        <v>140</v>
      </c>
      <c r="E413" s="465">
        <v>5</v>
      </c>
    </row>
    <row r="414" spans="1:5" x14ac:dyDescent="0.25">
      <c r="A414" s="465">
        <v>61006</v>
      </c>
      <c r="B414" s="465">
        <v>6</v>
      </c>
      <c r="C414" s="465">
        <v>610</v>
      </c>
      <c r="D414" s="465">
        <v>1390</v>
      </c>
      <c r="E414" s="465">
        <v>6</v>
      </c>
    </row>
    <row r="415" spans="1:5" x14ac:dyDescent="0.25">
      <c r="A415" s="465">
        <v>62001</v>
      </c>
      <c r="B415" s="465">
        <v>1</v>
      </c>
      <c r="C415" s="465">
        <v>620</v>
      </c>
      <c r="D415" s="465">
        <v>620</v>
      </c>
      <c r="E415" s="465">
        <v>1</v>
      </c>
    </row>
    <row r="416" spans="1:5" x14ac:dyDescent="0.25">
      <c r="A416" s="465">
        <v>62002</v>
      </c>
      <c r="B416" s="465">
        <v>2</v>
      </c>
      <c r="C416" s="465">
        <v>620</v>
      </c>
      <c r="D416" s="465">
        <v>770</v>
      </c>
      <c r="E416" s="465">
        <v>2</v>
      </c>
    </row>
    <row r="417" spans="1:5" x14ac:dyDescent="0.25">
      <c r="A417" s="465">
        <v>62003</v>
      </c>
      <c r="B417" s="465">
        <v>3</v>
      </c>
      <c r="C417" s="465">
        <v>620</v>
      </c>
      <c r="D417" s="465">
        <v>990</v>
      </c>
      <c r="E417" s="465">
        <v>3</v>
      </c>
    </row>
    <row r="418" spans="1:5" x14ac:dyDescent="0.25">
      <c r="A418" s="465">
        <v>62004</v>
      </c>
      <c r="B418" s="465">
        <v>4</v>
      </c>
      <c r="C418" s="465">
        <v>620</v>
      </c>
      <c r="D418" s="465">
        <v>380</v>
      </c>
      <c r="E418" s="465">
        <v>4</v>
      </c>
    </row>
    <row r="419" spans="1:5" x14ac:dyDescent="0.25">
      <c r="A419" s="465">
        <v>62005</v>
      </c>
      <c r="B419" s="465">
        <v>5</v>
      </c>
      <c r="C419" s="465">
        <v>620</v>
      </c>
      <c r="D419" s="465">
        <v>140</v>
      </c>
      <c r="E419" s="465">
        <v>5</v>
      </c>
    </row>
    <row r="420" spans="1:5" x14ac:dyDescent="0.25">
      <c r="A420" s="465">
        <v>62006</v>
      </c>
      <c r="B420" s="465">
        <v>6</v>
      </c>
      <c r="C420" s="465">
        <v>620</v>
      </c>
      <c r="D420" s="465">
        <v>1390</v>
      </c>
      <c r="E420" s="465">
        <v>6</v>
      </c>
    </row>
    <row r="421" spans="1:5" x14ac:dyDescent="0.25">
      <c r="A421" s="465">
        <v>63001</v>
      </c>
      <c r="B421" s="465">
        <v>1</v>
      </c>
      <c r="C421" s="465">
        <v>630</v>
      </c>
      <c r="D421" s="465">
        <v>630</v>
      </c>
      <c r="E421" s="465">
        <v>1</v>
      </c>
    </row>
    <row r="422" spans="1:5" x14ac:dyDescent="0.25">
      <c r="A422" s="465">
        <v>63002</v>
      </c>
      <c r="B422" s="465">
        <v>2</v>
      </c>
      <c r="C422" s="465">
        <v>630</v>
      </c>
      <c r="D422" s="465">
        <v>780</v>
      </c>
      <c r="E422" s="465">
        <v>2</v>
      </c>
    </row>
    <row r="423" spans="1:5" x14ac:dyDescent="0.25">
      <c r="A423" s="465">
        <v>63003</v>
      </c>
      <c r="B423" s="465">
        <v>3</v>
      </c>
      <c r="C423" s="465">
        <v>630</v>
      </c>
      <c r="D423" s="465">
        <v>990</v>
      </c>
      <c r="E423" s="465">
        <v>3</v>
      </c>
    </row>
    <row r="424" spans="1:5" x14ac:dyDescent="0.25">
      <c r="A424" s="465">
        <v>63004</v>
      </c>
      <c r="B424" s="465">
        <v>4</v>
      </c>
      <c r="C424" s="465">
        <v>630</v>
      </c>
      <c r="D424" s="465">
        <v>420</v>
      </c>
      <c r="E424" s="465">
        <v>4</v>
      </c>
    </row>
    <row r="425" spans="1:5" x14ac:dyDescent="0.25">
      <c r="A425" s="465">
        <v>63005</v>
      </c>
      <c r="B425" s="465">
        <v>5</v>
      </c>
      <c r="C425" s="465">
        <v>630</v>
      </c>
      <c r="D425" s="465">
        <v>150</v>
      </c>
      <c r="E425" s="465">
        <v>5</v>
      </c>
    </row>
    <row r="426" spans="1:5" x14ac:dyDescent="0.25">
      <c r="A426" s="465">
        <v>63006</v>
      </c>
      <c r="B426" s="465">
        <v>6</v>
      </c>
      <c r="C426" s="465">
        <v>630</v>
      </c>
      <c r="D426" s="465">
        <v>1400</v>
      </c>
      <c r="E426" s="465">
        <v>6</v>
      </c>
    </row>
    <row r="427" spans="1:5" x14ac:dyDescent="0.25">
      <c r="A427" s="465">
        <v>64001</v>
      </c>
      <c r="B427" s="465">
        <v>1</v>
      </c>
      <c r="C427" s="465">
        <v>640</v>
      </c>
      <c r="D427" s="465">
        <v>640</v>
      </c>
      <c r="E427" s="465">
        <v>1</v>
      </c>
    </row>
    <row r="428" spans="1:5" x14ac:dyDescent="0.25">
      <c r="A428" s="465">
        <v>64002</v>
      </c>
      <c r="B428" s="465">
        <v>2</v>
      </c>
      <c r="C428" s="465">
        <v>640</v>
      </c>
      <c r="D428" s="465">
        <v>800</v>
      </c>
      <c r="E428" s="465">
        <v>2</v>
      </c>
    </row>
    <row r="429" spans="1:5" x14ac:dyDescent="0.25">
      <c r="A429" s="465">
        <v>64003</v>
      </c>
      <c r="B429" s="465">
        <v>3</v>
      </c>
      <c r="C429" s="465">
        <v>640</v>
      </c>
      <c r="D429" s="465">
        <v>1000</v>
      </c>
      <c r="E429" s="465">
        <v>3</v>
      </c>
    </row>
    <row r="430" spans="1:5" x14ac:dyDescent="0.25">
      <c r="A430" s="465">
        <v>64004</v>
      </c>
      <c r="B430" s="465">
        <v>4</v>
      </c>
      <c r="C430" s="465">
        <v>640</v>
      </c>
      <c r="D430" s="465">
        <v>470</v>
      </c>
      <c r="E430" s="465">
        <v>4</v>
      </c>
    </row>
    <row r="431" spans="1:5" x14ac:dyDescent="0.25">
      <c r="A431" s="465">
        <v>64005</v>
      </c>
      <c r="B431" s="465">
        <v>5</v>
      </c>
      <c r="C431" s="465">
        <v>640</v>
      </c>
      <c r="D431" s="465">
        <v>160</v>
      </c>
      <c r="E431" s="465">
        <v>5</v>
      </c>
    </row>
    <row r="432" spans="1:5" x14ac:dyDescent="0.25">
      <c r="A432" s="465">
        <v>64006</v>
      </c>
      <c r="B432" s="465">
        <v>6</v>
      </c>
      <c r="C432" s="465">
        <v>640</v>
      </c>
      <c r="D432" s="465">
        <v>1420</v>
      </c>
      <c r="E432" s="465">
        <v>6</v>
      </c>
    </row>
    <row r="433" spans="1:5" x14ac:dyDescent="0.25">
      <c r="A433" s="465">
        <v>65001</v>
      </c>
      <c r="B433" s="465">
        <v>1</v>
      </c>
      <c r="C433" s="465">
        <v>650</v>
      </c>
      <c r="D433" s="465">
        <v>650</v>
      </c>
      <c r="E433" s="465">
        <v>1</v>
      </c>
    </row>
    <row r="434" spans="1:5" x14ac:dyDescent="0.25">
      <c r="A434" s="465">
        <v>65002</v>
      </c>
      <c r="B434" s="465">
        <v>2</v>
      </c>
      <c r="C434" s="465">
        <v>650</v>
      </c>
      <c r="D434" s="465">
        <v>810</v>
      </c>
      <c r="E434" s="465">
        <v>2</v>
      </c>
    </row>
    <row r="435" spans="1:5" x14ac:dyDescent="0.25">
      <c r="A435" s="465">
        <v>65003</v>
      </c>
      <c r="B435" s="465">
        <v>3</v>
      </c>
      <c r="C435" s="465">
        <v>650</v>
      </c>
      <c r="D435" s="465">
        <v>1010</v>
      </c>
      <c r="E435" s="465">
        <v>3</v>
      </c>
    </row>
    <row r="436" spans="1:5" x14ac:dyDescent="0.25">
      <c r="A436" s="465">
        <v>65004</v>
      </c>
      <c r="B436" s="465">
        <v>4</v>
      </c>
      <c r="C436" s="465">
        <v>650</v>
      </c>
      <c r="D436" s="465">
        <v>490</v>
      </c>
      <c r="E436" s="465">
        <v>4</v>
      </c>
    </row>
    <row r="437" spans="1:5" x14ac:dyDescent="0.25">
      <c r="A437" s="465">
        <v>65005</v>
      </c>
      <c r="B437" s="465">
        <v>5</v>
      </c>
      <c r="C437" s="465">
        <v>650</v>
      </c>
      <c r="D437" s="465">
        <v>160</v>
      </c>
      <c r="E437" s="465">
        <v>5</v>
      </c>
    </row>
    <row r="438" spans="1:5" x14ac:dyDescent="0.25">
      <c r="A438" s="465">
        <v>65006</v>
      </c>
      <c r="B438" s="465">
        <v>6</v>
      </c>
      <c r="C438" s="465">
        <v>650</v>
      </c>
      <c r="D438" s="465">
        <v>1430</v>
      </c>
      <c r="E438" s="465">
        <v>6</v>
      </c>
    </row>
    <row r="439" spans="1:5" x14ac:dyDescent="0.25">
      <c r="A439" s="465">
        <v>66001</v>
      </c>
      <c r="B439" s="465">
        <v>1</v>
      </c>
      <c r="C439" s="465">
        <v>660</v>
      </c>
      <c r="D439" s="465">
        <v>660</v>
      </c>
      <c r="E439" s="465">
        <v>1</v>
      </c>
    </row>
    <row r="440" spans="1:5" x14ac:dyDescent="0.25">
      <c r="A440" s="465">
        <v>66002</v>
      </c>
      <c r="B440" s="465">
        <v>2</v>
      </c>
      <c r="C440" s="465">
        <v>660</v>
      </c>
      <c r="D440" s="465">
        <v>820</v>
      </c>
      <c r="E440" s="465">
        <v>2</v>
      </c>
    </row>
    <row r="441" spans="1:5" x14ac:dyDescent="0.25">
      <c r="A441" s="465">
        <v>66003</v>
      </c>
      <c r="B441" s="465">
        <v>3</v>
      </c>
      <c r="C441" s="465">
        <v>660</v>
      </c>
      <c r="D441" s="465">
        <v>1010</v>
      </c>
      <c r="E441" s="465">
        <v>3</v>
      </c>
    </row>
    <row r="442" spans="1:5" x14ac:dyDescent="0.25">
      <c r="A442" s="465">
        <v>66004</v>
      </c>
      <c r="B442" s="465">
        <v>4</v>
      </c>
      <c r="C442" s="465">
        <v>660</v>
      </c>
      <c r="D442" s="465">
        <v>490</v>
      </c>
      <c r="E442" s="465">
        <v>4</v>
      </c>
    </row>
    <row r="443" spans="1:5" x14ac:dyDescent="0.25">
      <c r="A443" s="465">
        <v>66005</v>
      </c>
      <c r="B443" s="465">
        <v>5</v>
      </c>
      <c r="C443" s="465">
        <v>660</v>
      </c>
      <c r="D443" s="465">
        <v>160</v>
      </c>
      <c r="E443" s="465">
        <v>5</v>
      </c>
    </row>
    <row r="444" spans="1:5" x14ac:dyDescent="0.25">
      <c r="A444" s="465">
        <v>66006</v>
      </c>
      <c r="B444" s="465">
        <v>6</v>
      </c>
      <c r="C444" s="465">
        <v>660</v>
      </c>
      <c r="D444" s="465">
        <v>1430</v>
      </c>
      <c r="E444" s="465">
        <v>6</v>
      </c>
    </row>
    <row r="445" spans="1:5" x14ac:dyDescent="0.25">
      <c r="A445" s="465">
        <v>67001</v>
      </c>
      <c r="B445" s="465">
        <v>1</v>
      </c>
      <c r="C445" s="465">
        <v>670</v>
      </c>
      <c r="D445" s="465">
        <v>670</v>
      </c>
      <c r="E445" s="465">
        <v>1</v>
      </c>
    </row>
    <row r="446" spans="1:5" x14ac:dyDescent="0.25">
      <c r="A446" s="465">
        <v>67002</v>
      </c>
      <c r="B446" s="465">
        <v>2</v>
      </c>
      <c r="C446" s="465">
        <v>670</v>
      </c>
      <c r="D446" s="465">
        <v>820</v>
      </c>
      <c r="E446" s="465">
        <v>2</v>
      </c>
    </row>
    <row r="447" spans="1:5" x14ac:dyDescent="0.25">
      <c r="A447" s="465">
        <v>67003</v>
      </c>
      <c r="B447" s="465">
        <v>3</v>
      </c>
      <c r="C447" s="465">
        <v>670</v>
      </c>
      <c r="D447" s="465">
        <v>1010</v>
      </c>
      <c r="E447" s="465">
        <v>3</v>
      </c>
    </row>
    <row r="448" spans="1:5" x14ac:dyDescent="0.25">
      <c r="A448" s="465">
        <v>67004</v>
      </c>
      <c r="B448" s="465">
        <v>4</v>
      </c>
      <c r="C448" s="465">
        <v>670</v>
      </c>
      <c r="D448" s="465">
        <v>500</v>
      </c>
      <c r="E448" s="465">
        <v>4</v>
      </c>
    </row>
    <row r="449" spans="1:5" x14ac:dyDescent="0.25">
      <c r="A449" s="465">
        <v>67005</v>
      </c>
      <c r="B449" s="465">
        <v>5</v>
      </c>
      <c r="C449" s="465">
        <v>670</v>
      </c>
      <c r="D449" s="465">
        <v>160</v>
      </c>
      <c r="E449" s="465">
        <v>5</v>
      </c>
    </row>
    <row r="450" spans="1:5" x14ac:dyDescent="0.25">
      <c r="A450" s="465">
        <v>67006</v>
      </c>
      <c r="B450" s="465">
        <v>6</v>
      </c>
      <c r="C450" s="465">
        <v>670</v>
      </c>
      <c r="D450" s="465">
        <v>1430</v>
      </c>
      <c r="E450" s="465">
        <v>6</v>
      </c>
    </row>
    <row r="451" spans="1:5" x14ac:dyDescent="0.25">
      <c r="A451" s="465">
        <v>68001</v>
      </c>
      <c r="B451" s="465">
        <v>1</v>
      </c>
      <c r="C451" s="465">
        <v>680</v>
      </c>
      <c r="D451" s="465">
        <v>680</v>
      </c>
      <c r="E451" s="465">
        <v>1</v>
      </c>
    </row>
    <row r="452" spans="1:5" x14ac:dyDescent="0.25">
      <c r="A452" s="465">
        <v>68002</v>
      </c>
      <c r="B452" s="465">
        <v>2</v>
      </c>
      <c r="C452" s="465">
        <v>680</v>
      </c>
      <c r="D452" s="465">
        <v>820</v>
      </c>
      <c r="E452" s="465">
        <v>2</v>
      </c>
    </row>
    <row r="453" spans="1:5" x14ac:dyDescent="0.25">
      <c r="A453" s="465">
        <v>68003</v>
      </c>
      <c r="B453" s="465">
        <v>3</v>
      </c>
      <c r="C453" s="465">
        <v>680</v>
      </c>
      <c r="D453" s="465">
        <v>1010</v>
      </c>
      <c r="E453" s="465">
        <v>3</v>
      </c>
    </row>
    <row r="454" spans="1:5" x14ac:dyDescent="0.25">
      <c r="A454" s="465">
        <v>68004</v>
      </c>
      <c r="B454" s="465">
        <v>4</v>
      </c>
      <c r="C454" s="465">
        <v>680</v>
      </c>
      <c r="D454" s="465">
        <v>500</v>
      </c>
      <c r="E454" s="465">
        <v>4</v>
      </c>
    </row>
    <row r="455" spans="1:5" x14ac:dyDescent="0.25">
      <c r="A455" s="465">
        <v>68005</v>
      </c>
      <c r="B455" s="465">
        <v>5</v>
      </c>
      <c r="C455" s="465">
        <v>680</v>
      </c>
      <c r="D455" s="465">
        <v>160</v>
      </c>
      <c r="E455" s="465">
        <v>5</v>
      </c>
    </row>
    <row r="456" spans="1:5" x14ac:dyDescent="0.25">
      <c r="A456" s="465">
        <v>68006</v>
      </c>
      <c r="B456" s="465">
        <v>6</v>
      </c>
      <c r="C456" s="465">
        <v>680</v>
      </c>
      <c r="D456" s="465">
        <v>1430</v>
      </c>
      <c r="E456" s="465">
        <v>6</v>
      </c>
    </row>
    <row r="457" spans="1:5" x14ac:dyDescent="0.25">
      <c r="A457" s="465">
        <v>69001</v>
      </c>
      <c r="B457" s="465">
        <v>1</v>
      </c>
      <c r="C457" s="465">
        <v>690</v>
      </c>
      <c r="D457" s="465">
        <v>690</v>
      </c>
      <c r="E457" s="465">
        <v>1</v>
      </c>
    </row>
    <row r="458" spans="1:5" x14ac:dyDescent="0.25">
      <c r="A458" s="465">
        <v>69002</v>
      </c>
      <c r="B458" s="465">
        <v>2</v>
      </c>
      <c r="C458" s="465">
        <v>690</v>
      </c>
      <c r="D458" s="465">
        <v>820</v>
      </c>
      <c r="E458" s="465">
        <v>2</v>
      </c>
    </row>
    <row r="459" spans="1:5" x14ac:dyDescent="0.25">
      <c r="A459" s="465">
        <v>69003</v>
      </c>
      <c r="B459" s="465">
        <v>3</v>
      </c>
      <c r="C459" s="465">
        <v>690</v>
      </c>
      <c r="D459" s="465">
        <v>1010</v>
      </c>
      <c r="E459" s="465">
        <v>3</v>
      </c>
    </row>
    <row r="460" spans="1:5" x14ac:dyDescent="0.25">
      <c r="A460" s="465">
        <v>69004</v>
      </c>
      <c r="B460" s="465">
        <v>4</v>
      </c>
      <c r="C460" s="465">
        <v>690</v>
      </c>
      <c r="D460" s="465">
        <v>510</v>
      </c>
      <c r="E460" s="465">
        <v>4</v>
      </c>
    </row>
    <row r="461" spans="1:5" x14ac:dyDescent="0.25">
      <c r="A461" s="465">
        <v>69005</v>
      </c>
      <c r="B461" s="465">
        <v>5</v>
      </c>
      <c r="C461" s="465">
        <v>690</v>
      </c>
      <c r="D461" s="465">
        <v>160</v>
      </c>
      <c r="E461" s="465">
        <v>5</v>
      </c>
    </row>
    <row r="462" spans="1:5" x14ac:dyDescent="0.25">
      <c r="A462" s="465">
        <v>69006</v>
      </c>
      <c r="B462" s="465">
        <v>6</v>
      </c>
      <c r="C462" s="465">
        <v>690</v>
      </c>
      <c r="D462" s="465">
        <v>1430</v>
      </c>
      <c r="E462" s="465">
        <v>6</v>
      </c>
    </row>
    <row r="463" spans="1:5" x14ac:dyDescent="0.25">
      <c r="A463" s="465">
        <v>70001</v>
      </c>
      <c r="B463" s="465">
        <v>1</v>
      </c>
      <c r="C463" s="465">
        <v>700</v>
      </c>
      <c r="D463" s="465">
        <v>700</v>
      </c>
      <c r="E463" s="465">
        <v>1</v>
      </c>
    </row>
    <row r="464" spans="1:5" x14ac:dyDescent="0.25">
      <c r="A464" s="465">
        <v>70002</v>
      </c>
      <c r="B464" s="465">
        <v>2</v>
      </c>
      <c r="C464" s="465">
        <v>700</v>
      </c>
      <c r="D464" s="465">
        <v>850</v>
      </c>
      <c r="E464" s="465">
        <v>2</v>
      </c>
    </row>
    <row r="465" spans="1:5" x14ac:dyDescent="0.25">
      <c r="A465" s="465">
        <v>70003</v>
      </c>
      <c r="B465" s="465">
        <v>3</v>
      </c>
      <c r="C465" s="465">
        <v>700</v>
      </c>
      <c r="D465" s="465">
        <v>1020</v>
      </c>
      <c r="E465" s="465">
        <v>3</v>
      </c>
    </row>
    <row r="466" spans="1:5" x14ac:dyDescent="0.25">
      <c r="A466" s="465">
        <v>70004</v>
      </c>
      <c r="B466" s="465">
        <v>4</v>
      </c>
      <c r="C466" s="465">
        <v>700</v>
      </c>
      <c r="D466" s="465">
        <v>530</v>
      </c>
      <c r="E466" s="465">
        <v>4</v>
      </c>
    </row>
    <row r="467" spans="1:5" x14ac:dyDescent="0.25">
      <c r="A467" s="465">
        <v>70005</v>
      </c>
      <c r="B467" s="465">
        <v>5</v>
      </c>
      <c r="C467" s="465">
        <v>700</v>
      </c>
      <c r="D467" s="465">
        <v>180</v>
      </c>
      <c r="E467" s="465">
        <v>5</v>
      </c>
    </row>
    <row r="468" spans="1:5" x14ac:dyDescent="0.25">
      <c r="A468" s="465">
        <v>70006</v>
      </c>
      <c r="B468" s="465">
        <v>6</v>
      </c>
      <c r="C468" s="465">
        <v>700</v>
      </c>
      <c r="D468" s="465">
        <v>1450</v>
      </c>
      <c r="E468" s="465">
        <v>6</v>
      </c>
    </row>
    <row r="469" spans="1:5" x14ac:dyDescent="0.25">
      <c r="A469" s="465">
        <v>71001</v>
      </c>
      <c r="B469" s="465">
        <v>1</v>
      </c>
      <c r="C469" s="465">
        <v>710</v>
      </c>
      <c r="D469" s="465">
        <v>710</v>
      </c>
      <c r="E469" s="465">
        <v>1</v>
      </c>
    </row>
    <row r="470" spans="1:5" x14ac:dyDescent="0.25">
      <c r="A470" s="465">
        <v>71002</v>
      </c>
      <c r="B470" s="465">
        <v>2</v>
      </c>
      <c r="C470" s="465">
        <v>710</v>
      </c>
      <c r="D470" s="465">
        <v>880</v>
      </c>
      <c r="E470" s="465">
        <v>2</v>
      </c>
    </row>
    <row r="471" spans="1:5" x14ac:dyDescent="0.25">
      <c r="A471" s="465">
        <v>71003</v>
      </c>
      <c r="B471" s="465">
        <v>3</v>
      </c>
      <c r="C471" s="465">
        <v>710</v>
      </c>
      <c r="D471" s="465">
        <v>1060</v>
      </c>
      <c r="E471" s="465">
        <v>3</v>
      </c>
    </row>
    <row r="472" spans="1:5" x14ac:dyDescent="0.25">
      <c r="A472" s="465">
        <v>71004</v>
      </c>
      <c r="B472" s="465">
        <v>4</v>
      </c>
      <c r="C472" s="465">
        <v>710</v>
      </c>
      <c r="D472" s="465">
        <v>540</v>
      </c>
      <c r="E472" s="465">
        <v>4</v>
      </c>
    </row>
    <row r="473" spans="1:5" x14ac:dyDescent="0.25">
      <c r="A473" s="465">
        <v>71005</v>
      </c>
      <c r="B473" s="465">
        <v>5</v>
      </c>
      <c r="C473" s="465">
        <v>710</v>
      </c>
      <c r="D473" s="465">
        <v>240</v>
      </c>
      <c r="E473" s="465">
        <v>5</v>
      </c>
    </row>
    <row r="474" spans="1:5" x14ac:dyDescent="0.25">
      <c r="A474" s="465">
        <v>71006</v>
      </c>
      <c r="B474" s="465">
        <v>6</v>
      </c>
      <c r="C474" s="465">
        <v>710</v>
      </c>
      <c r="D474" s="465">
        <v>1460</v>
      </c>
      <c r="E474" s="465">
        <v>6</v>
      </c>
    </row>
    <row r="475" spans="1:5" x14ac:dyDescent="0.25">
      <c r="A475" s="465">
        <v>72001</v>
      </c>
      <c r="B475" s="465">
        <v>1</v>
      </c>
      <c r="C475" s="465">
        <v>720</v>
      </c>
      <c r="D475" s="465">
        <v>720</v>
      </c>
      <c r="E475" s="465">
        <v>1</v>
      </c>
    </row>
    <row r="476" spans="1:5" x14ac:dyDescent="0.25">
      <c r="A476" s="465">
        <v>72002</v>
      </c>
      <c r="B476" s="465">
        <v>2</v>
      </c>
      <c r="C476" s="465">
        <v>720</v>
      </c>
      <c r="D476" s="465">
        <v>910</v>
      </c>
      <c r="E476" s="465">
        <v>2</v>
      </c>
    </row>
    <row r="477" spans="1:5" x14ac:dyDescent="0.25">
      <c r="A477" s="465">
        <v>72003</v>
      </c>
      <c r="B477" s="465">
        <v>3</v>
      </c>
      <c r="C477" s="465">
        <v>720</v>
      </c>
      <c r="D477" s="465">
        <v>1100</v>
      </c>
      <c r="E477" s="465">
        <v>3</v>
      </c>
    </row>
    <row r="478" spans="1:5" x14ac:dyDescent="0.25">
      <c r="A478" s="465">
        <v>72004</v>
      </c>
      <c r="B478" s="465">
        <v>4</v>
      </c>
      <c r="C478" s="465">
        <v>720</v>
      </c>
      <c r="D478" s="465">
        <v>550</v>
      </c>
      <c r="E478" s="465">
        <v>4</v>
      </c>
    </row>
    <row r="479" spans="1:5" x14ac:dyDescent="0.25">
      <c r="A479" s="465">
        <v>72005</v>
      </c>
      <c r="B479" s="465">
        <v>5</v>
      </c>
      <c r="C479" s="465">
        <v>720</v>
      </c>
      <c r="D479" s="465">
        <v>260</v>
      </c>
      <c r="E479" s="465">
        <v>5</v>
      </c>
    </row>
    <row r="480" spans="1:5" x14ac:dyDescent="0.25">
      <c r="A480" s="465">
        <v>72006</v>
      </c>
      <c r="B480" s="465">
        <v>6</v>
      </c>
      <c r="C480" s="465">
        <v>720</v>
      </c>
      <c r="D480" s="465">
        <v>1480</v>
      </c>
      <c r="E480" s="465">
        <v>6</v>
      </c>
    </row>
    <row r="481" spans="1:5" x14ac:dyDescent="0.25">
      <c r="A481" s="465">
        <v>73001</v>
      </c>
      <c r="B481" s="465">
        <v>1</v>
      </c>
      <c r="C481" s="465">
        <v>730</v>
      </c>
      <c r="D481" s="465">
        <v>730</v>
      </c>
      <c r="E481" s="465">
        <v>1</v>
      </c>
    </row>
    <row r="482" spans="1:5" x14ac:dyDescent="0.25">
      <c r="A482" s="465">
        <v>73002</v>
      </c>
      <c r="B482" s="465">
        <v>2</v>
      </c>
      <c r="C482" s="465">
        <v>730</v>
      </c>
      <c r="D482" s="465">
        <v>910</v>
      </c>
      <c r="E482" s="465">
        <v>2</v>
      </c>
    </row>
    <row r="483" spans="1:5" x14ac:dyDescent="0.25">
      <c r="A483" s="465">
        <v>73003</v>
      </c>
      <c r="B483" s="465">
        <v>3</v>
      </c>
      <c r="C483" s="465">
        <v>730</v>
      </c>
      <c r="D483" s="465">
        <v>1110</v>
      </c>
      <c r="E483" s="465">
        <v>3</v>
      </c>
    </row>
    <row r="484" spans="1:5" x14ac:dyDescent="0.25">
      <c r="A484" s="465">
        <v>73004</v>
      </c>
      <c r="B484" s="465">
        <v>4</v>
      </c>
      <c r="C484" s="465">
        <v>730</v>
      </c>
      <c r="D484" s="465">
        <v>550</v>
      </c>
      <c r="E484" s="465">
        <v>4</v>
      </c>
    </row>
    <row r="485" spans="1:5" x14ac:dyDescent="0.25">
      <c r="A485" s="465">
        <v>73005</v>
      </c>
      <c r="B485" s="465">
        <v>5</v>
      </c>
      <c r="C485" s="465">
        <v>730</v>
      </c>
      <c r="D485" s="465">
        <v>270</v>
      </c>
      <c r="E485" s="465">
        <v>5</v>
      </c>
    </row>
    <row r="486" spans="1:5" x14ac:dyDescent="0.25">
      <c r="A486" s="465">
        <v>73006</v>
      </c>
      <c r="B486" s="465">
        <v>6</v>
      </c>
      <c r="C486" s="465">
        <v>730</v>
      </c>
      <c r="D486" s="465">
        <v>1490</v>
      </c>
      <c r="E486" s="465">
        <v>6</v>
      </c>
    </row>
    <row r="487" spans="1:5" x14ac:dyDescent="0.25">
      <c r="A487" s="465">
        <v>74001</v>
      </c>
      <c r="B487" s="465">
        <v>1</v>
      </c>
      <c r="C487" s="465">
        <v>740</v>
      </c>
      <c r="D487" s="465">
        <v>740</v>
      </c>
      <c r="E487" s="465">
        <v>1</v>
      </c>
    </row>
    <row r="488" spans="1:5" x14ac:dyDescent="0.25">
      <c r="A488" s="465">
        <v>74002</v>
      </c>
      <c r="B488" s="465">
        <v>2</v>
      </c>
      <c r="C488" s="465">
        <v>740</v>
      </c>
      <c r="D488" s="465">
        <v>920</v>
      </c>
      <c r="E488" s="465">
        <v>2</v>
      </c>
    </row>
    <row r="489" spans="1:5" x14ac:dyDescent="0.25">
      <c r="A489" s="465">
        <v>74003</v>
      </c>
      <c r="B489" s="465">
        <v>3</v>
      </c>
      <c r="C489" s="465">
        <v>740</v>
      </c>
      <c r="D489" s="465">
        <v>1120</v>
      </c>
      <c r="E489" s="465">
        <v>3</v>
      </c>
    </row>
    <row r="490" spans="1:5" x14ac:dyDescent="0.25">
      <c r="A490" s="465">
        <v>74004</v>
      </c>
      <c r="B490" s="465">
        <v>4</v>
      </c>
      <c r="C490" s="465">
        <v>740</v>
      </c>
      <c r="D490" s="465">
        <v>560</v>
      </c>
      <c r="E490" s="465">
        <v>4</v>
      </c>
    </row>
    <row r="491" spans="1:5" x14ac:dyDescent="0.25">
      <c r="A491" s="465">
        <v>74005</v>
      </c>
      <c r="B491" s="465">
        <v>5</v>
      </c>
      <c r="C491" s="465">
        <v>740</v>
      </c>
      <c r="D491" s="465">
        <v>270</v>
      </c>
      <c r="E491" s="465">
        <v>5</v>
      </c>
    </row>
    <row r="492" spans="1:5" x14ac:dyDescent="0.25">
      <c r="A492" s="465">
        <v>74006</v>
      </c>
      <c r="B492" s="465">
        <v>6</v>
      </c>
      <c r="C492" s="465">
        <v>740</v>
      </c>
      <c r="D492" s="465">
        <v>1490</v>
      </c>
      <c r="E492" s="465">
        <v>6</v>
      </c>
    </row>
    <row r="493" spans="1:5" x14ac:dyDescent="0.25">
      <c r="A493" s="465">
        <v>75001</v>
      </c>
      <c r="B493" s="465">
        <v>1</v>
      </c>
      <c r="C493" s="465">
        <v>750</v>
      </c>
      <c r="D493" s="465">
        <v>750</v>
      </c>
      <c r="E493" s="465">
        <v>1</v>
      </c>
    </row>
    <row r="494" spans="1:5" x14ac:dyDescent="0.25">
      <c r="A494" s="465">
        <v>75002</v>
      </c>
      <c r="B494" s="465">
        <v>2</v>
      </c>
      <c r="C494" s="465">
        <v>750</v>
      </c>
      <c r="D494" s="465">
        <v>960</v>
      </c>
      <c r="E494" s="465">
        <v>2</v>
      </c>
    </row>
    <row r="495" spans="1:5" x14ac:dyDescent="0.25">
      <c r="A495" s="465">
        <v>75003</v>
      </c>
      <c r="B495" s="465">
        <v>3</v>
      </c>
      <c r="C495" s="465">
        <v>750</v>
      </c>
      <c r="D495" s="465">
        <v>1160</v>
      </c>
      <c r="E495" s="465">
        <v>3</v>
      </c>
    </row>
    <row r="496" spans="1:5" x14ac:dyDescent="0.25">
      <c r="A496" s="465">
        <v>75004</v>
      </c>
      <c r="B496" s="465">
        <v>4</v>
      </c>
      <c r="C496" s="465">
        <v>750</v>
      </c>
      <c r="D496" s="465">
        <v>590</v>
      </c>
      <c r="E496" s="465">
        <v>4</v>
      </c>
    </row>
    <row r="497" spans="1:5" x14ac:dyDescent="0.25">
      <c r="A497" s="465">
        <v>75005</v>
      </c>
      <c r="B497" s="465">
        <v>5</v>
      </c>
      <c r="C497" s="465">
        <v>750</v>
      </c>
      <c r="D497" s="465">
        <v>360</v>
      </c>
      <c r="E497" s="465">
        <v>5</v>
      </c>
    </row>
    <row r="498" spans="1:5" x14ac:dyDescent="0.25">
      <c r="A498" s="465">
        <v>75006</v>
      </c>
      <c r="B498" s="465">
        <v>6</v>
      </c>
      <c r="C498" s="465">
        <v>750</v>
      </c>
      <c r="D498" s="465">
        <v>1520</v>
      </c>
      <c r="E498" s="465">
        <v>6</v>
      </c>
    </row>
    <row r="499" spans="1:5" x14ac:dyDescent="0.25">
      <c r="A499" s="465">
        <v>76001</v>
      </c>
      <c r="B499" s="465">
        <v>1</v>
      </c>
      <c r="C499" s="465">
        <v>760</v>
      </c>
      <c r="D499" s="465">
        <v>760</v>
      </c>
      <c r="E499" s="465">
        <v>1</v>
      </c>
    </row>
    <row r="500" spans="1:5" x14ac:dyDescent="0.25">
      <c r="A500" s="465">
        <v>76002</v>
      </c>
      <c r="B500" s="465">
        <v>2</v>
      </c>
      <c r="C500" s="465">
        <v>760</v>
      </c>
      <c r="D500" s="465">
        <v>990</v>
      </c>
      <c r="E500" s="465">
        <v>2</v>
      </c>
    </row>
    <row r="501" spans="1:5" x14ac:dyDescent="0.25">
      <c r="A501" s="465">
        <v>76003</v>
      </c>
      <c r="B501" s="465">
        <v>3</v>
      </c>
      <c r="C501" s="465">
        <v>760</v>
      </c>
      <c r="D501" s="465">
        <v>1170</v>
      </c>
      <c r="E501" s="465">
        <v>3</v>
      </c>
    </row>
    <row r="502" spans="1:5" x14ac:dyDescent="0.25">
      <c r="A502" s="465">
        <v>76004</v>
      </c>
      <c r="B502" s="465">
        <v>4</v>
      </c>
      <c r="C502" s="465">
        <v>760</v>
      </c>
      <c r="D502" s="465">
        <v>610</v>
      </c>
      <c r="E502" s="465">
        <v>4</v>
      </c>
    </row>
    <row r="503" spans="1:5" x14ac:dyDescent="0.25">
      <c r="A503" s="465">
        <v>76005</v>
      </c>
      <c r="B503" s="465">
        <v>5</v>
      </c>
      <c r="C503" s="465">
        <v>760</v>
      </c>
      <c r="D503" s="465">
        <v>380</v>
      </c>
      <c r="E503" s="465">
        <v>5</v>
      </c>
    </row>
    <row r="504" spans="1:5" x14ac:dyDescent="0.25">
      <c r="A504" s="465">
        <v>76006</v>
      </c>
      <c r="B504" s="465">
        <v>6</v>
      </c>
      <c r="C504" s="465">
        <v>760</v>
      </c>
      <c r="D504" s="465">
        <v>1530</v>
      </c>
      <c r="E504" s="465">
        <v>6</v>
      </c>
    </row>
    <row r="505" spans="1:5" x14ac:dyDescent="0.25">
      <c r="A505" s="465">
        <v>77001</v>
      </c>
      <c r="B505" s="465">
        <v>1</v>
      </c>
      <c r="C505" s="465">
        <v>770</v>
      </c>
      <c r="D505" s="465">
        <v>770</v>
      </c>
      <c r="E505" s="465">
        <v>1</v>
      </c>
    </row>
    <row r="506" spans="1:5" x14ac:dyDescent="0.25">
      <c r="A506" s="465">
        <v>77002</v>
      </c>
      <c r="B506" s="465">
        <v>2</v>
      </c>
      <c r="C506" s="465">
        <v>770</v>
      </c>
      <c r="D506" s="465">
        <v>990</v>
      </c>
      <c r="E506" s="465">
        <v>2</v>
      </c>
    </row>
    <row r="507" spans="1:5" x14ac:dyDescent="0.25">
      <c r="A507" s="465">
        <v>77003</v>
      </c>
      <c r="B507" s="465">
        <v>3</v>
      </c>
      <c r="C507" s="465">
        <v>770</v>
      </c>
      <c r="D507" s="465">
        <v>1170</v>
      </c>
      <c r="E507" s="465">
        <v>3</v>
      </c>
    </row>
    <row r="508" spans="1:5" x14ac:dyDescent="0.25">
      <c r="A508" s="465">
        <v>77004</v>
      </c>
      <c r="B508" s="465">
        <v>4</v>
      </c>
      <c r="C508" s="465">
        <v>770</v>
      </c>
      <c r="D508" s="465">
        <v>620</v>
      </c>
      <c r="E508" s="465">
        <v>4</v>
      </c>
    </row>
    <row r="509" spans="1:5" x14ac:dyDescent="0.25">
      <c r="A509" s="465">
        <v>77005</v>
      </c>
      <c r="B509" s="465">
        <v>5</v>
      </c>
      <c r="C509" s="465">
        <v>770</v>
      </c>
      <c r="D509" s="465">
        <v>380</v>
      </c>
      <c r="E509" s="465">
        <v>5</v>
      </c>
    </row>
    <row r="510" spans="1:5" x14ac:dyDescent="0.25">
      <c r="A510" s="465">
        <v>77006</v>
      </c>
      <c r="B510" s="465">
        <v>6</v>
      </c>
      <c r="C510" s="465">
        <v>770</v>
      </c>
      <c r="D510" s="465">
        <v>1530</v>
      </c>
      <c r="E510" s="465">
        <v>6</v>
      </c>
    </row>
    <row r="511" spans="1:5" x14ac:dyDescent="0.25">
      <c r="A511" s="465">
        <v>78001</v>
      </c>
      <c r="B511" s="465">
        <v>1</v>
      </c>
      <c r="C511" s="465">
        <v>780</v>
      </c>
      <c r="D511" s="465">
        <v>780</v>
      </c>
      <c r="E511" s="465">
        <v>1</v>
      </c>
    </row>
    <row r="512" spans="1:5" x14ac:dyDescent="0.25">
      <c r="A512" s="465">
        <v>78002</v>
      </c>
      <c r="B512" s="465">
        <v>2</v>
      </c>
      <c r="C512" s="465">
        <v>780</v>
      </c>
      <c r="D512" s="465">
        <v>990</v>
      </c>
      <c r="E512" s="465">
        <v>2</v>
      </c>
    </row>
    <row r="513" spans="1:5" x14ac:dyDescent="0.25">
      <c r="A513" s="465">
        <v>78003</v>
      </c>
      <c r="B513" s="465">
        <v>3</v>
      </c>
      <c r="C513" s="465">
        <v>780</v>
      </c>
      <c r="D513" s="465">
        <v>1180</v>
      </c>
      <c r="E513" s="465">
        <v>3</v>
      </c>
    </row>
    <row r="514" spans="1:5" x14ac:dyDescent="0.25">
      <c r="A514" s="465">
        <v>78004</v>
      </c>
      <c r="B514" s="465">
        <v>4</v>
      </c>
      <c r="C514" s="465">
        <v>780</v>
      </c>
      <c r="D514" s="465">
        <v>630</v>
      </c>
      <c r="E514" s="465">
        <v>4</v>
      </c>
    </row>
    <row r="515" spans="1:5" x14ac:dyDescent="0.25">
      <c r="A515" s="465">
        <v>78005</v>
      </c>
      <c r="B515" s="465">
        <v>5</v>
      </c>
      <c r="C515" s="465">
        <v>780</v>
      </c>
      <c r="D515" s="465">
        <v>420</v>
      </c>
      <c r="E515" s="465">
        <v>5</v>
      </c>
    </row>
    <row r="516" spans="1:5" x14ac:dyDescent="0.25">
      <c r="A516" s="465">
        <v>78006</v>
      </c>
      <c r="B516" s="465">
        <v>6</v>
      </c>
      <c r="C516" s="465">
        <v>780</v>
      </c>
      <c r="D516" s="465">
        <v>1540</v>
      </c>
      <c r="E516" s="465">
        <v>6</v>
      </c>
    </row>
    <row r="517" spans="1:5" x14ac:dyDescent="0.25">
      <c r="A517" s="465">
        <v>79001</v>
      </c>
      <c r="B517" s="465">
        <v>1</v>
      </c>
      <c r="C517" s="465">
        <v>790</v>
      </c>
      <c r="D517" s="465">
        <v>790</v>
      </c>
      <c r="E517" s="465">
        <v>1</v>
      </c>
    </row>
    <row r="518" spans="1:5" x14ac:dyDescent="0.25">
      <c r="A518" s="465">
        <v>79002</v>
      </c>
      <c r="B518" s="465">
        <v>2</v>
      </c>
      <c r="C518" s="465">
        <v>790</v>
      </c>
      <c r="D518" s="465">
        <v>1000</v>
      </c>
      <c r="E518" s="465">
        <v>2</v>
      </c>
    </row>
    <row r="519" spans="1:5" x14ac:dyDescent="0.25">
      <c r="A519" s="465">
        <v>79003</v>
      </c>
      <c r="B519" s="465">
        <v>3</v>
      </c>
      <c r="C519" s="465">
        <v>790</v>
      </c>
      <c r="D519" s="465">
        <v>1190</v>
      </c>
      <c r="E519" s="465">
        <v>3</v>
      </c>
    </row>
    <row r="520" spans="1:5" x14ac:dyDescent="0.25">
      <c r="A520" s="465">
        <v>79004</v>
      </c>
      <c r="B520" s="465">
        <v>4</v>
      </c>
      <c r="C520" s="465">
        <v>790</v>
      </c>
      <c r="D520" s="465">
        <v>640</v>
      </c>
      <c r="E520" s="465">
        <v>4</v>
      </c>
    </row>
    <row r="521" spans="1:5" x14ac:dyDescent="0.25">
      <c r="A521" s="465">
        <v>79005</v>
      </c>
      <c r="B521" s="465">
        <v>5</v>
      </c>
      <c r="C521" s="465">
        <v>790</v>
      </c>
      <c r="D521" s="465">
        <v>470</v>
      </c>
      <c r="E521" s="465">
        <v>5</v>
      </c>
    </row>
    <row r="522" spans="1:5" x14ac:dyDescent="0.25">
      <c r="A522" s="465">
        <v>79006</v>
      </c>
      <c r="B522" s="465">
        <v>6</v>
      </c>
      <c r="C522" s="465">
        <v>790</v>
      </c>
      <c r="D522" s="465">
        <v>1550</v>
      </c>
      <c r="E522" s="465">
        <v>6</v>
      </c>
    </row>
    <row r="523" spans="1:5" x14ac:dyDescent="0.25">
      <c r="A523" s="465">
        <v>80001</v>
      </c>
      <c r="B523" s="465">
        <v>1</v>
      </c>
      <c r="C523" s="465">
        <v>800</v>
      </c>
      <c r="D523" s="465">
        <v>800</v>
      </c>
      <c r="E523" s="465">
        <v>1</v>
      </c>
    </row>
    <row r="524" spans="1:5" x14ac:dyDescent="0.25">
      <c r="A524" s="465">
        <v>80002</v>
      </c>
      <c r="B524" s="465">
        <v>2</v>
      </c>
      <c r="C524" s="465">
        <v>800</v>
      </c>
      <c r="D524" s="465">
        <v>1000</v>
      </c>
      <c r="E524" s="465">
        <v>2</v>
      </c>
    </row>
    <row r="525" spans="1:5" x14ac:dyDescent="0.25">
      <c r="A525" s="465">
        <v>80003</v>
      </c>
      <c r="B525" s="465">
        <v>3</v>
      </c>
      <c r="C525" s="465">
        <v>800</v>
      </c>
      <c r="D525" s="465">
        <v>1200</v>
      </c>
      <c r="E525" s="465">
        <v>3</v>
      </c>
    </row>
    <row r="526" spans="1:5" x14ac:dyDescent="0.25">
      <c r="A526" s="465">
        <v>80004</v>
      </c>
      <c r="B526" s="465">
        <v>4</v>
      </c>
      <c r="C526" s="465">
        <v>800</v>
      </c>
      <c r="D526" s="465">
        <v>640</v>
      </c>
      <c r="E526" s="465">
        <v>4</v>
      </c>
    </row>
    <row r="527" spans="1:5" x14ac:dyDescent="0.25">
      <c r="A527" s="465">
        <v>80005</v>
      </c>
      <c r="B527" s="465">
        <v>5</v>
      </c>
      <c r="C527" s="465">
        <v>800</v>
      </c>
      <c r="D527" s="465">
        <v>470</v>
      </c>
      <c r="E527" s="465">
        <v>5</v>
      </c>
    </row>
    <row r="528" spans="1:5" x14ac:dyDescent="0.25">
      <c r="A528" s="465">
        <v>80006</v>
      </c>
      <c r="B528" s="465">
        <v>6</v>
      </c>
      <c r="C528" s="465">
        <v>800</v>
      </c>
      <c r="D528" s="465">
        <v>1550</v>
      </c>
      <c r="E528" s="465">
        <v>6</v>
      </c>
    </row>
    <row r="529" spans="1:5" x14ac:dyDescent="0.25">
      <c r="A529" s="465">
        <v>81001</v>
      </c>
      <c r="B529" s="465">
        <v>1</v>
      </c>
      <c r="C529" s="465">
        <v>810</v>
      </c>
      <c r="D529" s="465">
        <v>810</v>
      </c>
      <c r="E529" s="465">
        <v>1</v>
      </c>
    </row>
    <row r="530" spans="1:5" x14ac:dyDescent="0.25">
      <c r="A530" s="465">
        <v>81002</v>
      </c>
      <c r="B530" s="465">
        <v>2</v>
      </c>
      <c r="C530" s="465">
        <v>810</v>
      </c>
      <c r="D530" s="465">
        <v>1000</v>
      </c>
      <c r="E530" s="465">
        <v>2</v>
      </c>
    </row>
    <row r="531" spans="1:5" x14ac:dyDescent="0.25">
      <c r="A531" s="465">
        <v>81003</v>
      </c>
      <c r="B531" s="465">
        <v>3</v>
      </c>
      <c r="C531" s="465">
        <v>810</v>
      </c>
      <c r="D531" s="465">
        <v>1200</v>
      </c>
      <c r="E531" s="465">
        <v>3</v>
      </c>
    </row>
    <row r="532" spans="1:5" x14ac:dyDescent="0.25">
      <c r="A532" s="465">
        <v>81004</v>
      </c>
      <c r="B532" s="465">
        <v>4</v>
      </c>
      <c r="C532" s="465">
        <v>810</v>
      </c>
      <c r="D532" s="465">
        <v>650</v>
      </c>
      <c r="E532" s="465">
        <v>4</v>
      </c>
    </row>
    <row r="533" spans="1:5" x14ac:dyDescent="0.25">
      <c r="A533" s="465">
        <v>81005</v>
      </c>
      <c r="B533" s="465">
        <v>5</v>
      </c>
      <c r="C533" s="465">
        <v>810</v>
      </c>
      <c r="D533" s="465">
        <v>480</v>
      </c>
      <c r="E533" s="465">
        <v>5</v>
      </c>
    </row>
    <row r="534" spans="1:5" x14ac:dyDescent="0.25">
      <c r="A534" s="465">
        <v>81006</v>
      </c>
      <c r="B534" s="465">
        <v>6</v>
      </c>
      <c r="C534" s="465">
        <v>810</v>
      </c>
      <c r="D534" s="465">
        <v>1550</v>
      </c>
      <c r="E534" s="465">
        <v>6</v>
      </c>
    </row>
    <row r="535" spans="1:5" x14ac:dyDescent="0.25">
      <c r="A535" s="465">
        <v>82001</v>
      </c>
      <c r="B535" s="465">
        <v>1</v>
      </c>
      <c r="C535" s="465">
        <v>820</v>
      </c>
      <c r="D535" s="465">
        <v>820</v>
      </c>
      <c r="E535" s="465">
        <v>1</v>
      </c>
    </row>
    <row r="536" spans="1:5" x14ac:dyDescent="0.25">
      <c r="A536" s="465">
        <v>82002</v>
      </c>
      <c r="B536" s="465">
        <v>2</v>
      </c>
      <c r="C536" s="465">
        <v>820</v>
      </c>
      <c r="D536" s="465">
        <v>1010</v>
      </c>
      <c r="E536" s="465">
        <v>2</v>
      </c>
    </row>
    <row r="537" spans="1:5" x14ac:dyDescent="0.25">
      <c r="A537" s="465">
        <v>82003</v>
      </c>
      <c r="B537" s="465">
        <v>3</v>
      </c>
      <c r="C537" s="465">
        <v>820</v>
      </c>
      <c r="D537" s="465">
        <v>1210</v>
      </c>
      <c r="E537" s="465">
        <v>3</v>
      </c>
    </row>
    <row r="538" spans="1:5" x14ac:dyDescent="0.25">
      <c r="A538" s="465">
        <v>82004</v>
      </c>
      <c r="B538" s="465">
        <v>4</v>
      </c>
      <c r="C538" s="465">
        <v>820</v>
      </c>
      <c r="D538" s="465">
        <v>660</v>
      </c>
      <c r="E538" s="465">
        <v>4</v>
      </c>
    </row>
    <row r="539" spans="1:5" x14ac:dyDescent="0.25">
      <c r="A539" s="465">
        <v>82005</v>
      </c>
      <c r="B539" s="465">
        <v>5</v>
      </c>
      <c r="C539" s="465">
        <v>820</v>
      </c>
      <c r="D539" s="465">
        <v>490</v>
      </c>
      <c r="E539" s="465">
        <v>5</v>
      </c>
    </row>
    <row r="540" spans="1:5" x14ac:dyDescent="0.25">
      <c r="A540" s="465">
        <v>82006</v>
      </c>
      <c r="B540" s="465">
        <v>6</v>
      </c>
      <c r="C540" s="465">
        <v>820</v>
      </c>
      <c r="D540" s="465">
        <v>1550</v>
      </c>
      <c r="E540" s="465">
        <v>6</v>
      </c>
    </row>
    <row r="541" spans="1:5" x14ac:dyDescent="0.25">
      <c r="A541" s="465">
        <v>83001</v>
      </c>
      <c r="B541" s="465">
        <v>1</v>
      </c>
      <c r="C541" s="465">
        <v>830</v>
      </c>
      <c r="D541" s="465">
        <v>830</v>
      </c>
      <c r="E541" s="465">
        <v>1</v>
      </c>
    </row>
    <row r="542" spans="1:5" x14ac:dyDescent="0.25">
      <c r="A542" s="465">
        <v>83002</v>
      </c>
      <c r="B542" s="465">
        <v>2</v>
      </c>
      <c r="C542" s="465">
        <v>830</v>
      </c>
      <c r="D542" s="465">
        <v>1010</v>
      </c>
      <c r="E542" s="465">
        <v>2</v>
      </c>
    </row>
    <row r="543" spans="1:5" x14ac:dyDescent="0.25">
      <c r="A543" s="465">
        <v>83003</v>
      </c>
      <c r="B543" s="465">
        <v>3</v>
      </c>
      <c r="C543" s="465">
        <v>830</v>
      </c>
      <c r="D543" s="465">
        <v>1210</v>
      </c>
      <c r="E543" s="465">
        <v>3</v>
      </c>
    </row>
    <row r="544" spans="1:5" x14ac:dyDescent="0.25">
      <c r="A544" s="465">
        <v>83004</v>
      </c>
      <c r="B544" s="465">
        <v>4</v>
      </c>
      <c r="C544" s="465">
        <v>830</v>
      </c>
      <c r="D544" s="465">
        <v>690</v>
      </c>
      <c r="E544" s="465">
        <v>4</v>
      </c>
    </row>
    <row r="545" spans="1:5" x14ac:dyDescent="0.25">
      <c r="A545" s="465">
        <v>83005</v>
      </c>
      <c r="B545" s="465">
        <v>5</v>
      </c>
      <c r="C545" s="465">
        <v>830</v>
      </c>
      <c r="D545" s="465">
        <v>520</v>
      </c>
      <c r="E545" s="465">
        <v>5</v>
      </c>
    </row>
    <row r="546" spans="1:5" x14ac:dyDescent="0.25">
      <c r="A546" s="465">
        <v>83006</v>
      </c>
      <c r="B546" s="465">
        <v>6</v>
      </c>
      <c r="C546" s="465">
        <v>830</v>
      </c>
      <c r="D546" s="465">
        <v>1560</v>
      </c>
      <c r="E546" s="465">
        <v>6</v>
      </c>
    </row>
    <row r="547" spans="1:5" x14ac:dyDescent="0.25">
      <c r="A547" s="465">
        <v>84001</v>
      </c>
      <c r="B547" s="465">
        <v>1</v>
      </c>
      <c r="C547" s="465">
        <v>840</v>
      </c>
      <c r="D547" s="465">
        <v>840</v>
      </c>
      <c r="E547" s="465">
        <v>1</v>
      </c>
    </row>
    <row r="548" spans="1:5" x14ac:dyDescent="0.25">
      <c r="A548" s="465">
        <v>84002</v>
      </c>
      <c r="B548" s="465">
        <v>2</v>
      </c>
      <c r="C548" s="465">
        <v>840</v>
      </c>
      <c r="D548" s="465">
        <v>1020</v>
      </c>
      <c r="E548" s="465">
        <v>2</v>
      </c>
    </row>
    <row r="549" spans="1:5" x14ac:dyDescent="0.25">
      <c r="A549" s="465">
        <v>84003</v>
      </c>
      <c r="B549" s="465">
        <v>3</v>
      </c>
      <c r="C549" s="465">
        <v>840</v>
      </c>
      <c r="D549" s="465">
        <v>1220</v>
      </c>
      <c r="E549" s="465">
        <v>3</v>
      </c>
    </row>
    <row r="550" spans="1:5" x14ac:dyDescent="0.25">
      <c r="A550" s="465">
        <v>84004</v>
      </c>
      <c r="B550" s="465">
        <v>4</v>
      </c>
      <c r="C550" s="465">
        <v>840</v>
      </c>
      <c r="D550" s="465">
        <v>700</v>
      </c>
      <c r="E550" s="465">
        <v>4</v>
      </c>
    </row>
    <row r="551" spans="1:5" x14ac:dyDescent="0.25">
      <c r="A551" s="465">
        <v>84005</v>
      </c>
      <c r="B551" s="465">
        <v>5</v>
      </c>
      <c r="C551" s="465">
        <v>840</v>
      </c>
      <c r="D551" s="465">
        <v>530</v>
      </c>
      <c r="E551" s="465">
        <v>5</v>
      </c>
    </row>
    <row r="552" spans="1:5" x14ac:dyDescent="0.25">
      <c r="A552" s="465">
        <v>84006</v>
      </c>
      <c r="B552" s="465">
        <v>6</v>
      </c>
      <c r="C552" s="465">
        <v>840</v>
      </c>
      <c r="D552" s="465">
        <v>1560</v>
      </c>
      <c r="E552" s="465">
        <v>6</v>
      </c>
    </row>
    <row r="553" spans="1:5" x14ac:dyDescent="0.25">
      <c r="A553" s="465">
        <v>85001</v>
      </c>
      <c r="B553" s="465">
        <v>1</v>
      </c>
      <c r="C553" s="465">
        <v>850</v>
      </c>
      <c r="D553" s="465">
        <v>850</v>
      </c>
      <c r="E553" s="465">
        <v>1</v>
      </c>
    </row>
    <row r="554" spans="1:5" x14ac:dyDescent="0.25">
      <c r="A554" s="465">
        <v>85002</v>
      </c>
      <c r="B554" s="465">
        <v>2</v>
      </c>
      <c r="C554" s="465">
        <v>850</v>
      </c>
      <c r="D554" s="465">
        <v>1030</v>
      </c>
      <c r="E554" s="465">
        <v>2</v>
      </c>
    </row>
    <row r="555" spans="1:5" x14ac:dyDescent="0.25">
      <c r="A555" s="465">
        <v>85003</v>
      </c>
      <c r="B555" s="465">
        <v>3</v>
      </c>
      <c r="C555" s="465">
        <v>850</v>
      </c>
      <c r="D555" s="465">
        <v>1230</v>
      </c>
      <c r="E555" s="465">
        <v>3</v>
      </c>
    </row>
    <row r="556" spans="1:5" x14ac:dyDescent="0.25">
      <c r="A556" s="465">
        <v>85004</v>
      </c>
      <c r="B556" s="465">
        <v>4</v>
      </c>
      <c r="C556" s="465">
        <v>850</v>
      </c>
      <c r="D556" s="465">
        <v>700</v>
      </c>
      <c r="E556" s="465">
        <v>4</v>
      </c>
    </row>
    <row r="557" spans="1:5" x14ac:dyDescent="0.25">
      <c r="A557" s="465">
        <v>85005</v>
      </c>
      <c r="B557" s="465">
        <v>5</v>
      </c>
      <c r="C557" s="465">
        <v>850</v>
      </c>
      <c r="D557" s="465">
        <v>540</v>
      </c>
      <c r="E557" s="465">
        <v>5</v>
      </c>
    </row>
    <row r="558" spans="1:5" x14ac:dyDescent="0.25">
      <c r="A558" s="465">
        <v>85006</v>
      </c>
      <c r="B558" s="465">
        <v>6</v>
      </c>
      <c r="C558" s="465">
        <v>850</v>
      </c>
      <c r="D558" s="465">
        <v>1560</v>
      </c>
      <c r="E558" s="465">
        <v>6</v>
      </c>
    </row>
    <row r="559" spans="1:5" x14ac:dyDescent="0.25">
      <c r="A559" s="465">
        <v>86001</v>
      </c>
      <c r="B559" s="465">
        <v>1</v>
      </c>
      <c r="C559" s="465">
        <v>860</v>
      </c>
      <c r="D559" s="465">
        <v>860</v>
      </c>
      <c r="E559" s="465">
        <v>1</v>
      </c>
    </row>
    <row r="560" spans="1:5" x14ac:dyDescent="0.25">
      <c r="A560" s="465">
        <v>86002</v>
      </c>
      <c r="B560" s="465">
        <v>2</v>
      </c>
      <c r="C560" s="465">
        <v>860</v>
      </c>
      <c r="D560" s="465">
        <v>1030</v>
      </c>
      <c r="E560" s="465">
        <v>2</v>
      </c>
    </row>
    <row r="561" spans="1:5" x14ac:dyDescent="0.25">
      <c r="A561" s="465">
        <v>86003</v>
      </c>
      <c r="B561" s="465">
        <v>3</v>
      </c>
      <c r="C561" s="465">
        <v>860</v>
      </c>
      <c r="D561" s="465">
        <v>1230</v>
      </c>
      <c r="E561" s="465">
        <v>3</v>
      </c>
    </row>
    <row r="562" spans="1:5" x14ac:dyDescent="0.25">
      <c r="A562" s="465">
        <v>86004</v>
      </c>
      <c r="B562" s="465">
        <v>4</v>
      </c>
      <c r="C562" s="465">
        <v>860</v>
      </c>
      <c r="D562" s="465">
        <v>700</v>
      </c>
      <c r="E562" s="465">
        <v>4</v>
      </c>
    </row>
    <row r="563" spans="1:5" x14ac:dyDescent="0.25">
      <c r="A563" s="465">
        <v>86005</v>
      </c>
      <c r="B563" s="465">
        <v>5</v>
      </c>
      <c r="C563" s="465">
        <v>860</v>
      </c>
      <c r="D563" s="465">
        <v>540</v>
      </c>
      <c r="E563" s="465">
        <v>5</v>
      </c>
    </row>
    <row r="564" spans="1:5" x14ac:dyDescent="0.25">
      <c r="A564" s="465">
        <v>86006</v>
      </c>
      <c r="B564" s="465">
        <v>6</v>
      </c>
      <c r="C564" s="465">
        <v>860</v>
      </c>
      <c r="D564" s="465">
        <v>1570</v>
      </c>
      <c r="E564" s="465">
        <v>6</v>
      </c>
    </row>
    <row r="565" spans="1:5" x14ac:dyDescent="0.25">
      <c r="A565" s="465">
        <v>87001</v>
      </c>
      <c r="B565" s="465">
        <v>1</v>
      </c>
      <c r="C565" s="465">
        <v>870</v>
      </c>
      <c r="D565" s="465">
        <v>870</v>
      </c>
      <c r="E565" s="465">
        <v>1</v>
      </c>
    </row>
    <row r="566" spans="1:5" x14ac:dyDescent="0.25">
      <c r="A566" s="465">
        <v>87002</v>
      </c>
      <c r="B566" s="465">
        <v>2</v>
      </c>
      <c r="C566" s="465">
        <v>870</v>
      </c>
      <c r="D566" s="465">
        <v>1030</v>
      </c>
      <c r="E566" s="465">
        <v>2</v>
      </c>
    </row>
    <row r="567" spans="1:5" x14ac:dyDescent="0.25">
      <c r="A567" s="465">
        <v>87003</v>
      </c>
      <c r="B567" s="465">
        <v>3</v>
      </c>
      <c r="C567" s="465">
        <v>870</v>
      </c>
      <c r="D567" s="465">
        <v>1230</v>
      </c>
      <c r="E567" s="465">
        <v>3</v>
      </c>
    </row>
    <row r="568" spans="1:5" x14ac:dyDescent="0.25">
      <c r="A568" s="465">
        <v>87004</v>
      </c>
      <c r="B568" s="465">
        <v>4</v>
      </c>
      <c r="C568" s="465">
        <v>870</v>
      </c>
      <c r="D568" s="465">
        <v>700</v>
      </c>
      <c r="E568" s="465">
        <v>4</v>
      </c>
    </row>
    <row r="569" spans="1:5" x14ac:dyDescent="0.25">
      <c r="A569" s="465">
        <v>87005</v>
      </c>
      <c r="B569" s="465">
        <v>5</v>
      </c>
      <c r="C569" s="465">
        <v>870</v>
      </c>
      <c r="D569" s="465">
        <v>540</v>
      </c>
      <c r="E569" s="465">
        <v>5</v>
      </c>
    </row>
    <row r="570" spans="1:5" x14ac:dyDescent="0.25">
      <c r="A570" s="465">
        <v>87006</v>
      </c>
      <c r="B570" s="465">
        <v>6</v>
      </c>
      <c r="C570" s="465">
        <v>870</v>
      </c>
      <c r="D570" s="465">
        <v>1570</v>
      </c>
      <c r="E570" s="465">
        <v>6</v>
      </c>
    </row>
    <row r="571" spans="1:5" x14ac:dyDescent="0.25">
      <c r="A571" s="465">
        <v>88001</v>
      </c>
      <c r="B571" s="465">
        <v>1</v>
      </c>
      <c r="C571" s="465">
        <v>880</v>
      </c>
      <c r="D571" s="465">
        <v>880</v>
      </c>
      <c r="E571" s="465">
        <v>1</v>
      </c>
    </row>
    <row r="572" spans="1:5" x14ac:dyDescent="0.25">
      <c r="A572" s="465">
        <v>88002</v>
      </c>
      <c r="B572" s="465">
        <v>2</v>
      </c>
      <c r="C572" s="465">
        <v>880</v>
      </c>
      <c r="D572" s="465">
        <v>1050</v>
      </c>
      <c r="E572" s="465">
        <v>2</v>
      </c>
    </row>
    <row r="573" spans="1:5" x14ac:dyDescent="0.25">
      <c r="A573" s="465">
        <v>88003</v>
      </c>
      <c r="B573" s="465">
        <v>3</v>
      </c>
      <c r="C573" s="465">
        <v>880</v>
      </c>
      <c r="D573" s="465">
        <v>1240</v>
      </c>
      <c r="E573" s="465">
        <v>3</v>
      </c>
    </row>
    <row r="574" spans="1:5" x14ac:dyDescent="0.25">
      <c r="A574" s="465">
        <v>88004</v>
      </c>
      <c r="B574" s="465">
        <v>4</v>
      </c>
      <c r="C574" s="465">
        <v>880</v>
      </c>
      <c r="D574" s="465">
        <v>710</v>
      </c>
      <c r="E574" s="465">
        <v>4</v>
      </c>
    </row>
    <row r="575" spans="1:5" x14ac:dyDescent="0.25">
      <c r="A575" s="465">
        <v>88005</v>
      </c>
      <c r="B575" s="465">
        <v>5</v>
      </c>
      <c r="C575" s="465">
        <v>880</v>
      </c>
      <c r="D575" s="465">
        <v>540</v>
      </c>
      <c r="E575" s="465">
        <v>5</v>
      </c>
    </row>
    <row r="576" spans="1:5" x14ac:dyDescent="0.25">
      <c r="A576" s="465">
        <v>88006</v>
      </c>
      <c r="B576" s="465">
        <v>6</v>
      </c>
      <c r="C576" s="465">
        <v>880</v>
      </c>
      <c r="D576" s="465">
        <v>1570</v>
      </c>
      <c r="E576" s="465">
        <v>6</v>
      </c>
    </row>
    <row r="577" spans="1:5" x14ac:dyDescent="0.25">
      <c r="A577" s="465">
        <v>89001</v>
      </c>
      <c r="B577" s="465">
        <v>1</v>
      </c>
      <c r="C577" s="465">
        <v>890</v>
      </c>
      <c r="D577" s="465">
        <v>890</v>
      </c>
      <c r="E577" s="465">
        <v>1</v>
      </c>
    </row>
    <row r="578" spans="1:5" x14ac:dyDescent="0.25">
      <c r="A578" s="465">
        <v>89002</v>
      </c>
      <c r="B578" s="465">
        <v>2</v>
      </c>
      <c r="C578" s="465">
        <v>890</v>
      </c>
      <c r="D578" s="465">
        <v>1060</v>
      </c>
      <c r="E578" s="465">
        <v>2</v>
      </c>
    </row>
    <row r="579" spans="1:5" x14ac:dyDescent="0.25">
      <c r="A579" s="465">
        <v>89003</v>
      </c>
      <c r="B579" s="465">
        <v>3</v>
      </c>
      <c r="C579" s="465">
        <v>890</v>
      </c>
      <c r="D579" s="465">
        <v>1240</v>
      </c>
      <c r="E579" s="465">
        <v>3</v>
      </c>
    </row>
    <row r="580" spans="1:5" x14ac:dyDescent="0.25">
      <c r="A580" s="465">
        <v>89004</v>
      </c>
      <c r="B580" s="465">
        <v>4</v>
      </c>
      <c r="C580" s="465">
        <v>890</v>
      </c>
      <c r="D580" s="465">
        <v>710</v>
      </c>
      <c r="E580" s="465">
        <v>4</v>
      </c>
    </row>
    <row r="581" spans="1:5" x14ac:dyDescent="0.25">
      <c r="A581" s="465">
        <v>89005</v>
      </c>
      <c r="B581" s="465">
        <v>5</v>
      </c>
      <c r="C581" s="465">
        <v>890</v>
      </c>
      <c r="D581" s="465">
        <v>540</v>
      </c>
      <c r="E581" s="465">
        <v>5</v>
      </c>
    </row>
    <row r="582" spans="1:5" x14ac:dyDescent="0.25">
      <c r="A582" s="465">
        <v>89006</v>
      </c>
      <c r="B582" s="465">
        <v>6</v>
      </c>
      <c r="C582" s="465">
        <v>890</v>
      </c>
      <c r="D582" s="465">
        <v>1580</v>
      </c>
      <c r="E582" s="465">
        <v>6</v>
      </c>
    </row>
    <row r="583" spans="1:5" x14ac:dyDescent="0.25">
      <c r="A583" s="465">
        <v>90001</v>
      </c>
      <c r="B583" s="465">
        <v>1</v>
      </c>
      <c r="C583" s="465">
        <v>900</v>
      </c>
      <c r="D583" s="465">
        <v>900</v>
      </c>
      <c r="E583" s="465">
        <v>1</v>
      </c>
    </row>
    <row r="584" spans="1:5" x14ac:dyDescent="0.25">
      <c r="A584" s="465">
        <v>90002</v>
      </c>
      <c r="B584" s="465">
        <v>2</v>
      </c>
      <c r="C584" s="465">
        <v>900</v>
      </c>
      <c r="D584" s="465">
        <v>1070</v>
      </c>
      <c r="E584" s="465">
        <v>2</v>
      </c>
    </row>
    <row r="585" spans="1:5" x14ac:dyDescent="0.25">
      <c r="A585" s="465">
        <v>90003</v>
      </c>
      <c r="B585" s="465">
        <v>3</v>
      </c>
      <c r="C585" s="465">
        <v>900</v>
      </c>
      <c r="D585" s="465">
        <v>1240</v>
      </c>
      <c r="E585" s="465">
        <v>3</v>
      </c>
    </row>
    <row r="586" spans="1:5" x14ac:dyDescent="0.25">
      <c r="A586" s="465">
        <v>90004</v>
      </c>
      <c r="B586" s="465">
        <v>4</v>
      </c>
      <c r="C586" s="465">
        <v>900</v>
      </c>
      <c r="D586" s="465">
        <v>710</v>
      </c>
      <c r="E586" s="465">
        <v>4</v>
      </c>
    </row>
    <row r="587" spans="1:5" x14ac:dyDescent="0.25">
      <c r="A587" s="465">
        <v>90005</v>
      </c>
      <c r="B587" s="465">
        <v>5</v>
      </c>
      <c r="C587" s="465">
        <v>900</v>
      </c>
      <c r="D587" s="465">
        <v>550</v>
      </c>
      <c r="E587" s="465">
        <v>5</v>
      </c>
    </row>
    <row r="588" spans="1:5" x14ac:dyDescent="0.25">
      <c r="A588" s="465">
        <v>90006</v>
      </c>
      <c r="B588" s="465">
        <v>6</v>
      </c>
      <c r="C588" s="465">
        <v>900</v>
      </c>
      <c r="D588" s="465">
        <v>1580</v>
      </c>
      <c r="E588" s="465">
        <v>6</v>
      </c>
    </row>
    <row r="589" spans="1:5" x14ac:dyDescent="0.25">
      <c r="A589" s="465">
        <v>91001</v>
      </c>
      <c r="B589" s="465">
        <v>1</v>
      </c>
      <c r="C589" s="465">
        <v>910</v>
      </c>
      <c r="D589" s="465">
        <v>910</v>
      </c>
      <c r="E589" s="465">
        <v>1</v>
      </c>
    </row>
    <row r="590" spans="1:5" x14ac:dyDescent="0.25">
      <c r="A590" s="465">
        <v>91002</v>
      </c>
      <c r="B590" s="465">
        <v>2</v>
      </c>
      <c r="C590" s="465">
        <v>910</v>
      </c>
      <c r="D590" s="465">
        <v>1110</v>
      </c>
      <c r="E590" s="465">
        <v>2</v>
      </c>
    </row>
    <row r="591" spans="1:5" x14ac:dyDescent="0.25">
      <c r="A591" s="465">
        <v>91003</v>
      </c>
      <c r="B591" s="465">
        <v>3</v>
      </c>
      <c r="C591" s="465">
        <v>910</v>
      </c>
      <c r="D591" s="465">
        <v>1250</v>
      </c>
      <c r="E591" s="465">
        <v>3</v>
      </c>
    </row>
    <row r="592" spans="1:5" x14ac:dyDescent="0.25">
      <c r="A592" s="465">
        <v>91004</v>
      </c>
      <c r="B592" s="465">
        <v>4</v>
      </c>
      <c r="C592" s="465">
        <v>910</v>
      </c>
      <c r="D592" s="465">
        <v>730</v>
      </c>
      <c r="E592" s="465">
        <v>4</v>
      </c>
    </row>
    <row r="593" spans="1:5" x14ac:dyDescent="0.25">
      <c r="A593" s="465">
        <v>91005</v>
      </c>
      <c r="B593" s="465">
        <v>5</v>
      </c>
      <c r="C593" s="465">
        <v>910</v>
      </c>
      <c r="D593" s="465">
        <v>550</v>
      </c>
      <c r="E593" s="465">
        <v>5</v>
      </c>
    </row>
    <row r="594" spans="1:5" x14ac:dyDescent="0.25">
      <c r="A594" s="465">
        <v>91006</v>
      </c>
      <c r="B594" s="465">
        <v>6</v>
      </c>
      <c r="C594" s="465">
        <v>910</v>
      </c>
      <c r="D594" s="465">
        <v>1600</v>
      </c>
      <c r="E594" s="465">
        <v>6</v>
      </c>
    </row>
    <row r="595" spans="1:5" x14ac:dyDescent="0.25">
      <c r="A595" s="465">
        <v>92001</v>
      </c>
      <c r="B595" s="465">
        <v>1</v>
      </c>
      <c r="C595" s="465">
        <v>920</v>
      </c>
      <c r="D595" s="465">
        <v>920</v>
      </c>
      <c r="E595" s="465">
        <v>1</v>
      </c>
    </row>
    <row r="596" spans="1:5" x14ac:dyDescent="0.25">
      <c r="A596" s="465">
        <v>92002</v>
      </c>
      <c r="B596" s="465">
        <v>2</v>
      </c>
      <c r="C596" s="465">
        <v>920</v>
      </c>
      <c r="D596" s="465">
        <v>1120</v>
      </c>
      <c r="E596" s="465">
        <v>2</v>
      </c>
    </row>
    <row r="597" spans="1:5" x14ac:dyDescent="0.25">
      <c r="A597" s="465">
        <v>92003</v>
      </c>
      <c r="B597" s="465">
        <v>3</v>
      </c>
      <c r="C597" s="465">
        <v>920</v>
      </c>
      <c r="D597" s="465">
        <v>1250</v>
      </c>
      <c r="E597" s="465">
        <v>3</v>
      </c>
    </row>
    <row r="598" spans="1:5" x14ac:dyDescent="0.25">
      <c r="A598" s="465">
        <v>92004</v>
      </c>
      <c r="B598" s="465">
        <v>4</v>
      </c>
      <c r="C598" s="465">
        <v>920</v>
      </c>
      <c r="D598" s="465">
        <v>740</v>
      </c>
      <c r="E598" s="465">
        <v>4</v>
      </c>
    </row>
    <row r="599" spans="1:5" x14ac:dyDescent="0.25">
      <c r="A599" s="465">
        <v>92005</v>
      </c>
      <c r="B599" s="465">
        <v>5</v>
      </c>
      <c r="C599" s="465">
        <v>920</v>
      </c>
      <c r="D599" s="465">
        <v>560</v>
      </c>
      <c r="E599" s="465">
        <v>5</v>
      </c>
    </row>
    <row r="600" spans="1:5" x14ac:dyDescent="0.25">
      <c r="A600" s="465">
        <v>92006</v>
      </c>
      <c r="B600" s="465">
        <v>6</v>
      </c>
      <c r="C600" s="465">
        <v>920</v>
      </c>
      <c r="D600" s="465">
        <v>1600</v>
      </c>
      <c r="E600" s="465">
        <v>6</v>
      </c>
    </row>
    <row r="601" spans="1:5" x14ac:dyDescent="0.25">
      <c r="A601" s="465">
        <v>93001</v>
      </c>
      <c r="B601" s="465">
        <v>1</v>
      </c>
      <c r="C601" s="465">
        <v>930</v>
      </c>
      <c r="D601" s="465">
        <v>930</v>
      </c>
      <c r="E601" s="465">
        <v>1</v>
      </c>
    </row>
    <row r="602" spans="1:5" x14ac:dyDescent="0.25">
      <c r="A602" s="465">
        <v>93002</v>
      </c>
      <c r="B602" s="465">
        <v>2</v>
      </c>
      <c r="C602" s="465">
        <v>930</v>
      </c>
      <c r="D602" s="465">
        <v>1130</v>
      </c>
      <c r="E602" s="465">
        <v>2</v>
      </c>
    </row>
    <row r="603" spans="1:5" x14ac:dyDescent="0.25">
      <c r="A603" s="465">
        <v>93003</v>
      </c>
      <c r="B603" s="465">
        <v>3</v>
      </c>
      <c r="C603" s="465">
        <v>930</v>
      </c>
      <c r="D603" s="465">
        <v>1250</v>
      </c>
      <c r="E603" s="465">
        <v>3</v>
      </c>
    </row>
    <row r="604" spans="1:5" x14ac:dyDescent="0.25">
      <c r="A604" s="465">
        <v>93004</v>
      </c>
      <c r="B604" s="465">
        <v>4</v>
      </c>
      <c r="C604" s="465">
        <v>930</v>
      </c>
      <c r="D604" s="465">
        <v>740</v>
      </c>
      <c r="E604" s="465">
        <v>4</v>
      </c>
    </row>
    <row r="605" spans="1:5" x14ac:dyDescent="0.25">
      <c r="A605" s="465">
        <v>93005</v>
      </c>
      <c r="B605" s="465">
        <v>5</v>
      </c>
      <c r="C605" s="465">
        <v>930</v>
      </c>
      <c r="D605" s="465">
        <v>560</v>
      </c>
      <c r="E605" s="465">
        <v>5</v>
      </c>
    </row>
    <row r="606" spans="1:5" x14ac:dyDescent="0.25">
      <c r="A606" s="465">
        <v>93006</v>
      </c>
      <c r="B606" s="465">
        <v>6</v>
      </c>
      <c r="C606" s="465">
        <v>930</v>
      </c>
      <c r="D606" s="465">
        <v>1610</v>
      </c>
      <c r="E606" s="465">
        <v>6</v>
      </c>
    </row>
    <row r="607" spans="1:5" x14ac:dyDescent="0.25">
      <c r="A607" s="465">
        <v>94001</v>
      </c>
      <c r="B607" s="465">
        <v>1</v>
      </c>
      <c r="C607" s="465">
        <v>940</v>
      </c>
      <c r="D607" s="465">
        <v>940</v>
      </c>
      <c r="E607" s="465">
        <v>1</v>
      </c>
    </row>
    <row r="608" spans="1:5" x14ac:dyDescent="0.25">
      <c r="A608" s="465">
        <v>94002</v>
      </c>
      <c r="B608" s="465">
        <v>2</v>
      </c>
      <c r="C608" s="465">
        <v>940</v>
      </c>
      <c r="D608" s="465">
        <v>1140</v>
      </c>
      <c r="E608" s="465">
        <v>2</v>
      </c>
    </row>
    <row r="609" spans="1:5" x14ac:dyDescent="0.25">
      <c r="A609" s="465">
        <v>94003</v>
      </c>
      <c r="B609" s="465">
        <v>3</v>
      </c>
      <c r="C609" s="465">
        <v>940</v>
      </c>
      <c r="D609" s="465">
        <v>1260</v>
      </c>
      <c r="E609" s="465">
        <v>3</v>
      </c>
    </row>
    <row r="610" spans="1:5" x14ac:dyDescent="0.25">
      <c r="A610" s="465">
        <v>94004</v>
      </c>
      <c r="B610" s="465">
        <v>4</v>
      </c>
      <c r="C610" s="465">
        <v>940</v>
      </c>
      <c r="D610" s="465">
        <v>740</v>
      </c>
      <c r="E610" s="465">
        <v>4</v>
      </c>
    </row>
    <row r="611" spans="1:5" x14ac:dyDescent="0.25">
      <c r="A611" s="465">
        <v>94005</v>
      </c>
      <c r="B611" s="465">
        <v>5</v>
      </c>
      <c r="C611" s="465">
        <v>940</v>
      </c>
      <c r="D611" s="465">
        <v>560</v>
      </c>
      <c r="E611" s="465">
        <v>5</v>
      </c>
    </row>
    <row r="612" spans="1:5" x14ac:dyDescent="0.25">
      <c r="A612" s="465">
        <v>94006</v>
      </c>
      <c r="B612" s="465">
        <v>6</v>
      </c>
      <c r="C612" s="465">
        <v>940</v>
      </c>
      <c r="D612" s="465">
        <v>1610</v>
      </c>
      <c r="E612" s="465">
        <v>6</v>
      </c>
    </row>
    <row r="613" spans="1:5" x14ac:dyDescent="0.25">
      <c r="A613" s="465">
        <v>95001</v>
      </c>
      <c r="B613" s="465">
        <v>1</v>
      </c>
      <c r="C613" s="465">
        <v>950</v>
      </c>
      <c r="D613" s="465">
        <v>950</v>
      </c>
      <c r="E613" s="465">
        <v>1</v>
      </c>
    </row>
    <row r="614" spans="1:5" x14ac:dyDescent="0.25">
      <c r="A614" s="465">
        <v>95002</v>
      </c>
      <c r="B614" s="465">
        <v>2</v>
      </c>
      <c r="C614" s="465">
        <v>950</v>
      </c>
      <c r="D614" s="465">
        <v>1160</v>
      </c>
      <c r="E614" s="465">
        <v>2</v>
      </c>
    </row>
    <row r="615" spans="1:5" x14ac:dyDescent="0.25">
      <c r="A615" s="465">
        <v>95003</v>
      </c>
      <c r="B615" s="465">
        <v>3</v>
      </c>
      <c r="C615" s="465">
        <v>950</v>
      </c>
      <c r="D615" s="465">
        <v>1270</v>
      </c>
      <c r="E615" s="465">
        <v>3</v>
      </c>
    </row>
    <row r="616" spans="1:5" x14ac:dyDescent="0.25">
      <c r="A616" s="465">
        <v>95004</v>
      </c>
      <c r="B616" s="465">
        <v>4</v>
      </c>
      <c r="C616" s="465">
        <v>950</v>
      </c>
      <c r="D616" s="465">
        <v>750</v>
      </c>
      <c r="E616" s="465">
        <v>4</v>
      </c>
    </row>
    <row r="617" spans="1:5" x14ac:dyDescent="0.25">
      <c r="A617" s="465">
        <v>95005</v>
      </c>
      <c r="B617" s="465">
        <v>5</v>
      </c>
      <c r="C617" s="465">
        <v>950</v>
      </c>
      <c r="D617" s="465">
        <v>570</v>
      </c>
      <c r="E617" s="465">
        <v>5</v>
      </c>
    </row>
    <row r="618" spans="1:5" x14ac:dyDescent="0.25">
      <c r="A618" s="465">
        <v>95006</v>
      </c>
      <c r="B618" s="465">
        <v>6</v>
      </c>
      <c r="C618" s="465">
        <v>950</v>
      </c>
      <c r="D618" s="465">
        <v>1620</v>
      </c>
      <c r="E618" s="465">
        <v>6</v>
      </c>
    </row>
    <row r="619" spans="1:5" x14ac:dyDescent="0.25">
      <c r="A619" s="465">
        <v>96001</v>
      </c>
      <c r="B619" s="465">
        <v>1</v>
      </c>
      <c r="C619" s="465">
        <v>960</v>
      </c>
      <c r="D619" s="465">
        <v>960</v>
      </c>
      <c r="E619" s="465">
        <v>1</v>
      </c>
    </row>
    <row r="620" spans="1:5" x14ac:dyDescent="0.25">
      <c r="A620" s="465">
        <v>96002</v>
      </c>
      <c r="B620" s="465">
        <v>2</v>
      </c>
      <c r="C620" s="465">
        <v>960</v>
      </c>
      <c r="D620" s="465">
        <v>1160</v>
      </c>
      <c r="E620" s="465">
        <v>2</v>
      </c>
    </row>
    <row r="621" spans="1:5" x14ac:dyDescent="0.25">
      <c r="A621" s="465">
        <v>96003</v>
      </c>
      <c r="B621" s="465">
        <v>3</v>
      </c>
      <c r="C621" s="465">
        <v>960</v>
      </c>
      <c r="D621" s="465">
        <v>1270</v>
      </c>
      <c r="E621" s="465">
        <v>3</v>
      </c>
    </row>
    <row r="622" spans="1:5" x14ac:dyDescent="0.25">
      <c r="A622" s="465">
        <v>96004</v>
      </c>
      <c r="B622" s="465">
        <v>4</v>
      </c>
      <c r="C622" s="465">
        <v>960</v>
      </c>
      <c r="D622" s="465">
        <v>750</v>
      </c>
      <c r="E622" s="465">
        <v>4</v>
      </c>
    </row>
    <row r="623" spans="1:5" x14ac:dyDescent="0.25">
      <c r="A623" s="465">
        <v>96005</v>
      </c>
      <c r="B623" s="465">
        <v>5</v>
      </c>
      <c r="C623" s="465">
        <v>960</v>
      </c>
      <c r="D623" s="465">
        <v>590</v>
      </c>
      <c r="E623" s="465">
        <v>5</v>
      </c>
    </row>
    <row r="624" spans="1:5" x14ac:dyDescent="0.25">
      <c r="A624" s="465">
        <v>96006</v>
      </c>
      <c r="B624" s="465">
        <v>6</v>
      </c>
      <c r="C624" s="465">
        <v>960</v>
      </c>
      <c r="D624" s="465">
        <v>1620</v>
      </c>
      <c r="E624" s="465">
        <v>6</v>
      </c>
    </row>
    <row r="625" spans="1:5" x14ac:dyDescent="0.25">
      <c r="A625" s="465">
        <v>97001</v>
      </c>
      <c r="B625" s="465">
        <v>1</v>
      </c>
      <c r="C625" s="465">
        <v>970</v>
      </c>
      <c r="D625" s="465">
        <v>970</v>
      </c>
      <c r="E625" s="465">
        <v>1</v>
      </c>
    </row>
    <row r="626" spans="1:5" x14ac:dyDescent="0.25">
      <c r="A626" s="465">
        <v>97002</v>
      </c>
      <c r="B626" s="465">
        <v>2</v>
      </c>
      <c r="C626" s="465">
        <v>970</v>
      </c>
      <c r="D626" s="465">
        <v>1160</v>
      </c>
      <c r="E626" s="465">
        <v>2</v>
      </c>
    </row>
    <row r="627" spans="1:5" x14ac:dyDescent="0.25">
      <c r="A627" s="465">
        <v>97003</v>
      </c>
      <c r="B627" s="465">
        <v>3</v>
      </c>
      <c r="C627" s="465">
        <v>970</v>
      </c>
      <c r="D627" s="465">
        <v>1270</v>
      </c>
      <c r="E627" s="465">
        <v>3</v>
      </c>
    </row>
    <row r="628" spans="1:5" x14ac:dyDescent="0.25">
      <c r="A628" s="465">
        <v>97004</v>
      </c>
      <c r="B628" s="465">
        <v>4</v>
      </c>
      <c r="C628" s="465">
        <v>970</v>
      </c>
      <c r="D628" s="465">
        <v>750</v>
      </c>
      <c r="E628" s="465">
        <v>4</v>
      </c>
    </row>
    <row r="629" spans="1:5" x14ac:dyDescent="0.25">
      <c r="A629" s="465">
        <v>97005</v>
      </c>
      <c r="B629" s="465">
        <v>5</v>
      </c>
      <c r="C629" s="465">
        <v>970</v>
      </c>
      <c r="D629" s="465">
        <v>590</v>
      </c>
      <c r="E629" s="465">
        <v>5</v>
      </c>
    </row>
    <row r="630" spans="1:5" x14ac:dyDescent="0.25">
      <c r="A630" s="465">
        <v>97006</v>
      </c>
      <c r="B630" s="465">
        <v>6</v>
      </c>
      <c r="C630" s="465">
        <v>970</v>
      </c>
      <c r="D630" s="465">
        <v>1630</v>
      </c>
      <c r="E630" s="465">
        <v>6</v>
      </c>
    </row>
    <row r="631" spans="1:5" x14ac:dyDescent="0.25">
      <c r="A631" s="465">
        <v>98001</v>
      </c>
      <c r="B631" s="465">
        <v>1</v>
      </c>
      <c r="C631" s="465">
        <v>980</v>
      </c>
      <c r="D631" s="465">
        <v>980</v>
      </c>
      <c r="E631" s="465">
        <v>1</v>
      </c>
    </row>
    <row r="632" spans="1:5" x14ac:dyDescent="0.25">
      <c r="A632" s="465">
        <v>98002</v>
      </c>
      <c r="B632" s="465">
        <v>2</v>
      </c>
      <c r="C632" s="465">
        <v>980</v>
      </c>
      <c r="D632" s="465">
        <v>1170</v>
      </c>
      <c r="E632" s="465">
        <v>2</v>
      </c>
    </row>
    <row r="633" spans="1:5" x14ac:dyDescent="0.25">
      <c r="A633" s="465">
        <v>98003</v>
      </c>
      <c r="B633" s="465">
        <v>3</v>
      </c>
      <c r="C633" s="465">
        <v>980</v>
      </c>
      <c r="D633" s="465">
        <v>1280</v>
      </c>
      <c r="E633" s="465">
        <v>3</v>
      </c>
    </row>
    <row r="634" spans="1:5" x14ac:dyDescent="0.25">
      <c r="A634" s="465">
        <v>98004</v>
      </c>
      <c r="B634" s="465">
        <v>4</v>
      </c>
      <c r="C634" s="465">
        <v>980</v>
      </c>
      <c r="D634" s="465">
        <v>760</v>
      </c>
      <c r="E634" s="465">
        <v>4</v>
      </c>
    </row>
    <row r="635" spans="1:5" x14ac:dyDescent="0.25">
      <c r="A635" s="465">
        <v>98005</v>
      </c>
      <c r="B635" s="465">
        <v>5</v>
      </c>
      <c r="C635" s="465">
        <v>980</v>
      </c>
      <c r="D635" s="465">
        <v>600</v>
      </c>
      <c r="E635" s="465">
        <v>5</v>
      </c>
    </row>
    <row r="636" spans="1:5" x14ac:dyDescent="0.25">
      <c r="A636" s="465">
        <v>98006</v>
      </c>
      <c r="B636" s="465">
        <v>6</v>
      </c>
      <c r="C636" s="465">
        <v>980</v>
      </c>
      <c r="D636" s="465">
        <v>1630</v>
      </c>
      <c r="E636" s="465">
        <v>6</v>
      </c>
    </row>
    <row r="637" spans="1:5" x14ac:dyDescent="0.25">
      <c r="A637" s="465">
        <v>99001</v>
      </c>
      <c r="B637" s="465">
        <v>1</v>
      </c>
      <c r="C637" s="465">
        <v>990</v>
      </c>
      <c r="D637" s="465">
        <v>990</v>
      </c>
      <c r="E637" s="465">
        <v>1</v>
      </c>
    </row>
    <row r="638" spans="1:5" x14ac:dyDescent="0.25">
      <c r="A638" s="465">
        <v>99002</v>
      </c>
      <c r="B638" s="465">
        <v>2</v>
      </c>
      <c r="C638" s="465">
        <v>990</v>
      </c>
      <c r="D638" s="465">
        <v>1170</v>
      </c>
      <c r="E638" s="465">
        <v>2</v>
      </c>
    </row>
    <row r="639" spans="1:5" x14ac:dyDescent="0.25">
      <c r="A639" s="465">
        <v>99003</v>
      </c>
      <c r="B639" s="465">
        <v>3</v>
      </c>
      <c r="C639" s="465">
        <v>990</v>
      </c>
      <c r="D639" s="465">
        <v>1280</v>
      </c>
      <c r="E639" s="465">
        <v>3</v>
      </c>
    </row>
    <row r="640" spans="1:5" x14ac:dyDescent="0.25">
      <c r="A640" s="465">
        <v>99004</v>
      </c>
      <c r="B640" s="465">
        <v>4</v>
      </c>
      <c r="C640" s="465">
        <v>990</v>
      </c>
      <c r="D640" s="465">
        <v>760</v>
      </c>
      <c r="E640" s="465">
        <v>4</v>
      </c>
    </row>
    <row r="641" spans="1:5" x14ac:dyDescent="0.25">
      <c r="A641" s="465">
        <v>99005</v>
      </c>
      <c r="B641" s="465">
        <v>5</v>
      </c>
      <c r="C641" s="465">
        <v>990</v>
      </c>
      <c r="D641" s="465">
        <v>610</v>
      </c>
      <c r="E641" s="465">
        <v>5</v>
      </c>
    </row>
    <row r="642" spans="1:5" x14ac:dyDescent="0.25">
      <c r="A642" s="465">
        <v>99006</v>
      </c>
      <c r="B642" s="465">
        <v>6</v>
      </c>
      <c r="C642" s="465">
        <v>990</v>
      </c>
      <c r="D642" s="465">
        <v>1630</v>
      </c>
      <c r="E642" s="465">
        <v>6</v>
      </c>
    </row>
    <row r="643" spans="1:5" x14ac:dyDescent="0.25">
      <c r="A643" s="465">
        <v>100001</v>
      </c>
      <c r="B643" s="465">
        <v>1</v>
      </c>
      <c r="C643" s="465">
        <v>1000</v>
      </c>
      <c r="D643" s="465">
        <v>1000</v>
      </c>
      <c r="E643" s="465">
        <v>1</v>
      </c>
    </row>
    <row r="644" spans="1:5" x14ac:dyDescent="0.25">
      <c r="A644" s="465">
        <v>100002</v>
      </c>
      <c r="B644" s="465">
        <v>2</v>
      </c>
      <c r="C644" s="465">
        <v>1000</v>
      </c>
      <c r="D644" s="465">
        <v>1200</v>
      </c>
      <c r="E644" s="465">
        <v>2</v>
      </c>
    </row>
    <row r="645" spans="1:5" x14ac:dyDescent="0.25">
      <c r="A645" s="465">
        <v>100003</v>
      </c>
      <c r="B645" s="465">
        <v>3</v>
      </c>
      <c r="C645" s="465">
        <v>1000</v>
      </c>
      <c r="D645" s="465">
        <v>1310</v>
      </c>
      <c r="E645" s="465">
        <v>3</v>
      </c>
    </row>
    <row r="646" spans="1:5" x14ac:dyDescent="0.25">
      <c r="A646" s="465">
        <v>100004</v>
      </c>
      <c r="B646" s="465">
        <v>4</v>
      </c>
      <c r="C646" s="465">
        <v>1000</v>
      </c>
      <c r="D646" s="465">
        <v>790</v>
      </c>
      <c r="E646" s="465">
        <v>4</v>
      </c>
    </row>
    <row r="647" spans="1:5" x14ac:dyDescent="0.25">
      <c r="A647" s="465">
        <v>100005</v>
      </c>
      <c r="B647" s="465">
        <v>5</v>
      </c>
      <c r="C647" s="465">
        <v>1000</v>
      </c>
      <c r="D647" s="465">
        <v>640</v>
      </c>
      <c r="E647" s="465">
        <v>5</v>
      </c>
    </row>
    <row r="648" spans="1:5" x14ac:dyDescent="0.25">
      <c r="A648" s="465">
        <v>100006</v>
      </c>
      <c r="B648" s="465">
        <v>6</v>
      </c>
      <c r="C648" s="465">
        <v>1000</v>
      </c>
      <c r="D648" s="465">
        <v>1660</v>
      </c>
      <c r="E648" s="465">
        <v>6</v>
      </c>
    </row>
    <row r="649" spans="1:5" x14ac:dyDescent="0.25">
      <c r="A649" s="465">
        <v>101001</v>
      </c>
      <c r="B649" s="465">
        <v>1</v>
      </c>
      <c r="C649" s="465">
        <v>1010</v>
      </c>
      <c r="D649" s="465">
        <v>1010</v>
      </c>
      <c r="E649" s="465">
        <v>1</v>
      </c>
    </row>
    <row r="650" spans="1:5" x14ac:dyDescent="0.25">
      <c r="A650" s="465">
        <v>101002</v>
      </c>
      <c r="B650" s="465">
        <v>2</v>
      </c>
      <c r="C650" s="465">
        <v>1010</v>
      </c>
      <c r="D650" s="465">
        <v>1210</v>
      </c>
      <c r="E650" s="465">
        <v>2</v>
      </c>
    </row>
    <row r="651" spans="1:5" x14ac:dyDescent="0.25">
      <c r="A651" s="465">
        <v>101003</v>
      </c>
      <c r="B651" s="465">
        <v>3</v>
      </c>
      <c r="C651" s="465">
        <v>1010</v>
      </c>
      <c r="D651" s="465">
        <v>1320</v>
      </c>
      <c r="E651" s="465">
        <v>3</v>
      </c>
    </row>
    <row r="652" spans="1:5" x14ac:dyDescent="0.25">
      <c r="A652" s="465">
        <v>101004</v>
      </c>
      <c r="B652" s="465">
        <v>4</v>
      </c>
      <c r="C652" s="465">
        <v>1010</v>
      </c>
      <c r="D652" s="465">
        <v>830</v>
      </c>
      <c r="E652" s="465">
        <v>4</v>
      </c>
    </row>
    <row r="653" spans="1:5" x14ac:dyDescent="0.25">
      <c r="A653" s="465">
        <v>101005</v>
      </c>
      <c r="B653" s="465">
        <v>5</v>
      </c>
      <c r="C653" s="465">
        <v>1010</v>
      </c>
      <c r="D653" s="465">
        <v>690</v>
      </c>
      <c r="E653" s="465">
        <v>5</v>
      </c>
    </row>
    <row r="654" spans="1:5" x14ac:dyDescent="0.25">
      <c r="A654" s="465">
        <v>101006</v>
      </c>
      <c r="B654" s="465">
        <v>6</v>
      </c>
      <c r="C654" s="465">
        <v>1010</v>
      </c>
      <c r="D654" s="465">
        <v>1670</v>
      </c>
      <c r="E654" s="465">
        <v>6</v>
      </c>
    </row>
    <row r="655" spans="1:5" x14ac:dyDescent="0.25">
      <c r="A655" s="465">
        <v>102001</v>
      </c>
      <c r="B655" s="465">
        <v>1</v>
      </c>
      <c r="C655" s="465">
        <v>1020</v>
      </c>
      <c r="D655" s="465">
        <v>1020</v>
      </c>
      <c r="E655" s="465">
        <v>1</v>
      </c>
    </row>
    <row r="656" spans="1:5" x14ac:dyDescent="0.25">
      <c r="A656" s="465">
        <v>102002</v>
      </c>
      <c r="B656" s="465">
        <v>2</v>
      </c>
      <c r="C656" s="465">
        <v>1020</v>
      </c>
      <c r="D656" s="465">
        <v>1220</v>
      </c>
      <c r="E656" s="465">
        <v>2</v>
      </c>
    </row>
    <row r="657" spans="1:5" x14ac:dyDescent="0.25">
      <c r="A657" s="465">
        <v>102003</v>
      </c>
      <c r="B657" s="465">
        <v>3</v>
      </c>
      <c r="C657" s="465">
        <v>1020</v>
      </c>
      <c r="D657" s="465">
        <v>1330</v>
      </c>
      <c r="E657" s="465">
        <v>3</v>
      </c>
    </row>
    <row r="658" spans="1:5" x14ac:dyDescent="0.25">
      <c r="A658" s="465">
        <v>102004</v>
      </c>
      <c r="B658" s="465">
        <v>4</v>
      </c>
      <c r="C658" s="465">
        <v>1020</v>
      </c>
      <c r="D658" s="465">
        <v>840</v>
      </c>
      <c r="E658" s="465">
        <v>4</v>
      </c>
    </row>
    <row r="659" spans="1:5" x14ac:dyDescent="0.25">
      <c r="A659" s="465">
        <v>102005</v>
      </c>
      <c r="B659" s="465">
        <v>5</v>
      </c>
      <c r="C659" s="465">
        <v>1020</v>
      </c>
      <c r="D659" s="465">
        <v>700</v>
      </c>
      <c r="E659" s="465">
        <v>5</v>
      </c>
    </row>
    <row r="660" spans="1:5" x14ac:dyDescent="0.25">
      <c r="A660" s="465">
        <v>102006</v>
      </c>
      <c r="B660" s="465">
        <v>6</v>
      </c>
      <c r="C660" s="465">
        <v>1020</v>
      </c>
      <c r="D660" s="465">
        <v>1680</v>
      </c>
      <c r="E660" s="465">
        <v>6</v>
      </c>
    </row>
    <row r="661" spans="1:5" x14ac:dyDescent="0.25">
      <c r="A661" s="465">
        <v>103001</v>
      </c>
      <c r="B661" s="465">
        <v>1</v>
      </c>
      <c r="C661" s="465">
        <v>1030</v>
      </c>
      <c r="D661" s="465">
        <v>1030</v>
      </c>
      <c r="E661" s="465">
        <v>1</v>
      </c>
    </row>
    <row r="662" spans="1:5" x14ac:dyDescent="0.25">
      <c r="A662" s="465">
        <v>103002</v>
      </c>
      <c r="B662" s="465">
        <v>2</v>
      </c>
      <c r="C662" s="465">
        <v>1030</v>
      </c>
      <c r="D662" s="465">
        <v>1230</v>
      </c>
      <c r="E662" s="465">
        <v>2</v>
      </c>
    </row>
    <row r="663" spans="1:5" x14ac:dyDescent="0.25">
      <c r="A663" s="465">
        <v>103003</v>
      </c>
      <c r="B663" s="465">
        <v>3</v>
      </c>
      <c r="C663" s="465">
        <v>1030</v>
      </c>
      <c r="D663" s="465">
        <v>1340</v>
      </c>
      <c r="E663" s="465">
        <v>3</v>
      </c>
    </row>
    <row r="664" spans="1:5" x14ac:dyDescent="0.25">
      <c r="A664" s="465">
        <v>103004</v>
      </c>
      <c r="B664" s="465">
        <v>4</v>
      </c>
      <c r="C664" s="465">
        <v>1030</v>
      </c>
      <c r="D664" s="465">
        <v>860</v>
      </c>
      <c r="E664" s="465">
        <v>4</v>
      </c>
    </row>
    <row r="665" spans="1:5" x14ac:dyDescent="0.25">
      <c r="A665" s="465">
        <v>103005</v>
      </c>
      <c r="B665" s="465">
        <v>5</v>
      </c>
      <c r="C665" s="465">
        <v>1030</v>
      </c>
      <c r="D665" s="465">
        <v>700</v>
      </c>
      <c r="E665" s="465">
        <v>5</v>
      </c>
    </row>
    <row r="666" spans="1:5" x14ac:dyDescent="0.25">
      <c r="A666" s="465">
        <v>103006</v>
      </c>
      <c r="B666" s="465">
        <v>6</v>
      </c>
      <c r="C666" s="465">
        <v>1030</v>
      </c>
      <c r="D666" s="465">
        <v>1680</v>
      </c>
      <c r="E666" s="465">
        <v>6</v>
      </c>
    </row>
    <row r="667" spans="1:5" x14ac:dyDescent="0.25">
      <c r="A667" s="465">
        <v>104001</v>
      </c>
      <c r="B667" s="465">
        <v>1</v>
      </c>
      <c r="C667" s="465">
        <v>1040</v>
      </c>
      <c r="D667" s="465">
        <v>1040</v>
      </c>
      <c r="E667" s="465">
        <v>1</v>
      </c>
    </row>
    <row r="668" spans="1:5" x14ac:dyDescent="0.25">
      <c r="A668" s="465">
        <v>104002</v>
      </c>
      <c r="B668" s="465">
        <v>2</v>
      </c>
      <c r="C668" s="465">
        <v>1040</v>
      </c>
      <c r="D668" s="465">
        <v>1230</v>
      </c>
      <c r="E668" s="465">
        <v>2</v>
      </c>
    </row>
    <row r="669" spans="1:5" x14ac:dyDescent="0.25">
      <c r="A669" s="465">
        <v>104003</v>
      </c>
      <c r="B669" s="465">
        <v>3</v>
      </c>
      <c r="C669" s="465">
        <v>1040</v>
      </c>
      <c r="D669" s="465">
        <v>1350</v>
      </c>
      <c r="E669" s="465">
        <v>3</v>
      </c>
    </row>
    <row r="670" spans="1:5" x14ac:dyDescent="0.25">
      <c r="A670" s="465">
        <v>104004</v>
      </c>
      <c r="B670" s="465">
        <v>4</v>
      </c>
      <c r="C670" s="465">
        <v>1040</v>
      </c>
      <c r="D670" s="465">
        <v>870</v>
      </c>
      <c r="E670" s="465">
        <v>4</v>
      </c>
    </row>
    <row r="671" spans="1:5" x14ac:dyDescent="0.25">
      <c r="A671" s="465">
        <v>104005</v>
      </c>
      <c r="B671" s="465">
        <v>5</v>
      </c>
      <c r="C671" s="465">
        <v>1040</v>
      </c>
      <c r="D671" s="465">
        <v>710</v>
      </c>
      <c r="E671" s="465">
        <v>5</v>
      </c>
    </row>
    <row r="672" spans="1:5" x14ac:dyDescent="0.25">
      <c r="A672" s="465">
        <v>104006</v>
      </c>
      <c r="B672" s="465">
        <v>6</v>
      </c>
      <c r="C672" s="465">
        <v>1040</v>
      </c>
      <c r="D672" s="465">
        <v>1690</v>
      </c>
      <c r="E672" s="465">
        <v>6</v>
      </c>
    </row>
    <row r="673" spans="1:5" x14ac:dyDescent="0.25">
      <c r="A673" s="465">
        <v>105001</v>
      </c>
      <c r="B673" s="465">
        <v>1</v>
      </c>
      <c r="C673" s="465">
        <v>1050</v>
      </c>
      <c r="D673" s="465">
        <v>1050</v>
      </c>
      <c r="E673" s="465">
        <v>1</v>
      </c>
    </row>
    <row r="674" spans="1:5" x14ac:dyDescent="0.25">
      <c r="A674" s="465">
        <v>105002</v>
      </c>
      <c r="B674" s="465">
        <v>2</v>
      </c>
      <c r="C674" s="465">
        <v>1050</v>
      </c>
      <c r="D674" s="465">
        <v>1230</v>
      </c>
      <c r="E674" s="465">
        <v>2</v>
      </c>
    </row>
    <row r="675" spans="1:5" x14ac:dyDescent="0.25">
      <c r="A675" s="465">
        <v>105003</v>
      </c>
      <c r="B675" s="465">
        <v>3</v>
      </c>
      <c r="C675" s="465">
        <v>1050</v>
      </c>
      <c r="D675" s="465">
        <v>1350</v>
      </c>
      <c r="E675" s="465">
        <v>3</v>
      </c>
    </row>
    <row r="676" spans="1:5" x14ac:dyDescent="0.25">
      <c r="A676" s="465">
        <v>105004</v>
      </c>
      <c r="B676" s="465">
        <v>4</v>
      </c>
      <c r="C676" s="465">
        <v>1050</v>
      </c>
      <c r="D676" s="465">
        <v>880</v>
      </c>
      <c r="E676" s="465">
        <v>4</v>
      </c>
    </row>
    <row r="677" spans="1:5" x14ac:dyDescent="0.25">
      <c r="A677" s="465">
        <v>105005</v>
      </c>
      <c r="B677" s="465">
        <v>5</v>
      </c>
      <c r="C677" s="465">
        <v>1050</v>
      </c>
      <c r="D677" s="465">
        <v>710</v>
      </c>
      <c r="E677" s="465">
        <v>5</v>
      </c>
    </row>
    <row r="678" spans="1:5" x14ac:dyDescent="0.25">
      <c r="A678" s="465">
        <v>105006</v>
      </c>
      <c r="B678" s="465">
        <v>6</v>
      </c>
      <c r="C678" s="465">
        <v>1050</v>
      </c>
      <c r="D678" s="465">
        <v>1690</v>
      </c>
      <c r="E678" s="465">
        <v>6</v>
      </c>
    </row>
    <row r="679" spans="1:5" x14ac:dyDescent="0.25">
      <c r="A679" s="465">
        <v>106001</v>
      </c>
      <c r="B679" s="465">
        <v>1</v>
      </c>
      <c r="C679" s="465">
        <v>1060</v>
      </c>
      <c r="D679" s="465">
        <v>1060</v>
      </c>
      <c r="E679" s="465">
        <v>1</v>
      </c>
    </row>
    <row r="680" spans="1:5" x14ac:dyDescent="0.25">
      <c r="A680" s="465">
        <v>106002</v>
      </c>
      <c r="B680" s="465">
        <v>2</v>
      </c>
      <c r="C680" s="465">
        <v>1060</v>
      </c>
      <c r="D680" s="465">
        <v>1240</v>
      </c>
      <c r="E680" s="465">
        <v>2</v>
      </c>
    </row>
    <row r="681" spans="1:5" x14ac:dyDescent="0.25">
      <c r="A681" s="465">
        <v>106003</v>
      </c>
      <c r="B681" s="465">
        <v>3</v>
      </c>
      <c r="C681" s="465">
        <v>1060</v>
      </c>
      <c r="D681" s="465">
        <v>1350</v>
      </c>
      <c r="E681" s="465">
        <v>3</v>
      </c>
    </row>
    <row r="682" spans="1:5" x14ac:dyDescent="0.25">
      <c r="A682" s="465">
        <v>106004</v>
      </c>
      <c r="B682" s="465">
        <v>4</v>
      </c>
      <c r="C682" s="465">
        <v>1060</v>
      </c>
      <c r="D682" s="465">
        <v>890</v>
      </c>
      <c r="E682" s="465">
        <v>4</v>
      </c>
    </row>
    <row r="683" spans="1:5" x14ac:dyDescent="0.25">
      <c r="A683" s="465">
        <v>106005</v>
      </c>
      <c r="B683" s="465">
        <v>5</v>
      </c>
      <c r="C683" s="465">
        <v>1060</v>
      </c>
      <c r="D683" s="465">
        <v>710</v>
      </c>
      <c r="E683" s="465">
        <v>5</v>
      </c>
    </row>
    <row r="684" spans="1:5" x14ac:dyDescent="0.25">
      <c r="A684" s="465">
        <v>106006</v>
      </c>
      <c r="B684" s="465">
        <v>6</v>
      </c>
      <c r="C684" s="465">
        <v>1060</v>
      </c>
      <c r="D684" s="465">
        <v>1700</v>
      </c>
      <c r="E684" s="465">
        <v>6</v>
      </c>
    </row>
    <row r="685" spans="1:5" x14ac:dyDescent="0.25">
      <c r="A685" s="465">
        <v>107001</v>
      </c>
      <c r="B685" s="465">
        <v>1</v>
      </c>
      <c r="C685" s="465">
        <v>1070</v>
      </c>
      <c r="D685" s="465">
        <v>1070</v>
      </c>
      <c r="E685" s="465">
        <v>1</v>
      </c>
    </row>
    <row r="686" spans="1:5" x14ac:dyDescent="0.25">
      <c r="A686" s="465">
        <v>107002</v>
      </c>
      <c r="B686" s="465">
        <v>2</v>
      </c>
      <c r="C686" s="465">
        <v>1070</v>
      </c>
      <c r="D686" s="465">
        <v>1240</v>
      </c>
      <c r="E686" s="465">
        <v>2</v>
      </c>
    </row>
    <row r="687" spans="1:5" x14ac:dyDescent="0.25">
      <c r="A687" s="465">
        <v>107003</v>
      </c>
      <c r="B687" s="465">
        <v>3</v>
      </c>
      <c r="C687" s="465">
        <v>1070</v>
      </c>
      <c r="D687" s="465">
        <v>1360</v>
      </c>
      <c r="E687" s="465">
        <v>3</v>
      </c>
    </row>
    <row r="688" spans="1:5" x14ac:dyDescent="0.25">
      <c r="A688" s="465">
        <v>107004</v>
      </c>
      <c r="B688" s="465">
        <v>4</v>
      </c>
      <c r="C688" s="465">
        <v>1070</v>
      </c>
      <c r="D688" s="465">
        <v>900</v>
      </c>
      <c r="E688" s="465">
        <v>4</v>
      </c>
    </row>
    <row r="689" spans="1:5" x14ac:dyDescent="0.25">
      <c r="A689" s="465">
        <v>107005</v>
      </c>
      <c r="B689" s="465">
        <v>5</v>
      </c>
      <c r="C689" s="465">
        <v>1070</v>
      </c>
      <c r="D689" s="465">
        <v>710</v>
      </c>
      <c r="E689" s="465">
        <v>5</v>
      </c>
    </row>
    <row r="690" spans="1:5" x14ac:dyDescent="0.25">
      <c r="A690" s="465">
        <v>107006</v>
      </c>
      <c r="B690" s="465">
        <v>6</v>
      </c>
      <c r="C690" s="465">
        <v>1070</v>
      </c>
      <c r="D690" s="465">
        <v>1700</v>
      </c>
      <c r="E690" s="465">
        <v>6</v>
      </c>
    </row>
    <row r="691" spans="1:5" x14ac:dyDescent="0.25">
      <c r="A691" s="465">
        <v>108001</v>
      </c>
      <c r="B691" s="465">
        <v>1</v>
      </c>
      <c r="C691" s="465">
        <v>1080</v>
      </c>
      <c r="D691" s="465">
        <v>1080</v>
      </c>
      <c r="E691" s="465">
        <v>1</v>
      </c>
    </row>
    <row r="692" spans="1:5" x14ac:dyDescent="0.25">
      <c r="A692" s="465">
        <v>108002</v>
      </c>
      <c r="B692" s="465">
        <v>2</v>
      </c>
      <c r="C692" s="465">
        <v>1080</v>
      </c>
      <c r="D692" s="465">
        <v>1240</v>
      </c>
      <c r="E692" s="465">
        <v>2</v>
      </c>
    </row>
    <row r="693" spans="1:5" x14ac:dyDescent="0.25">
      <c r="A693" s="465">
        <v>108003</v>
      </c>
      <c r="B693" s="465">
        <v>3</v>
      </c>
      <c r="C693" s="465">
        <v>1080</v>
      </c>
      <c r="D693" s="465">
        <v>1370</v>
      </c>
      <c r="E693" s="465">
        <v>3</v>
      </c>
    </row>
    <row r="694" spans="1:5" x14ac:dyDescent="0.25">
      <c r="A694" s="465">
        <v>108004</v>
      </c>
      <c r="B694" s="465">
        <v>4</v>
      </c>
      <c r="C694" s="465">
        <v>1080</v>
      </c>
      <c r="D694" s="465">
        <v>900</v>
      </c>
      <c r="E694" s="465">
        <v>4</v>
      </c>
    </row>
    <row r="695" spans="1:5" x14ac:dyDescent="0.25">
      <c r="A695" s="465">
        <v>108005</v>
      </c>
      <c r="B695" s="465">
        <v>5</v>
      </c>
      <c r="C695" s="465">
        <v>1080</v>
      </c>
      <c r="D695" s="465">
        <v>720</v>
      </c>
      <c r="E695" s="465">
        <v>5</v>
      </c>
    </row>
    <row r="696" spans="1:5" x14ac:dyDescent="0.25">
      <c r="A696" s="465">
        <v>108006</v>
      </c>
      <c r="B696" s="465">
        <v>6</v>
      </c>
      <c r="C696" s="465">
        <v>1080</v>
      </c>
      <c r="D696" s="465">
        <v>1710</v>
      </c>
      <c r="E696" s="465">
        <v>6</v>
      </c>
    </row>
    <row r="697" spans="1:5" x14ac:dyDescent="0.25">
      <c r="A697" s="465">
        <v>109001</v>
      </c>
      <c r="B697" s="465">
        <v>1</v>
      </c>
      <c r="C697" s="465">
        <v>1090</v>
      </c>
      <c r="D697" s="465">
        <v>1090</v>
      </c>
      <c r="E697" s="465">
        <v>1</v>
      </c>
    </row>
    <row r="698" spans="1:5" x14ac:dyDescent="0.25">
      <c r="A698" s="465">
        <v>109002</v>
      </c>
      <c r="B698" s="465">
        <v>2</v>
      </c>
      <c r="C698" s="465">
        <v>1090</v>
      </c>
      <c r="D698" s="465">
        <v>1240</v>
      </c>
      <c r="E698" s="465">
        <v>2</v>
      </c>
    </row>
    <row r="699" spans="1:5" x14ac:dyDescent="0.25">
      <c r="A699" s="465">
        <v>109003</v>
      </c>
      <c r="B699" s="465">
        <v>3</v>
      </c>
      <c r="C699" s="465">
        <v>1090</v>
      </c>
      <c r="D699" s="465">
        <v>1370</v>
      </c>
      <c r="E699" s="465">
        <v>3</v>
      </c>
    </row>
    <row r="700" spans="1:5" x14ac:dyDescent="0.25">
      <c r="A700" s="465">
        <v>109004</v>
      </c>
      <c r="B700" s="465">
        <v>4</v>
      </c>
      <c r="C700" s="465">
        <v>1090</v>
      </c>
      <c r="D700" s="465">
        <v>900</v>
      </c>
      <c r="E700" s="465">
        <v>4</v>
      </c>
    </row>
    <row r="701" spans="1:5" x14ac:dyDescent="0.25">
      <c r="A701" s="465">
        <v>109005</v>
      </c>
      <c r="B701" s="465">
        <v>5</v>
      </c>
      <c r="C701" s="465">
        <v>1090</v>
      </c>
      <c r="D701" s="465">
        <v>720</v>
      </c>
      <c r="E701" s="465">
        <v>5</v>
      </c>
    </row>
    <row r="702" spans="1:5" x14ac:dyDescent="0.25">
      <c r="A702" s="465">
        <v>109006</v>
      </c>
      <c r="B702" s="465">
        <v>6</v>
      </c>
      <c r="C702" s="465">
        <v>1090</v>
      </c>
      <c r="D702" s="465">
        <v>1710</v>
      </c>
      <c r="E702" s="465">
        <v>6</v>
      </c>
    </row>
    <row r="703" spans="1:5" x14ac:dyDescent="0.25">
      <c r="A703" s="465">
        <v>110001</v>
      </c>
      <c r="B703" s="465">
        <v>1</v>
      </c>
      <c r="C703" s="465">
        <v>1100</v>
      </c>
      <c r="D703" s="465">
        <v>1100</v>
      </c>
      <c r="E703" s="465">
        <v>1</v>
      </c>
    </row>
    <row r="704" spans="1:5" x14ac:dyDescent="0.25">
      <c r="A704" s="465">
        <v>110002</v>
      </c>
      <c r="B704" s="465">
        <v>2</v>
      </c>
      <c r="C704" s="465">
        <v>1100</v>
      </c>
      <c r="D704" s="465">
        <v>1250</v>
      </c>
      <c r="E704" s="465">
        <v>2</v>
      </c>
    </row>
    <row r="705" spans="1:5" x14ac:dyDescent="0.25">
      <c r="A705" s="465">
        <v>110003</v>
      </c>
      <c r="B705" s="465">
        <v>3</v>
      </c>
      <c r="C705" s="465">
        <v>1100</v>
      </c>
      <c r="D705" s="465">
        <v>1370</v>
      </c>
      <c r="E705" s="465">
        <v>3</v>
      </c>
    </row>
    <row r="706" spans="1:5" x14ac:dyDescent="0.25">
      <c r="A706" s="465">
        <v>110004</v>
      </c>
      <c r="B706" s="465">
        <v>4</v>
      </c>
      <c r="C706" s="465">
        <v>1100</v>
      </c>
      <c r="D706" s="465">
        <v>910</v>
      </c>
      <c r="E706" s="465">
        <v>4</v>
      </c>
    </row>
    <row r="707" spans="1:5" x14ac:dyDescent="0.25">
      <c r="A707" s="465">
        <v>110005</v>
      </c>
      <c r="B707" s="465">
        <v>5</v>
      </c>
      <c r="C707" s="465">
        <v>1100</v>
      </c>
      <c r="D707" s="465">
        <v>720</v>
      </c>
      <c r="E707" s="465">
        <v>5</v>
      </c>
    </row>
    <row r="708" spans="1:5" x14ac:dyDescent="0.25">
      <c r="A708" s="465">
        <v>110006</v>
      </c>
      <c r="B708" s="465">
        <v>6</v>
      </c>
      <c r="C708" s="465">
        <v>1100</v>
      </c>
      <c r="D708" s="465">
        <v>1710</v>
      </c>
      <c r="E708" s="465">
        <v>6</v>
      </c>
    </row>
    <row r="709" spans="1:5" x14ac:dyDescent="0.25">
      <c r="A709" s="465">
        <v>111001</v>
      </c>
      <c r="B709" s="465">
        <v>1</v>
      </c>
      <c r="C709" s="465">
        <v>1110</v>
      </c>
      <c r="D709" s="465">
        <v>1110</v>
      </c>
      <c r="E709" s="465">
        <v>1</v>
      </c>
    </row>
    <row r="710" spans="1:5" x14ac:dyDescent="0.25">
      <c r="A710" s="465">
        <v>111002</v>
      </c>
      <c r="B710" s="465">
        <v>2</v>
      </c>
      <c r="C710" s="465">
        <v>1110</v>
      </c>
      <c r="D710" s="465">
        <v>1250</v>
      </c>
      <c r="E710" s="465">
        <v>2</v>
      </c>
    </row>
    <row r="711" spans="1:5" x14ac:dyDescent="0.25">
      <c r="A711" s="465">
        <v>111003</v>
      </c>
      <c r="B711" s="465">
        <v>3</v>
      </c>
      <c r="C711" s="465">
        <v>1110</v>
      </c>
      <c r="D711" s="465">
        <v>1380</v>
      </c>
      <c r="E711" s="465">
        <v>3</v>
      </c>
    </row>
    <row r="712" spans="1:5" x14ac:dyDescent="0.25">
      <c r="A712" s="465">
        <v>111004</v>
      </c>
      <c r="B712" s="465">
        <v>4</v>
      </c>
      <c r="C712" s="465">
        <v>1110</v>
      </c>
      <c r="D712" s="465">
        <v>910</v>
      </c>
      <c r="E712" s="465">
        <v>4</v>
      </c>
    </row>
    <row r="713" spans="1:5" x14ac:dyDescent="0.25">
      <c r="A713" s="465">
        <v>111005</v>
      </c>
      <c r="B713" s="465">
        <v>5</v>
      </c>
      <c r="C713" s="465">
        <v>1110</v>
      </c>
      <c r="D713" s="465">
        <v>730</v>
      </c>
      <c r="E713" s="465">
        <v>5</v>
      </c>
    </row>
    <row r="714" spans="1:5" x14ac:dyDescent="0.25">
      <c r="A714" s="465">
        <v>111006</v>
      </c>
      <c r="B714" s="465">
        <v>6</v>
      </c>
      <c r="C714" s="465">
        <v>1110</v>
      </c>
      <c r="D714" s="465">
        <v>1720</v>
      </c>
      <c r="E714" s="465">
        <v>6</v>
      </c>
    </row>
    <row r="715" spans="1:5" x14ac:dyDescent="0.25">
      <c r="A715" s="465">
        <v>112001</v>
      </c>
      <c r="B715" s="465">
        <v>1</v>
      </c>
      <c r="C715" s="465">
        <v>1120</v>
      </c>
      <c r="D715" s="465">
        <v>1120</v>
      </c>
      <c r="E715" s="465">
        <v>1</v>
      </c>
    </row>
    <row r="716" spans="1:5" x14ac:dyDescent="0.25">
      <c r="A716" s="465">
        <v>112002</v>
      </c>
      <c r="B716" s="465">
        <v>2</v>
      </c>
      <c r="C716" s="465">
        <v>1120</v>
      </c>
      <c r="D716" s="465">
        <v>1250</v>
      </c>
      <c r="E716" s="465">
        <v>2</v>
      </c>
    </row>
    <row r="717" spans="1:5" x14ac:dyDescent="0.25">
      <c r="A717" s="465">
        <v>112003</v>
      </c>
      <c r="B717" s="465">
        <v>3</v>
      </c>
      <c r="C717" s="465">
        <v>1120</v>
      </c>
      <c r="D717" s="465">
        <v>1380</v>
      </c>
      <c r="E717" s="465">
        <v>3</v>
      </c>
    </row>
    <row r="718" spans="1:5" x14ac:dyDescent="0.25">
      <c r="A718" s="465">
        <v>112004</v>
      </c>
      <c r="B718" s="465">
        <v>4</v>
      </c>
      <c r="C718" s="465">
        <v>1120</v>
      </c>
      <c r="D718" s="465">
        <v>920</v>
      </c>
      <c r="E718" s="465">
        <v>4</v>
      </c>
    </row>
    <row r="719" spans="1:5" x14ac:dyDescent="0.25">
      <c r="A719" s="465">
        <v>112005</v>
      </c>
      <c r="B719" s="465">
        <v>5</v>
      </c>
      <c r="C719" s="465">
        <v>1120</v>
      </c>
      <c r="D719" s="465">
        <v>740</v>
      </c>
      <c r="E719" s="465">
        <v>5</v>
      </c>
    </row>
    <row r="720" spans="1:5" x14ac:dyDescent="0.25">
      <c r="A720" s="465">
        <v>112006</v>
      </c>
      <c r="B720" s="465">
        <v>6</v>
      </c>
      <c r="C720" s="465">
        <v>1120</v>
      </c>
      <c r="D720" s="465">
        <v>1720</v>
      </c>
      <c r="E720" s="465">
        <v>6</v>
      </c>
    </row>
    <row r="721" spans="1:5" x14ac:dyDescent="0.25">
      <c r="A721" s="465">
        <v>113001</v>
      </c>
      <c r="B721" s="465">
        <v>1</v>
      </c>
      <c r="C721" s="465">
        <v>1130</v>
      </c>
      <c r="D721" s="465">
        <v>1130</v>
      </c>
      <c r="E721" s="465">
        <v>1</v>
      </c>
    </row>
    <row r="722" spans="1:5" x14ac:dyDescent="0.25">
      <c r="A722" s="465">
        <v>113002</v>
      </c>
      <c r="B722" s="465">
        <v>2</v>
      </c>
      <c r="C722" s="465">
        <v>1130</v>
      </c>
      <c r="D722" s="465">
        <v>1250</v>
      </c>
      <c r="E722" s="465">
        <v>2</v>
      </c>
    </row>
    <row r="723" spans="1:5" x14ac:dyDescent="0.25">
      <c r="A723" s="465">
        <v>113003</v>
      </c>
      <c r="B723" s="465">
        <v>3</v>
      </c>
      <c r="C723" s="465">
        <v>1130</v>
      </c>
      <c r="D723" s="465">
        <v>1380</v>
      </c>
      <c r="E723" s="465">
        <v>3</v>
      </c>
    </row>
    <row r="724" spans="1:5" x14ac:dyDescent="0.25">
      <c r="A724" s="465">
        <v>113004</v>
      </c>
      <c r="B724" s="465">
        <v>4</v>
      </c>
      <c r="C724" s="465">
        <v>1130</v>
      </c>
      <c r="D724" s="465">
        <v>930</v>
      </c>
      <c r="E724" s="465">
        <v>4</v>
      </c>
    </row>
    <row r="725" spans="1:5" x14ac:dyDescent="0.25">
      <c r="A725" s="465">
        <v>113005</v>
      </c>
      <c r="B725" s="465">
        <v>5</v>
      </c>
      <c r="C725" s="465">
        <v>1130</v>
      </c>
      <c r="D725" s="465">
        <v>740</v>
      </c>
      <c r="E725" s="465">
        <v>5</v>
      </c>
    </row>
    <row r="726" spans="1:5" x14ac:dyDescent="0.25">
      <c r="A726" s="465">
        <v>113006</v>
      </c>
      <c r="B726" s="465">
        <v>6</v>
      </c>
      <c r="C726" s="465">
        <v>1130</v>
      </c>
      <c r="D726" s="465">
        <v>1730</v>
      </c>
      <c r="E726" s="465">
        <v>6</v>
      </c>
    </row>
    <row r="727" spans="1:5" x14ac:dyDescent="0.25">
      <c r="A727" s="465">
        <v>114001</v>
      </c>
      <c r="B727" s="465">
        <v>1</v>
      </c>
      <c r="C727" s="465">
        <v>1140</v>
      </c>
      <c r="D727" s="465">
        <v>1140</v>
      </c>
      <c r="E727" s="465">
        <v>1</v>
      </c>
    </row>
    <row r="728" spans="1:5" x14ac:dyDescent="0.25">
      <c r="A728" s="465">
        <v>114002</v>
      </c>
      <c r="B728" s="465">
        <v>2</v>
      </c>
      <c r="C728" s="465">
        <v>1140</v>
      </c>
      <c r="D728" s="465">
        <v>1260</v>
      </c>
      <c r="E728" s="465">
        <v>2</v>
      </c>
    </row>
    <row r="729" spans="1:5" x14ac:dyDescent="0.25">
      <c r="A729" s="465">
        <v>114003</v>
      </c>
      <c r="B729" s="465">
        <v>3</v>
      </c>
      <c r="C729" s="465">
        <v>1140</v>
      </c>
      <c r="D729" s="465">
        <v>1390</v>
      </c>
      <c r="E729" s="465">
        <v>3</v>
      </c>
    </row>
    <row r="730" spans="1:5" x14ac:dyDescent="0.25">
      <c r="A730" s="465">
        <v>114004</v>
      </c>
      <c r="B730" s="465">
        <v>4</v>
      </c>
      <c r="C730" s="465">
        <v>1140</v>
      </c>
      <c r="D730" s="465">
        <v>940</v>
      </c>
      <c r="E730" s="465">
        <v>4</v>
      </c>
    </row>
    <row r="731" spans="1:5" x14ac:dyDescent="0.25">
      <c r="A731" s="465">
        <v>114005</v>
      </c>
      <c r="B731" s="465">
        <v>5</v>
      </c>
      <c r="C731" s="465">
        <v>1140</v>
      </c>
      <c r="D731" s="465">
        <v>740</v>
      </c>
      <c r="E731" s="465">
        <v>5</v>
      </c>
    </row>
    <row r="732" spans="1:5" x14ac:dyDescent="0.25">
      <c r="A732" s="465">
        <v>114006</v>
      </c>
      <c r="B732" s="465">
        <v>6</v>
      </c>
      <c r="C732" s="465">
        <v>1140</v>
      </c>
      <c r="D732" s="465">
        <v>1730</v>
      </c>
      <c r="E732" s="465">
        <v>6</v>
      </c>
    </row>
    <row r="733" spans="1:5" x14ac:dyDescent="0.25">
      <c r="A733" s="465">
        <v>115001</v>
      </c>
      <c r="B733" s="465">
        <v>1</v>
      </c>
      <c r="C733" s="465">
        <v>1150</v>
      </c>
      <c r="D733" s="465">
        <v>1150</v>
      </c>
      <c r="E733" s="465">
        <v>1</v>
      </c>
    </row>
    <row r="734" spans="1:5" x14ac:dyDescent="0.25">
      <c r="A734" s="465">
        <v>115002</v>
      </c>
      <c r="B734" s="465">
        <v>2</v>
      </c>
      <c r="C734" s="465">
        <v>1150</v>
      </c>
      <c r="D734" s="465">
        <v>1260</v>
      </c>
      <c r="E734" s="465">
        <v>2</v>
      </c>
    </row>
    <row r="735" spans="1:5" x14ac:dyDescent="0.25">
      <c r="A735" s="465">
        <v>115003</v>
      </c>
      <c r="B735" s="465">
        <v>3</v>
      </c>
      <c r="C735" s="465">
        <v>1150</v>
      </c>
      <c r="D735" s="465">
        <v>1400</v>
      </c>
      <c r="E735" s="465">
        <v>3</v>
      </c>
    </row>
    <row r="736" spans="1:5" x14ac:dyDescent="0.25">
      <c r="A736" s="465">
        <v>115004</v>
      </c>
      <c r="B736" s="465">
        <v>4</v>
      </c>
      <c r="C736" s="465">
        <v>1150</v>
      </c>
      <c r="D736" s="465">
        <v>950</v>
      </c>
      <c r="E736" s="465">
        <v>4</v>
      </c>
    </row>
    <row r="737" spans="1:5" x14ac:dyDescent="0.25">
      <c r="A737" s="465">
        <v>115005</v>
      </c>
      <c r="B737" s="465">
        <v>5</v>
      </c>
      <c r="C737" s="465">
        <v>1150</v>
      </c>
      <c r="D737" s="465">
        <v>750</v>
      </c>
      <c r="E737" s="465">
        <v>5</v>
      </c>
    </row>
    <row r="738" spans="1:5" x14ac:dyDescent="0.25">
      <c r="A738" s="465">
        <v>115006</v>
      </c>
      <c r="B738" s="465">
        <v>6</v>
      </c>
      <c r="C738" s="465">
        <v>1150</v>
      </c>
      <c r="D738" s="465">
        <v>1740</v>
      </c>
      <c r="E738" s="465">
        <v>6</v>
      </c>
    </row>
    <row r="739" spans="1:5" x14ac:dyDescent="0.25">
      <c r="A739" s="465">
        <v>116001</v>
      </c>
      <c r="B739" s="465">
        <v>1</v>
      </c>
      <c r="C739" s="465">
        <v>1160</v>
      </c>
      <c r="D739" s="465">
        <v>1160</v>
      </c>
      <c r="E739" s="465">
        <v>1</v>
      </c>
    </row>
    <row r="740" spans="1:5" x14ac:dyDescent="0.25">
      <c r="A740" s="465">
        <v>116002</v>
      </c>
      <c r="B740" s="465">
        <v>2</v>
      </c>
      <c r="C740" s="465">
        <v>1160</v>
      </c>
      <c r="D740" s="465">
        <v>1270</v>
      </c>
      <c r="E740" s="465">
        <v>2</v>
      </c>
    </row>
    <row r="741" spans="1:5" x14ac:dyDescent="0.25">
      <c r="A741" s="465">
        <v>116003</v>
      </c>
      <c r="B741" s="465">
        <v>3</v>
      </c>
      <c r="C741" s="465">
        <v>1160</v>
      </c>
      <c r="D741" s="465">
        <v>1400</v>
      </c>
      <c r="E741" s="465">
        <v>3</v>
      </c>
    </row>
    <row r="742" spans="1:5" x14ac:dyDescent="0.25">
      <c r="A742" s="465">
        <v>116004</v>
      </c>
      <c r="B742" s="465">
        <v>4</v>
      </c>
      <c r="C742" s="465">
        <v>1160</v>
      </c>
      <c r="D742" s="465">
        <v>950</v>
      </c>
      <c r="E742" s="465">
        <v>4</v>
      </c>
    </row>
    <row r="743" spans="1:5" x14ac:dyDescent="0.25">
      <c r="A743" s="465">
        <v>116005</v>
      </c>
      <c r="B743" s="465">
        <v>5</v>
      </c>
      <c r="C743" s="465">
        <v>1160</v>
      </c>
      <c r="D743" s="465">
        <v>750</v>
      </c>
      <c r="E743" s="465">
        <v>5</v>
      </c>
    </row>
    <row r="744" spans="1:5" x14ac:dyDescent="0.25">
      <c r="A744" s="465">
        <v>116006</v>
      </c>
      <c r="B744" s="465">
        <v>6</v>
      </c>
      <c r="C744" s="465">
        <v>1160</v>
      </c>
      <c r="D744" s="465">
        <v>1750</v>
      </c>
      <c r="E744" s="465">
        <v>6</v>
      </c>
    </row>
    <row r="745" spans="1:5" x14ac:dyDescent="0.25">
      <c r="A745" s="465">
        <v>117001</v>
      </c>
      <c r="B745" s="465">
        <v>1</v>
      </c>
      <c r="C745" s="465">
        <v>1170</v>
      </c>
      <c r="D745" s="465">
        <v>1170</v>
      </c>
      <c r="E745" s="465">
        <v>1</v>
      </c>
    </row>
    <row r="746" spans="1:5" x14ac:dyDescent="0.25">
      <c r="A746" s="465">
        <v>117002</v>
      </c>
      <c r="B746" s="465">
        <v>2</v>
      </c>
      <c r="C746" s="465">
        <v>1170</v>
      </c>
      <c r="D746" s="465">
        <v>1290</v>
      </c>
      <c r="E746" s="465">
        <v>2</v>
      </c>
    </row>
    <row r="747" spans="1:5" x14ac:dyDescent="0.25">
      <c r="A747" s="465">
        <v>117003</v>
      </c>
      <c r="B747" s="465">
        <v>3</v>
      </c>
      <c r="C747" s="465">
        <v>1170</v>
      </c>
      <c r="D747" s="465">
        <v>1420</v>
      </c>
      <c r="E747" s="465">
        <v>3</v>
      </c>
    </row>
    <row r="748" spans="1:5" x14ac:dyDescent="0.25">
      <c r="A748" s="465">
        <v>117004</v>
      </c>
      <c r="B748" s="465">
        <v>4</v>
      </c>
      <c r="C748" s="465">
        <v>1170</v>
      </c>
      <c r="D748" s="465">
        <v>990</v>
      </c>
      <c r="E748" s="465">
        <v>4</v>
      </c>
    </row>
    <row r="749" spans="1:5" x14ac:dyDescent="0.25">
      <c r="A749" s="465">
        <v>117005</v>
      </c>
      <c r="B749" s="465">
        <v>5</v>
      </c>
      <c r="C749" s="465">
        <v>1170</v>
      </c>
      <c r="D749" s="465">
        <v>770</v>
      </c>
      <c r="E749" s="465">
        <v>5</v>
      </c>
    </row>
    <row r="750" spans="1:5" x14ac:dyDescent="0.25">
      <c r="A750" s="465">
        <v>117006</v>
      </c>
      <c r="B750" s="465">
        <v>6</v>
      </c>
      <c r="C750" s="465">
        <v>1170</v>
      </c>
      <c r="D750" s="465">
        <v>1770</v>
      </c>
      <c r="E750" s="465">
        <v>6</v>
      </c>
    </row>
    <row r="751" spans="1:5" x14ac:dyDescent="0.25">
      <c r="A751" s="465">
        <v>118001</v>
      </c>
      <c r="B751" s="465">
        <v>1</v>
      </c>
      <c r="C751" s="465">
        <v>1180</v>
      </c>
      <c r="D751" s="465">
        <v>1180</v>
      </c>
      <c r="E751" s="465">
        <v>1</v>
      </c>
    </row>
    <row r="752" spans="1:5" x14ac:dyDescent="0.25">
      <c r="A752" s="465">
        <v>118002</v>
      </c>
      <c r="B752" s="465">
        <v>2</v>
      </c>
      <c r="C752" s="465">
        <v>1180</v>
      </c>
      <c r="D752" s="465">
        <v>1290</v>
      </c>
      <c r="E752" s="465">
        <v>2</v>
      </c>
    </row>
    <row r="753" spans="1:5" x14ac:dyDescent="0.25">
      <c r="A753" s="465">
        <v>118003</v>
      </c>
      <c r="B753" s="465">
        <v>3</v>
      </c>
      <c r="C753" s="465">
        <v>1180</v>
      </c>
      <c r="D753" s="465">
        <v>1430</v>
      </c>
      <c r="E753" s="465">
        <v>3</v>
      </c>
    </row>
    <row r="754" spans="1:5" x14ac:dyDescent="0.25">
      <c r="A754" s="465">
        <v>118004</v>
      </c>
      <c r="B754" s="465">
        <v>4</v>
      </c>
      <c r="C754" s="465">
        <v>1180</v>
      </c>
      <c r="D754" s="465">
        <v>990</v>
      </c>
      <c r="E754" s="465">
        <v>4</v>
      </c>
    </row>
    <row r="755" spans="1:5" x14ac:dyDescent="0.25">
      <c r="A755" s="465">
        <v>118005</v>
      </c>
      <c r="B755" s="465">
        <v>5</v>
      </c>
      <c r="C755" s="465">
        <v>1180</v>
      </c>
      <c r="D755" s="465">
        <v>780</v>
      </c>
      <c r="E755" s="465">
        <v>5</v>
      </c>
    </row>
    <row r="756" spans="1:5" x14ac:dyDescent="0.25">
      <c r="A756" s="465">
        <v>118006</v>
      </c>
      <c r="B756" s="465">
        <v>6</v>
      </c>
      <c r="C756" s="465">
        <v>1180</v>
      </c>
      <c r="D756" s="465">
        <v>1780</v>
      </c>
      <c r="E756" s="465">
        <v>6</v>
      </c>
    </row>
    <row r="757" spans="1:5" x14ac:dyDescent="0.25">
      <c r="A757" s="465">
        <v>119001</v>
      </c>
      <c r="B757" s="465">
        <v>1</v>
      </c>
      <c r="C757" s="465">
        <v>1190</v>
      </c>
      <c r="D757" s="465">
        <v>1190</v>
      </c>
      <c r="E757" s="465">
        <v>1</v>
      </c>
    </row>
    <row r="758" spans="1:5" x14ac:dyDescent="0.25">
      <c r="A758" s="465">
        <v>119002</v>
      </c>
      <c r="B758" s="465">
        <v>2</v>
      </c>
      <c r="C758" s="465">
        <v>1190</v>
      </c>
      <c r="D758" s="465">
        <v>1300</v>
      </c>
      <c r="E758" s="465">
        <v>2</v>
      </c>
    </row>
    <row r="759" spans="1:5" x14ac:dyDescent="0.25">
      <c r="A759" s="465">
        <v>119003</v>
      </c>
      <c r="B759" s="465">
        <v>3</v>
      </c>
      <c r="C759" s="465">
        <v>1190</v>
      </c>
      <c r="D759" s="465">
        <v>1450</v>
      </c>
      <c r="E759" s="465">
        <v>3</v>
      </c>
    </row>
    <row r="760" spans="1:5" x14ac:dyDescent="0.25">
      <c r="A760" s="465">
        <v>119004</v>
      </c>
      <c r="B760" s="465">
        <v>4</v>
      </c>
      <c r="C760" s="465">
        <v>1190</v>
      </c>
      <c r="D760" s="465">
        <v>1000</v>
      </c>
      <c r="E760" s="465">
        <v>4</v>
      </c>
    </row>
    <row r="761" spans="1:5" x14ac:dyDescent="0.25">
      <c r="A761" s="465">
        <v>119005</v>
      </c>
      <c r="B761" s="465">
        <v>5</v>
      </c>
      <c r="C761" s="465">
        <v>1190</v>
      </c>
      <c r="D761" s="465">
        <v>790</v>
      </c>
      <c r="E761" s="465">
        <v>5</v>
      </c>
    </row>
    <row r="762" spans="1:5" x14ac:dyDescent="0.25">
      <c r="A762" s="465">
        <v>119006</v>
      </c>
      <c r="B762" s="465">
        <v>6</v>
      </c>
      <c r="C762" s="465">
        <v>1190</v>
      </c>
      <c r="D762" s="465">
        <v>1800</v>
      </c>
      <c r="E762" s="465">
        <v>6</v>
      </c>
    </row>
    <row r="763" spans="1:5" x14ac:dyDescent="0.25">
      <c r="A763" s="465">
        <v>120001</v>
      </c>
      <c r="B763" s="465">
        <v>1</v>
      </c>
      <c r="C763" s="465">
        <v>1200</v>
      </c>
      <c r="D763" s="465">
        <v>1200</v>
      </c>
      <c r="E763" s="465">
        <v>1</v>
      </c>
    </row>
    <row r="764" spans="1:5" x14ac:dyDescent="0.25">
      <c r="A764" s="465">
        <v>120002</v>
      </c>
      <c r="B764" s="465">
        <v>2</v>
      </c>
      <c r="C764" s="465">
        <v>1200</v>
      </c>
      <c r="D764" s="465">
        <v>1310</v>
      </c>
      <c r="E764" s="465">
        <v>2</v>
      </c>
    </row>
    <row r="765" spans="1:5" x14ac:dyDescent="0.25">
      <c r="A765" s="465">
        <v>120003</v>
      </c>
      <c r="B765" s="465">
        <v>3</v>
      </c>
      <c r="C765" s="465">
        <v>1200</v>
      </c>
      <c r="D765" s="465">
        <v>1450</v>
      </c>
      <c r="E765" s="465">
        <v>3</v>
      </c>
    </row>
    <row r="766" spans="1:5" x14ac:dyDescent="0.25">
      <c r="A766" s="465">
        <v>120004</v>
      </c>
      <c r="B766" s="465">
        <v>4</v>
      </c>
      <c r="C766" s="465">
        <v>1200</v>
      </c>
      <c r="D766" s="465">
        <v>1000</v>
      </c>
      <c r="E766" s="465">
        <v>4</v>
      </c>
    </row>
    <row r="767" spans="1:5" x14ac:dyDescent="0.25">
      <c r="A767" s="465">
        <v>120005</v>
      </c>
      <c r="B767" s="465">
        <v>5</v>
      </c>
      <c r="C767" s="465">
        <v>1200</v>
      </c>
      <c r="D767" s="465">
        <v>800</v>
      </c>
      <c r="E767" s="465">
        <v>5</v>
      </c>
    </row>
    <row r="768" spans="1:5" x14ac:dyDescent="0.25">
      <c r="A768" s="465">
        <v>120006</v>
      </c>
      <c r="B768" s="465">
        <v>6</v>
      </c>
      <c r="C768" s="465">
        <v>1200</v>
      </c>
      <c r="D768" s="465">
        <v>1810</v>
      </c>
      <c r="E768" s="465">
        <v>6</v>
      </c>
    </row>
    <row r="769" spans="1:5" x14ac:dyDescent="0.25">
      <c r="A769" s="465">
        <v>121001</v>
      </c>
      <c r="B769" s="465">
        <v>1</v>
      </c>
      <c r="C769" s="465">
        <v>1210</v>
      </c>
      <c r="D769" s="465">
        <v>1210</v>
      </c>
      <c r="E769" s="465">
        <v>1</v>
      </c>
    </row>
    <row r="770" spans="1:5" x14ac:dyDescent="0.25">
      <c r="A770" s="465">
        <v>121002</v>
      </c>
      <c r="B770" s="465">
        <v>2</v>
      </c>
      <c r="C770" s="465">
        <v>1210</v>
      </c>
      <c r="D770" s="465">
        <v>1320</v>
      </c>
      <c r="E770" s="465">
        <v>2</v>
      </c>
    </row>
    <row r="771" spans="1:5" x14ac:dyDescent="0.25">
      <c r="A771" s="465">
        <v>121003</v>
      </c>
      <c r="B771" s="465">
        <v>3</v>
      </c>
      <c r="C771" s="465">
        <v>1210</v>
      </c>
      <c r="D771" s="465">
        <v>1460</v>
      </c>
      <c r="E771" s="465">
        <v>3</v>
      </c>
    </row>
    <row r="772" spans="1:5" x14ac:dyDescent="0.25">
      <c r="A772" s="465">
        <v>121004</v>
      </c>
      <c r="B772" s="465">
        <v>4</v>
      </c>
      <c r="C772" s="465">
        <v>1210</v>
      </c>
      <c r="D772" s="465">
        <v>1010</v>
      </c>
      <c r="E772" s="465">
        <v>4</v>
      </c>
    </row>
    <row r="773" spans="1:5" x14ac:dyDescent="0.25">
      <c r="A773" s="465">
        <v>121005</v>
      </c>
      <c r="B773" s="465">
        <v>5</v>
      </c>
      <c r="C773" s="465">
        <v>1210</v>
      </c>
      <c r="D773" s="465">
        <v>820</v>
      </c>
      <c r="E773" s="465">
        <v>5</v>
      </c>
    </row>
    <row r="774" spans="1:5" x14ac:dyDescent="0.25">
      <c r="A774" s="465">
        <v>121006</v>
      </c>
      <c r="B774" s="465">
        <v>6</v>
      </c>
      <c r="C774" s="465">
        <v>1210</v>
      </c>
      <c r="D774" s="465">
        <v>1820</v>
      </c>
      <c r="E774" s="465">
        <v>6</v>
      </c>
    </row>
    <row r="775" spans="1:5" x14ac:dyDescent="0.25">
      <c r="A775" s="465">
        <v>122001</v>
      </c>
      <c r="B775" s="465">
        <v>1</v>
      </c>
      <c r="C775" s="465">
        <v>1220</v>
      </c>
      <c r="D775" s="465">
        <v>1220</v>
      </c>
      <c r="E775" s="465">
        <v>1</v>
      </c>
    </row>
    <row r="776" spans="1:5" x14ac:dyDescent="0.25">
      <c r="A776" s="465">
        <v>122002</v>
      </c>
      <c r="B776" s="465">
        <v>2</v>
      </c>
      <c r="C776" s="465">
        <v>1220</v>
      </c>
      <c r="D776" s="465">
        <v>1330</v>
      </c>
      <c r="E776" s="465">
        <v>2</v>
      </c>
    </row>
    <row r="777" spans="1:5" x14ac:dyDescent="0.25">
      <c r="A777" s="465">
        <v>122003</v>
      </c>
      <c r="B777" s="465">
        <v>3</v>
      </c>
      <c r="C777" s="465">
        <v>1220</v>
      </c>
      <c r="D777" s="465">
        <v>1470</v>
      </c>
      <c r="E777" s="465">
        <v>3</v>
      </c>
    </row>
    <row r="778" spans="1:5" x14ac:dyDescent="0.25">
      <c r="A778" s="465">
        <v>122004</v>
      </c>
      <c r="B778" s="465">
        <v>4</v>
      </c>
      <c r="C778" s="465">
        <v>1220</v>
      </c>
      <c r="D778" s="465">
        <v>1020</v>
      </c>
      <c r="E778" s="465">
        <v>4</v>
      </c>
    </row>
    <row r="779" spans="1:5" x14ac:dyDescent="0.25">
      <c r="A779" s="465">
        <v>122005</v>
      </c>
      <c r="B779" s="465">
        <v>5</v>
      </c>
      <c r="C779" s="465">
        <v>1220</v>
      </c>
      <c r="D779" s="465">
        <v>840</v>
      </c>
      <c r="E779" s="465">
        <v>5</v>
      </c>
    </row>
    <row r="780" spans="1:5" x14ac:dyDescent="0.25">
      <c r="A780" s="465">
        <v>122006</v>
      </c>
      <c r="B780" s="465">
        <v>6</v>
      </c>
      <c r="C780" s="465">
        <v>1220</v>
      </c>
      <c r="D780" s="465">
        <v>1840</v>
      </c>
      <c r="E780" s="465">
        <v>6</v>
      </c>
    </row>
    <row r="781" spans="1:5" x14ac:dyDescent="0.25">
      <c r="A781" s="465">
        <v>123001</v>
      </c>
      <c r="B781" s="465">
        <v>1</v>
      </c>
      <c r="C781" s="465">
        <v>1230</v>
      </c>
      <c r="D781" s="465">
        <v>1230</v>
      </c>
      <c r="E781" s="465">
        <v>1</v>
      </c>
    </row>
    <row r="782" spans="1:5" x14ac:dyDescent="0.25">
      <c r="A782" s="465">
        <v>123002</v>
      </c>
      <c r="B782" s="465">
        <v>2</v>
      </c>
      <c r="C782" s="465">
        <v>1230</v>
      </c>
      <c r="D782" s="465">
        <v>1340</v>
      </c>
      <c r="E782" s="465">
        <v>2</v>
      </c>
    </row>
    <row r="783" spans="1:5" x14ac:dyDescent="0.25">
      <c r="A783" s="465">
        <v>123003</v>
      </c>
      <c r="B783" s="465">
        <v>3</v>
      </c>
      <c r="C783" s="465">
        <v>1230</v>
      </c>
      <c r="D783" s="465">
        <v>1480</v>
      </c>
      <c r="E783" s="465">
        <v>3</v>
      </c>
    </row>
    <row r="784" spans="1:5" x14ac:dyDescent="0.25">
      <c r="A784" s="465">
        <v>123004</v>
      </c>
      <c r="B784" s="465">
        <v>4</v>
      </c>
      <c r="C784" s="465">
        <v>1230</v>
      </c>
      <c r="D784" s="465">
        <v>1030</v>
      </c>
      <c r="E784" s="465">
        <v>4</v>
      </c>
    </row>
    <row r="785" spans="1:5" x14ac:dyDescent="0.25">
      <c r="A785" s="465">
        <v>123005</v>
      </c>
      <c r="B785" s="465">
        <v>5</v>
      </c>
      <c r="C785" s="465">
        <v>1230</v>
      </c>
      <c r="D785" s="465">
        <v>860</v>
      </c>
      <c r="E785" s="465">
        <v>5</v>
      </c>
    </row>
    <row r="786" spans="1:5" x14ac:dyDescent="0.25">
      <c r="A786" s="465">
        <v>123006</v>
      </c>
      <c r="B786" s="465">
        <v>6</v>
      </c>
      <c r="C786" s="465">
        <v>1230</v>
      </c>
      <c r="D786" s="465">
        <v>1850</v>
      </c>
      <c r="E786" s="465">
        <v>6</v>
      </c>
    </row>
    <row r="787" spans="1:5" x14ac:dyDescent="0.25">
      <c r="A787" s="465">
        <v>124001</v>
      </c>
      <c r="B787" s="465">
        <v>1</v>
      </c>
      <c r="C787" s="465">
        <v>1240</v>
      </c>
      <c r="D787" s="465">
        <v>1240</v>
      </c>
      <c r="E787" s="465">
        <v>1</v>
      </c>
    </row>
    <row r="788" spans="1:5" x14ac:dyDescent="0.25">
      <c r="A788" s="465">
        <v>124002</v>
      </c>
      <c r="B788" s="465">
        <v>2</v>
      </c>
      <c r="C788" s="465">
        <v>1240</v>
      </c>
      <c r="D788" s="465">
        <v>1360</v>
      </c>
      <c r="E788" s="465">
        <v>2</v>
      </c>
    </row>
    <row r="789" spans="1:5" x14ac:dyDescent="0.25">
      <c r="A789" s="465">
        <v>124003</v>
      </c>
      <c r="B789" s="465">
        <v>3</v>
      </c>
      <c r="C789" s="465">
        <v>1240</v>
      </c>
      <c r="D789" s="465">
        <v>1500</v>
      </c>
      <c r="E789" s="465">
        <v>3</v>
      </c>
    </row>
    <row r="790" spans="1:5" x14ac:dyDescent="0.25">
      <c r="A790" s="465">
        <v>124004</v>
      </c>
      <c r="B790" s="465">
        <v>4</v>
      </c>
      <c r="C790" s="465">
        <v>1240</v>
      </c>
      <c r="D790" s="465">
        <v>1070</v>
      </c>
      <c r="E790" s="465">
        <v>4</v>
      </c>
    </row>
    <row r="791" spans="1:5" x14ac:dyDescent="0.25">
      <c r="A791" s="465">
        <v>124005</v>
      </c>
      <c r="B791" s="465">
        <v>5</v>
      </c>
      <c r="C791" s="465">
        <v>1240</v>
      </c>
      <c r="D791" s="465">
        <v>900</v>
      </c>
      <c r="E791" s="465">
        <v>5</v>
      </c>
    </row>
    <row r="792" spans="1:5" x14ac:dyDescent="0.25">
      <c r="A792" s="465">
        <v>124006</v>
      </c>
      <c r="B792" s="465">
        <v>6</v>
      </c>
      <c r="C792" s="465">
        <v>1240</v>
      </c>
      <c r="D792" s="465">
        <v>1880</v>
      </c>
      <c r="E792" s="465">
        <v>6</v>
      </c>
    </row>
    <row r="793" spans="1:5" x14ac:dyDescent="0.25">
      <c r="A793" s="465">
        <v>125001</v>
      </c>
      <c r="B793" s="465">
        <v>1</v>
      </c>
      <c r="C793" s="465">
        <v>1250</v>
      </c>
      <c r="D793" s="465">
        <v>1250</v>
      </c>
      <c r="E793" s="465">
        <v>1</v>
      </c>
    </row>
    <row r="794" spans="1:5" x14ac:dyDescent="0.25">
      <c r="A794" s="465">
        <v>125002</v>
      </c>
      <c r="B794" s="465">
        <v>2</v>
      </c>
      <c r="C794" s="465">
        <v>1250</v>
      </c>
      <c r="D794" s="465">
        <v>1380</v>
      </c>
      <c r="E794" s="465">
        <v>2</v>
      </c>
    </row>
    <row r="795" spans="1:5" x14ac:dyDescent="0.25">
      <c r="A795" s="465">
        <v>125003</v>
      </c>
      <c r="B795" s="465">
        <v>3</v>
      </c>
      <c r="C795" s="465">
        <v>1250</v>
      </c>
      <c r="D795" s="465">
        <v>1520</v>
      </c>
      <c r="E795" s="465">
        <v>3</v>
      </c>
    </row>
    <row r="796" spans="1:5" x14ac:dyDescent="0.25">
      <c r="A796" s="465">
        <v>125004</v>
      </c>
      <c r="B796" s="465">
        <v>4</v>
      </c>
      <c r="C796" s="465">
        <v>1250</v>
      </c>
      <c r="D796" s="465">
        <v>1110</v>
      </c>
      <c r="E796" s="465">
        <v>4</v>
      </c>
    </row>
    <row r="797" spans="1:5" x14ac:dyDescent="0.25">
      <c r="A797" s="465">
        <v>125005</v>
      </c>
      <c r="B797" s="465">
        <v>5</v>
      </c>
      <c r="C797" s="465">
        <v>1250</v>
      </c>
      <c r="D797" s="465">
        <v>910</v>
      </c>
      <c r="E797" s="465">
        <v>5</v>
      </c>
    </row>
    <row r="798" spans="1:5" x14ac:dyDescent="0.25">
      <c r="A798" s="465">
        <v>125006</v>
      </c>
      <c r="B798" s="465">
        <v>6</v>
      </c>
      <c r="C798" s="465">
        <v>1250</v>
      </c>
      <c r="D798" s="465">
        <v>1910</v>
      </c>
      <c r="E798" s="465">
        <v>6</v>
      </c>
    </row>
    <row r="799" spans="1:5" x14ac:dyDescent="0.25">
      <c r="A799" s="465">
        <v>126001</v>
      </c>
      <c r="B799" s="465">
        <v>1</v>
      </c>
      <c r="C799" s="465">
        <v>1260</v>
      </c>
      <c r="D799" s="465">
        <v>1260</v>
      </c>
      <c r="E799" s="465">
        <v>1</v>
      </c>
    </row>
    <row r="800" spans="1:5" x14ac:dyDescent="0.25">
      <c r="A800" s="465">
        <v>126002</v>
      </c>
      <c r="B800" s="465">
        <v>2</v>
      </c>
      <c r="C800" s="465">
        <v>1260</v>
      </c>
      <c r="D800" s="465">
        <v>1400</v>
      </c>
      <c r="E800" s="465">
        <v>2</v>
      </c>
    </row>
    <row r="801" spans="1:5" x14ac:dyDescent="0.25">
      <c r="A801" s="465">
        <v>126003</v>
      </c>
      <c r="B801" s="465">
        <v>3</v>
      </c>
      <c r="C801" s="465">
        <v>1260</v>
      </c>
      <c r="D801" s="465">
        <v>1540</v>
      </c>
      <c r="E801" s="465">
        <v>3</v>
      </c>
    </row>
    <row r="802" spans="1:5" x14ac:dyDescent="0.25">
      <c r="A802" s="465">
        <v>126004</v>
      </c>
      <c r="B802" s="465">
        <v>4</v>
      </c>
      <c r="C802" s="465">
        <v>1260</v>
      </c>
      <c r="D802" s="465">
        <v>1150</v>
      </c>
      <c r="E802" s="465">
        <v>4</v>
      </c>
    </row>
    <row r="803" spans="1:5" x14ac:dyDescent="0.25">
      <c r="A803" s="465">
        <v>126005</v>
      </c>
      <c r="B803" s="465">
        <v>5</v>
      </c>
      <c r="C803" s="465">
        <v>1260</v>
      </c>
      <c r="D803" s="465">
        <v>940</v>
      </c>
      <c r="E803" s="465">
        <v>5</v>
      </c>
    </row>
    <row r="804" spans="1:5" x14ac:dyDescent="0.25">
      <c r="A804" s="465">
        <v>126006</v>
      </c>
      <c r="B804" s="465">
        <v>6</v>
      </c>
      <c r="C804" s="465">
        <v>1260</v>
      </c>
      <c r="D804" s="465">
        <v>1940</v>
      </c>
      <c r="E804" s="465">
        <v>6</v>
      </c>
    </row>
    <row r="805" spans="1:5" x14ac:dyDescent="0.25">
      <c r="A805" s="465">
        <v>127001</v>
      </c>
      <c r="B805" s="465">
        <v>1</v>
      </c>
      <c r="C805" s="465">
        <v>1270</v>
      </c>
      <c r="D805" s="465">
        <v>1270</v>
      </c>
      <c r="E805" s="465">
        <v>1</v>
      </c>
    </row>
    <row r="806" spans="1:5" x14ac:dyDescent="0.25">
      <c r="A806" s="465">
        <v>127002</v>
      </c>
      <c r="B806" s="465">
        <v>2</v>
      </c>
      <c r="C806" s="465">
        <v>1270</v>
      </c>
      <c r="D806" s="465">
        <v>1410</v>
      </c>
      <c r="E806" s="465">
        <v>2</v>
      </c>
    </row>
    <row r="807" spans="1:5" x14ac:dyDescent="0.25">
      <c r="A807" s="465">
        <v>127003</v>
      </c>
      <c r="B807" s="465">
        <v>3</v>
      </c>
      <c r="C807" s="465">
        <v>1270</v>
      </c>
      <c r="D807" s="465">
        <v>1540</v>
      </c>
      <c r="E807" s="465">
        <v>3</v>
      </c>
    </row>
    <row r="808" spans="1:5" x14ac:dyDescent="0.25">
      <c r="A808" s="465">
        <v>127004</v>
      </c>
      <c r="B808" s="465">
        <v>4</v>
      </c>
      <c r="C808" s="465">
        <v>1270</v>
      </c>
      <c r="D808" s="465">
        <v>1160</v>
      </c>
      <c r="E808" s="465">
        <v>4</v>
      </c>
    </row>
    <row r="809" spans="1:5" x14ac:dyDescent="0.25">
      <c r="A809" s="465">
        <v>127005</v>
      </c>
      <c r="B809" s="465">
        <v>5</v>
      </c>
      <c r="C809" s="465">
        <v>1270</v>
      </c>
      <c r="D809" s="465">
        <v>960</v>
      </c>
      <c r="E809" s="465">
        <v>5</v>
      </c>
    </row>
    <row r="810" spans="1:5" x14ac:dyDescent="0.25">
      <c r="A810" s="465">
        <v>127006</v>
      </c>
      <c r="B810" s="465">
        <v>6</v>
      </c>
      <c r="C810" s="465">
        <v>1270</v>
      </c>
      <c r="D810" s="465">
        <v>1960</v>
      </c>
      <c r="E810" s="465">
        <v>6</v>
      </c>
    </row>
    <row r="811" spans="1:5" x14ac:dyDescent="0.25">
      <c r="A811" s="465">
        <v>128001</v>
      </c>
      <c r="B811" s="465">
        <v>1</v>
      </c>
      <c r="C811" s="465">
        <v>1280</v>
      </c>
      <c r="D811" s="465">
        <v>1280</v>
      </c>
      <c r="E811" s="465">
        <v>1</v>
      </c>
    </row>
    <row r="812" spans="1:5" x14ac:dyDescent="0.25">
      <c r="A812" s="465">
        <v>128002</v>
      </c>
      <c r="B812" s="465">
        <v>2</v>
      </c>
      <c r="C812" s="465">
        <v>1280</v>
      </c>
      <c r="D812" s="465">
        <v>1420</v>
      </c>
      <c r="E812" s="465">
        <v>2</v>
      </c>
    </row>
    <row r="813" spans="1:5" x14ac:dyDescent="0.25">
      <c r="A813" s="465">
        <v>128003</v>
      </c>
      <c r="B813" s="465">
        <v>3</v>
      </c>
      <c r="C813" s="465">
        <v>1280</v>
      </c>
      <c r="D813" s="465">
        <v>1550</v>
      </c>
      <c r="E813" s="465">
        <v>3</v>
      </c>
    </row>
    <row r="814" spans="1:5" x14ac:dyDescent="0.25">
      <c r="A814" s="465">
        <v>128004</v>
      </c>
      <c r="B814" s="465">
        <v>4</v>
      </c>
      <c r="C814" s="465">
        <v>1280</v>
      </c>
      <c r="D814" s="465">
        <v>1170</v>
      </c>
      <c r="E814" s="465">
        <v>4</v>
      </c>
    </row>
    <row r="815" spans="1:5" x14ac:dyDescent="0.25">
      <c r="A815" s="465">
        <v>128005</v>
      </c>
      <c r="B815" s="465">
        <v>5</v>
      </c>
      <c r="C815" s="465">
        <v>1280</v>
      </c>
      <c r="D815" s="465">
        <v>980</v>
      </c>
      <c r="E815" s="465">
        <v>5</v>
      </c>
    </row>
    <row r="816" spans="1:5" x14ac:dyDescent="0.25">
      <c r="A816" s="465">
        <v>128006</v>
      </c>
      <c r="B816" s="465">
        <v>6</v>
      </c>
      <c r="C816" s="465">
        <v>1280</v>
      </c>
      <c r="D816" s="465">
        <v>1980</v>
      </c>
      <c r="E816" s="465">
        <v>6</v>
      </c>
    </row>
    <row r="817" spans="1:5" x14ac:dyDescent="0.25">
      <c r="A817" s="465">
        <v>129001</v>
      </c>
      <c r="B817" s="465">
        <v>1</v>
      </c>
      <c r="C817" s="465">
        <v>1290</v>
      </c>
      <c r="D817" s="465">
        <v>1290</v>
      </c>
      <c r="E817" s="465">
        <v>1</v>
      </c>
    </row>
    <row r="818" spans="1:5" x14ac:dyDescent="0.25">
      <c r="A818" s="465">
        <v>129002</v>
      </c>
      <c r="B818" s="465">
        <v>2</v>
      </c>
      <c r="C818" s="465">
        <v>1290</v>
      </c>
      <c r="D818" s="465">
        <v>1430</v>
      </c>
      <c r="E818" s="465">
        <v>2</v>
      </c>
    </row>
    <row r="819" spans="1:5" x14ac:dyDescent="0.25">
      <c r="A819" s="465">
        <v>129003</v>
      </c>
      <c r="B819" s="465">
        <v>3</v>
      </c>
      <c r="C819" s="465">
        <v>1290</v>
      </c>
      <c r="D819" s="465">
        <v>1550</v>
      </c>
      <c r="E819" s="465">
        <v>3</v>
      </c>
    </row>
    <row r="820" spans="1:5" x14ac:dyDescent="0.25">
      <c r="A820" s="465">
        <v>129004</v>
      </c>
      <c r="B820" s="465">
        <v>4</v>
      </c>
      <c r="C820" s="465">
        <v>1290</v>
      </c>
      <c r="D820" s="465">
        <v>1170</v>
      </c>
      <c r="E820" s="465">
        <v>4</v>
      </c>
    </row>
    <row r="821" spans="1:5" x14ac:dyDescent="0.25">
      <c r="A821" s="465">
        <v>129005</v>
      </c>
      <c r="B821" s="465">
        <v>5</v>
      </c>
      <c r="C821" s="465">
        <v>1290</v>
      </c>
      <c r="D821" s="465">
        <v>990</v>
      </c>
      <c r="E821" s="465">
        <v>5</v>
      </c>
    </row>
    <row r="822" spans="1:5" x14ac:dyDescent="0.25">
      <c r="A822" s="465">
        <v>129006</v>
      </c>
      <c r="B822" s="465">
        <v>6</v>
      </c>
      <c r="C822" s="465">
        <v>1290</v>
      </c>
      <c r="D822" s="465">
        <v>2000</v>
      </c>
      <c r="E822" s="465">
        <v>6</v>
      </c>
    </row>
    <row r="823" spans="1:5" x14ac:dyDescent="0.25">
      <c r="A823" s="465">
        <v>130001</v>
      </c>
      <c r="B823" s="465">
        <v>1</v>
      </c>
      <c r="C823" s="465">
        <v>1300</v>
      </c>
      <c r="D823" s="465">
        <v>1300</v>
      </c>
      <c r="E823" s="465">
        <v>1</v>
      </c>
    </row>
    <row r="824" spans="1:5" x14ac:dyDescent="0.25">
      <c r="A824" s="465">
        <v>130002</v>
      </c>
      <c r="B824" s="465">
        <v>2</v>
      </c>
      <c r="C824" s="465">
        <v>1300</v>
      </c>
      <c r="D824" s="465">
        <v>1440</v>
      </c>
      <c r="E824" s="465">
        <v>2</v>
      </c>
    </row>
    <row r="825" spans="1:5" x14ac:dyDescent="0.25">
      <c r="A825" s="465">
        <v>130003</v>
      </c>
      <c r="B825" s="465">
        <v>3</v>
      </c>
      <c r="C825" s="465">
        <v>1300</v>
      </c>
      <c r="D825" s="465">
        <v>1560</v>
      </c>
      <c r="E825" s="465">
        <v>3</v>
      </c>
    </row>
    <row r="826" spans="1:5" x14ac:dyDescent="0.25">
      <c r="A826" s="465">
        <v>130004</v>
      </c>
      <c r="B826" s="465">
        <v>4</v>
      </c>
      <c r="C826" s="465">
        <v>1300</v>
      </c>
      <c r="D826" s="465">
        <v>1190</v>
      </c>
      <c r="E826" s="465">
        <v>4</v>
      </c>
    </row>
    <row r="827" spans="1:5" x14ac:dyDescent="0.25">
      <c r="A827" s="465">
        <v>130005</v>
      </c>
      <c r="B827" s="465">
        <v>5</v>
      </c>
      <c r="C827" s="465">
        <v>1300</v>
      </c>
      <c r="D827" s="465">
        <v>1000</v>
      </c>
      <c r="E827" s="465">
        <v>5</v>
      </c>
    </row>
    <row r="828" spans="1:5" x14ac:dyDescent="0.25">
      <c r="A828" s="465">
        <v>130006</v>
      </c>
      <c r="B828" s="465">
        <v>6</v>
      </c>
      <c r="C828" s="465">
        <v>1300</v>
      </c>
      <c r="D828" s="465">
        <v>2020</v>
      </c>
      <c r="E828" s="465">
        <v>6</v>
      </c>
    </row>
    <row r="829" spans="1:5" x14ac:dyDescent="0.25">
      <c r="A829" s="465">
        <v>131001</v>
      </c>
      <c r="B829" s="465">
        <v>1</v>
      </c>
      <c r="C829" s="465">
        <v>1310</v>
      </c>
      <c r="D829" s="465">
        <v>1310</v>
      </c>
      <c r="E829" s="465">
        <v>1</v>
      </c>
    </row>
    <row r="830" spans="1:5" x14ac:dyDescent="0.25">
      <c r="A830" s="465">
        <v>131002</v>
      </c>
      <c r="B830" s="465">
        <v>2</v>
      </c>
      <c r="C830" s="465">
        <v>1310</v>
      </c>
      <c r="D830" s="465">
        <v>1450</v>
      </c>
      <c r="E830" s="465">
        <v>2</v>
      </c>
    </row>
    <row r="831" spans="1:5" x14ac:dyDescent="0.25">
      <c r="A831" s="465">
        <v>131003</v>
      </c>
      <c r="B831" s="465">
        <v>3</v>
      </c>
      <c r="C831" s="465">
        <v>1310</v>
      </c>
      <c r="D831" s="465">
        <v>1570</v>
      </c>
      <c r="E831" s="465">
        <v>3</v>
      </c>
    </row>
    <row r="832" spans="1:5" x14ac:dyDescent="0.25">
      <c r="A832" s="465">
        <v>131004</v>
      </c>
      <c r="B832" s="465">
        <v>4</v>
      </c>
      <c r="C832" s="465">
        <v>1310</v>
      </c>
      <c r="D832" s="465">
        <v>1200</v>
      </c>
      <c r="E832" s="465">
        <v>4</v>
      </c>
    </row>
    <row r="833" spans="1:5" x14ac:dyDescent="0.25">
      <c r="A833" s="465">
        <v>131005</v>
      </c>
      <c r="B833" s="465">
        <v>5</v>
      </c>
      <c r="C833" s="465">
        <v>1310</v>
      </c>
      <c r="D833" s="465">
        <v>1000</v>
      </c>
      <c r="E833" s="465">
        <v>5</v>
      </c>
    </row>
    <row r="834" spans="1:5" x14ac:dyDescent="0.25">
      <c r="A834" s="465">
        <v>131006</v>
      </c>
      <c r="B834" s="465">
        <v>6</v>
      </c>
      <c r="C834" s="465">
        <v>1310</v>
      </c>
      <c r="D834" s="465">
        <v>2050</v>
      </c>
      <c r="E834" s="465">
        <v>6</v>
      </c>
    </row>
    <row r="835" spans="1:5" x14ac:dyDescent="0.25">
      <c r="A835" s="465">
        <v>132001</v>
      </c>
      <c r="B835" s="465">
        <v>1</v>
      </c>
      <c r="C835" s="465">
        <v>1320</v>
      </c>
      <c r="D835" s="465">
        <v>1320</v>
      </c>
      <c r="E835" s="465">
        <v>1</v>
      </c>
    </row>
    <row r="836" spans="1:5" x14ac:dyDescent="0.25">
      <c r="A836" s="465">
        <v>132002</v>
      </c>
      <c r="B836" s="465">
        <v>2</v>
      </c>
      <c r="C836" s="465">
        <v>1320</v>
      </c>
      <c r="D836" s="465">
        <v>1460</v>
      </c>
      <c r="E836" s="465">
        <v>2</v>
      </c>
    </row>
    <row r="837" spans="1:5" x14ac:dyDescent="0.25">
      <c r="A837" s="465">
        <v>132003</v>
      </c>
      <c r="B837" s="465">
        <v>3</v>
      </c>
      <c r="C837" s="465">
        <v>1320</v>
      </c>
      <c r="D837" s="465">
        <v>1570</v>
      </c>
      <c r="E837" s="465">
        <v>3</v>
      </c>
    </row>
    <row r="838" spans="1:5" x14ac:dyDescent="0.25">
      <c r="A838" s="465">
        <v>132004</v>
      </c>
      <c r="B838" s="465">
        <v>4</v>
      </c>
      <c r="C838" s="465">
        <v>1320</v>
      </c>
      <c r="D838" s="465">
        <v>1210</v>
      </c>
      <c r="E838" s="465">
        <v>4</v>
      </c>
    </row>
    <row r="839" spans="1:5" x14ac:dyDescent="0.25">
      <c r="A839" s="465">
        <v>132005</v>
      </c>
      <c r="B839" s="465">
        <v>5</v>
      </c>
      <c r="C839" s="465">
        <v>1320</v>
      </c>
      <c r="D839" s="465">
        <v>1010</v>
      </c>
      <c r="E839" s="465">
        <v>5</v>
      </c>
    </row>
    <row r="840" spans="1:5" x14ac:dyDescent="0.25">
      <c r="A840" s="465">
        <v>132006</v>
      </c>
      <c r="B840" s="465">
        <v>6</v>
      </c>
      <c r="C840" s="465">
        <v>1320</v>
      </c>
      <c r="D840" s="465">
        <v>2070</v>
      </c>
      <c r="E840" s="465">
        <v>6</v>
      </c>
    </row>
    <row r="841" spans="1:5" x14ac:dyDescent="0.25">
      <c r="A841" s="465">
        <v>133001</v>
      </c>
      <c r="B841" s="465">
        <v>1</v>
      </c>
      <c r="C841" s="465">
        <v>1330</v>
      </c>
      <c r="D841" s="465">
        <v>1330</v>
      </c>
      <c r="E841" s="465">
        <v>1</v>
      </c>
    </row>
    <row r="842" spans="1:5" x14ac:dyDescent="0.25">
      <c r="A842" s="465">
        <v>133002</v>
      </c>
      <c r="B842" s="465">
        <v>2</v>
      </c>
      <c r="C842" s="465">
        <v>1330</v>
      </c>
      <c r="D842" s="465">
        <v>1470</v>
      </c>
      <c r="E842" s="465">
        <v>2</v>
      </c>
    </row>
    <row r="843" spans="1:5" x14ac:dyDescent="0.25">
      <c r="A843" s="465">
        <v>133003</v>
      </c>
      <c r="B843" s="465">
        <v>3</v>
      </c>
      <c r="C843" s="465">
        <v>1330</v>
      </c>
      <c r="D843" s="465">
        <v>1580</v>
      </c>
      <c r="E843" s="465">
        <v>3</v>
      </c>
    </row>
    <row r="844" spans="1:5" x14ac:dyDescent="0.25">
      <c r="A844" s="465">
        <v>133004</v>
      </c>
      <c r="B844" s="465">
        <v>4</v>
      </c>
      <c r="C844" s="465">
        <v>1330</v>
      </c>
      <c r="D844" s="465">
        <v>1220</v>
      </c>
      <c r="E844" s="465">
        <v>4</v>
      </c>
    </row>
    <row r="845" spans="1:5" x14ac:dyDescent="0.25">
      <c r="A845" s="465">
        <v>133005</v>
      </c>
      <c r="B845" s="465">
        <v>5</v>
      </c>
      <c r="C845" s="465">
        <v>1330</v>
      </c>
      <c r="D845" s="465">
        <v>1020</v>
      </c>
      <c r="E845" s="465">
        <v>5</v>
      </c>
    </row>
    <row r="846" spans="1:5" x14ac:dyDescent="0.25">
      <c r="A846" s="465">
        <v>133006</v>
      </c>
      <c r="B846" s="465">
        <v>6</v>
      </c>
      <c r="C846" s="465">
        <v>1330</v>
      </c>
      <c r="D846" s="465">
        <v>2090</v>
      </c>
      <c r="E846" s="465">
        <v>6</v>
      </c>
    </row>
    <row r="847" spans="1:5" x14ac:dyDescent="0.25">
      <c r="A847" s="465">
        <v>134001</v>
      </c>
      <c r="B847" s="465">
        <v>1</v>
      </c>
      <c r="C847" s="465">
        <v>1340</v>
      </c>
      <c r="D847" s="465">
        <v>1340</v>
      </c>
      <c r="E847" s="465">
        <v>1</v>
      </c>
    </row>
    <row r="848" spans="1:5" x14ac:dyDescent="0.25">
      <c r="A848" s="465">
        <v>134002</v>
      </c>
      <c r="B848" s="465">
        <v>2</v>
      </c>
      <c r="C848" s="465">
        <v>1340</v>
      </c>
      <c r="D848" s="465">
        <v>1480</v>
      </c>
      <c r="E848" s="465">
        <v>2</v>
      </c>
    </row>
    <row r="849" spans="1:5" x14ac:dyDescent="0.25">
      <c r="A849" s="465">
        <v>134003</v>
      </c>
      <c r="B849" s="465">
        <v>3</v>
      </c>
      <c r="C849" s="465">
        <v>1340</v>
      </c>
      <c r="D849" s="465">
        <v>1590</v>
      </c>
      <c r="E849" s="465">
        <v>3</v>
      </c>
    </row>
    <row r="850" spans="1:5" x14ac:dyDescent="0.25">
      <c r="A850" s="465">
        <v>134004</v>
      </c>
      <c r="B850" s="465">
        <v>4</v>
      </c>
      <c r="C850" s="465">
        <v>1340</v>
      </c>
      <c r="D850" s="465">
        <v>1230</v>
      </c>
      <c r="E850" s="465">
        <v>4</v>
      </c>
    </row>
    <row r="851" spans="1:5" x14ac:dyDescent="0.25">
      <c r="A851" s="465">
        <v>134005</v>
      </c>
      <c r="B851" s="465">
        <v>5</v>
      </c>
      <c r="C851" s="465">
        <v>1340</v>
      </c>
      <c r="D851" s="465">
        <v>1030</v>
      </c>
      <c r="E851" s="465">
        <v>5</v>
      </c>
    </row>
    <row r="852" spans="1:5" x14ac:dyDescent="0.25">
      <c r="A852" s="465">
        <v>134006</v>
      </c>
      <c r="B852" s="465">
        <v>6</v>
      </c>
      <c r="C852" s="465">
        <v>1340</v>
      </c>
      <c r="D852" s="465">
        <v>2120</v>
      </c>
      <c r="E852" s="465">
        <v>6</v>
      </c>
    </row>
    <row r="853" spans="1:5" x14ac:dyDescent="0.25">
      <c r="A853" s="465">
        <v>135001</v>
      </c>
      <c r="B853" s="465">
        <v>1</v>
      </c>
      <c r="C853" s="465">
        <v>1350</v>
      </c>
      <c r="D853" s="465">
        <v>1350</v>
      </c>
      <c r="E853" s="465">
        <v>1</v>
      </c>
    </row>
    <row r="854" spans="1:5" x14ac:dyDescent="0.25">
      <c r="A854" s="465">
        <v>135002</v>
      </c>
      <c r="B854" s="465">
        <v>2</v>
      </c>
      <c r="C854" s="465">
        <v>1350</v>
      </c>
      <c r="D854" s="465">
        <v>1490</v>
      </c>
      <c r="E854" s="465">
        <v>2</v>
      </c>
    </row>
    <row r="855" spans="1:5" x14ac:dyDescent="0.25">
      <c r="A855" s="465">
        <v>135003</v>
      </c>
      <c r="B855" s="465">
        <v>3</v>
      </c>
      <c r="C855" s="465">
        <v>1350</v>
      </c>
      <c r="D855" s="465">
        <v>1600</v>
      </c>
      <c r="E855" s="465">
        <v>3</v>
      </c>
    </row>
    <row r="856" spans="1:5" x14ac:dyDescent="0.25">
      <c r="A856" s="465">
        <v>135004</v>
      </c>
      <c r="B856" s="465">
        <v>4</v>
      </c>
      <c r="C856" s="465">
        <v>1350</v>
      </c>
      <c r="D856" s="465">
        <v>1240</v>
      </c>
      <c r="E856" s="465">
        <v>4</v>
      </c>
    </row>
    <row r="857" spans="1:5" x14ac:dyDescent="0.25">
      <c r="A857" s="465">
        <v>135005</v>
      </c>
      <c r="B857" s="465">
        <v>5</v>
      </c>
      <c r="C857" s="465">
        <v>1350</v>
      </c>
      <c r="D857" s="465">
        <v>1060</v>
      </c>
      <c r="E857" s="465">
        <v>5</v>
      </c>
    </row>
    <row r="858" spans="1:5" x14ac:dyDescent="0.25">
      <c r="A858" s="465">
        <v>135006</v>
      </c>
      <c r="B858" s="465">
        <v>6</v>
      </c>
      <c r="C858" s="465">
        <v>1350</v>
      </c>
      <c r="D858" s="465">
        <v>2150</v>
      </c>
      <c r="E858" s="465">
        <v>6</v>
      </c>
    </row>
    <row r="859" spans="1:5" x14ac:dyDescent="0.25">
      <c r="A859" s="465">
        <v>136001</v>
      </c>
      <c r="B859" s="465">
        <v>1</v>
      </c>
      <c r="C859" s="465">
        <v>1360</v>
      </c>
      <c r="D859" s="465">
        <v>1360</v>
      </c>
      <c r="E859" s="465">
        <v>1</v>
      </c>
    </row>
    <row r="860" spans="1:5" x14ac:dyDescent="0.25">
      <c r="A860" s="465">
        <v>136002</v>
      </c>
      <c r="B860" s="465">
        <v>2</v>
      </c>
      <c r="C860" s="465">
        <v>1360</v>
      </c>
      <c r="D860" s="465">
        <v>1500</v>
      </c>
      <c r="E860" s="465">
        <v>2</v>
      </c>
    </row>
    <row r="861" spans="1:5" x14ac:dyDescent="0.25">
      <c r="A861" s="465">
        <v>136003</v>
      </c>
      <c r="B861" s="465">
        <v>3</v>
      </c>
      <c r="C861" s="465">
        <v>1360</v>
      </c>
      <c r="D861" s="465">
        <v>1610</v>
      </c>
      <c r="E861" s="465">
        <v>3</v>
      </c>
    </row>
    <row r="862" spans="1:5" x14ac:dyDescent="0.25">
      <c r="A862" s="465">
        <v>136004</v>
      </c>
      <c r="B862" s="465">
        <v>4</v>
      </c>
      <c r="C862" s="465">
        <v>1360</v>
      </c>
      <c r="D862" s="465">
        <v>1240</v>
      </c>
      <c r="E862" s="465">
        <v>4</v>
      </c>
    </row>
    <row r="863" spans="1:5" x14ac:dyDescent="0.25">
      <c r="A863" s="465">
        <v>136005</v>
      </c>
      <c r="B863" s="465">
        <v>5</v>
      </c>
      <c r="C863" s="465">
        <v>1360</v>
      </c>
      <c r="D863" s="465">
        <v>1070</v>
      </c>
      <c r="E863" s="465">
        <v>5</v>
      </c>
    </row>
    <row r="864" spans="1:5" x14ac:dyDescent="0.25">
      <c r="A864" s="465">
        <v>136006</v>
      </c>
      <c r="B864" s="465">
        <v>6</v>
      </c>
      <c r="C864" s="465">
        <v>1360</v>
      </c>
      <c r="D864" s="465">
        <v>2150</v>
      </c>
      <c r="E864" s="465">
        <v>6</v>
      </c>
    </row>
    <row r="865" spans="1:5" x14ac:dyDescent="0.25">
      <c r="A865" s="465">
        <v>137001</v>
      </c>
      <c r="B865" s="465">
        <v>1</v>
      </c>
      <c r="C865" s="465">
        <v>1370</v>
      </c>
      <c r="D865" s="465">
        <v>1370</v>
      </c>
      <c r="E865" s="465">
        <v>1</v>
      </c>
    </row>
    <row r="866" spans="1:5" x14ac:dyDescent="0.25">
      <c r="A866" s="465">
        <v>137002</v>
      </c>
      <c r="B866" s="465">
        <v>2</v>
      </c>
      <c r="C866" s="465">
        <v>1370</v>
      </c>
      <c r="D866" s="465">
        <v>1510</v>
      </c>
      <c r="E866" s="465">
        <v>2</v>
      </c>
    </row>
    <row r="867" spans="1:5" x14ac:dyDescent="0.25">
      <c r="A867" s="465">
        <v>137003</v>
      </c>
      <c r="B867" s="465">
        <v>3</v>
      </c>
      <c r="C867" s="465">
        <v>1370</v>
      </c>
      <c r="D867" s="465">
        <v>1620</v>
      </c>
      <c r="E867" s="465">
        <v>3</v>
      </c>
    </row>
    <row r="868" spans="1:5" x14ac:dyDescent="0.25">
      <c r="A868" s="465">
        <v>137004</v>
      </c>
      <c r="B868" s="465">
        <v>4</v>
      </c>
      <c r="C868" s="465">
        <v>1370</v>
      </c>
      <c r="D868" s="465">
        <v>1240</v>
      </c>
      <c r="E868" s="465">
        <v>4</v>
      </c>
    </row>
    <row r="869" spans="1:5" x14ac:dyDescent="0.25">
      <c r="A869" s="465">
        <v>137005</v>
      </c>
      <c r="B869" s="465">
        <v>5</v>
      </c>
      <c r="C869" s="465">
        <v>1370</v>
      </c>
      <c r="D869" s="465">
        <v>1090</v>
      </c>
      <c r="E869" s="465">
        <v>5</v>
      </c>
    </row>
    <row r="870" spans="1:5" x14ac:dyDescent="0.25">
      <c r="A870" s="465">
        <v>138001</v>
      </c>
      <c r="B870" s="465">
        <v>1</v>
      </c>
      <c r="C870" s="465">
        <v>1380</v>
      </c>
      <c r="D870" s="465">
        <v>1380</v>
      </c>
      <c r="E870" s="465">
        <v>1</v>
      </c>
    </row>
    <row r="871" spans="1:5" x14ac:dyDescent="0.25">
      <c r="A871" s="465">
        <v>138002</v>
      </c>
      <c r="B871" s="465">
        <v>2</v>
      </c>
      <c r="C871" s="465">
        <v>1380</v>
      </c>
      <c r="D871" s="465">
        <v>1520</v>
      </c>
      <c r="E871" s="465">
        <v>2</v>
      </c>
    </row>
    <row r="872" spans="1:5" x14ac:dyDescent="0.25">
      <c r="A872" s="465">
        <v>138003</v>
      </c>
      <c r="B872" s="465">
        <v>3</v>
      </c>
      <c r="C872" s="465">
        <v>1380</v>
      </c>
      <c r="D872" s="465">
        <v>1630</v>
      </c>
      <c r="E872" s="465">
        <v>3</v>
      </c>
    </row>
    <row r="873" spans="1:5" x14ac:dyDescent="0.25">
      <c r="A873" s="465">
        <v>138004</v>
      </c>
      <c r="B873" s="465">
        <v>4</v>
      </c>
      <c r="C873" s="465">
        <v>1380</v>
      </c>
      <c r="D873" s="465">
        <v>1250</v>
      </c>
      <c r="E873" s="465">
        <v>4</v>
      </c>
    </row>
    <row r="874" spans="1:5" x14ac:dyDescent="0.25">
      <c r="A874" s="465">
        <v>138005</v>
      </c>
      <c r="B874" s="465">
        <v>5</v>
      </c>
      <c r="C874" s="465">
        <v>1380</v>
      </c>
      <c r="D874" s="465">
        <v>1120</v>
      </c>
      <c r="E874" s="465">
        <v>5</v>
      </c>
    </row>
    <row r="875" spans="1:5" x14ac:dyDescent="0.25">
      <c r="A875" s="465">
        <v>139001</v>
      </c>
      <c r="B875" s="465">
        <v>1</v>
      </c>
      <c r="C875" s="465">
        <v>1390</v>
      </c>
      <c r="D875" s="465">
        <v>1390</v>
      </c>
      <c r="E875" s="465">
        <v>1</v>
      </c>
    </row>
    <row r="876" spans="1:5" x14ac:dyDescent="0.25">
      <c r="A876" s="465">
        <v>139002</v>
      </c>
      <c r="B876" s="465">
        <v>2</v>
      </c>
      <c r="C876" s="465">
        <v>1390</v>
      </c>
      <c r="D876" s="465">
        <v>1530</v>
      </c>
      <c r="E876" s="465">
        <v>2</v>
      </c>
    </row>
    <row r="877" spans="1:5" x14ac:dyDescent="0.25">
      <c r="A877" s="465">
        <v>139003</v>
      </c>
      <c r="B877" s="465">
        <v>3</v>
      </c>
      <c r="C877" s="465">
        <v>1390</v>
      </c>
      <c r="D877" s="465">
        <v>1630</v>
      </c>
      <c r="E877" s="465">
        <v>3</v>
      </c>
    </row>
    <row r="878" spans="1:5" x14ac:dyDescent="0.25">
      <c r="A878" s="465">
        <v>139004</v>
      </c>
      <c r="B878" s="465">
        <v>4</v>
      </c>
      <c r="C878" s="465">
        <v>1390</v>
      </c>
      <c r="D878" s="465">
        <v>1260</v>
      </c>
      <c r="E878" s="465">
        <v>4</v>
      </c>
    </row>
    <row r="879" spans="1:5" x14ac:dyDescent="0.25">
      <c r="A879" s="465">
        <v>139005</v>
      </c>
      <c r="B879" s="465">
        <v>5</v>
      </c>
      <c r="C879" s="465">
        <v>1390</v>
      </c>
      <c r="D879" s="465">
        <v>1140</v>
      </c>
      <c r="E879" s="465">
        <v>5</v>
      </c>
    </row>
    <row r="880" spans="1:5" x14ac:dyDescent="0.25">
      <c r="A880" s="465">
        <v>140001</v>
      </c>
      <c r="B880" s="465">
        <v>1</v>
      </c>
      <c r="C880" s="465">
        <v>1400</v>
      </c>
      <c r="D880" s="465">
        <v>1400</v>
      </c>
      <c r="E880" s="465">
        <v>1</v>
      </c>
    </row>
    <row r="881" spans="1:5" x14ac:dyDescent="0.25">
      <c r="A881" s="465">
        <v>140002</v>
      </c>
      <c r="B881" s="465">
        <v>2</v>
      </c>
      <c r="C881" s="465">
        <v>1400</v>
      </c>
      <c r="D881" s="465">
        <v>1540</v>
      </c>
      <c r="E881" s="465">
        <v>2</v>
      </c>
    </row>
    <row r="882" spans="1:5" x14ac:dyDescent="0.25">
      <c r="A882" s="465">
        <v>140003</v>
      </c>
      <c r="B882" s="465">
        <v>3</v>
      </c>
      <c r="C882" s="465">
        <v>1400</v>
      </c>
      <c r="D882" s="465">
        <v>1640</v>
      </c>
      <c r="E882" s="465">
        <v>3</v>
      </c>
    </row>
    <row r="883" spans="1:5" x14ac:dyDescent="0.25">
      <c r="A883" s="465">
        <v>140004</v>
      </c>
      <c r="B883" s="465">
        <v>4</v>
      </c>
      <c r="C883" s="465">
        <v>1400</v>
      </c>
      <c r="D883" s="465">
        <v>1260</v>
      </c>
      <c r="E883" s="465">
        <v>4</v>
      </c>
    </row>
    <row r="884" spans="1:5" x14ac:dyDescent="0.25">
      <c r="A884" s="465">
        <v>140005</v>
      </c>
      <c r="B884" s="465">
        <v>5</v>
      </c>
      <c r="C884" s="465">
        <v>1400</v>
      </c>
      <c r="D884" s="465">
        <v>1150</v>
      </c>
      <c r="E884" s="465">
        <v>5</v>
      </c>
    </row>
    <row r="885" spans="1:5" x14ac:dyDescent="0.25">
      <c r="A885" s="465">
        <v>141001</v>
      </c>
      <c r="B885" s="465">
        <v>1</v>
      </c>
      <c r="C885" s="465">
        <v>1410</v>
      </c>
      <c r="D885" s="465">
        <v>1410</v>
      </c>
      <c r="E885" s="465">
        <v>1</v>
      </c>
    </row>
    <row r="886" spans="1:5" x14ac:dyDescent="0.25">
      <c r="A886" s="465">
        <v>141002</v>
      </c>
      <c r="B886" s="465">
        <v>2</v>
      </c>
      <c r="C886" s="465">
        <v>1410</v>
      </c>
      <c r="D886" s="465">
        <v>1540</v>
      </c>
      <c r="E886" s="465">
        <v>2</v>
      </c>
    </row>
    <row r="887" spans="1:5" x14ac:dyDescent="0.25">
      <c r="A887" s="465">
        <v>141003</v>
      </c>
      <c r="B887" s="465">
        <v>3</v>
      </c>
      <c r="C887" s="465">
        <v>1410</v>
      </c>
      <c r="D887" s="465">
        <v>1650</v>
      </c>
      <c r="E887" s="465">
        <v>3</v>
      </c>
    </row>
    <row r="888" spans="1:5" x14ac:dyDescent="0.25">
      <c r="A888" s="465">
        <v>141004</v>
      </c>
      <c r="B888" s="465">
        <v>4</v>
      </c>
      <c r="C888" s="465">
        <v>1410</v>
      </c>
      <c r="D888" s="465">
        <v>1270</v>
      </c>
      <c r="E888" s="465">
        <v>4</v>
      </c>
    </row>
    <row r="889" spans="1:5" x14ac:dyDescent="0.25">
      <c r="A889" s="465">
        <v>141005</v>
      </c>
      <c r="B889" s="465">
        <v>5</v>
      </c>
      <c r="C889" s="465">
        <v>1410</v>
      </c>
      <c r="D889" s="465">
        <v>1160</v>
      </c>
      <c r="E889" s="465">
        <v>5</v>
      </c>
    </row>
    <row r="890" spans="1:5" x14ac:dyDescent="0.25">
      <c r="A890" s="465">
        <v>142001</v>
      </c>
      <c r="B890" s="465">
        <v>1</v>
      </c>
      <c r="C890" s="465">
        <v>1420</v>
      </c>
      <c r="D890" s="465">
        <v>1420</v>
      </c>
      <c r="E890" s="465">
        <v>1</v>
      </c>
    </row>
    <row r="891" spans="1:5" x14ac:dyDescent="0.25">
      <c r="A891" s="465">
        <v>142002</v>
      </c>
      <c r="B891" s="465">
        <v>2</v>
      </c>
      <c r="C891" s="465">
        <v>1420</v>
      </c>
      <c r="D891" s="465">
        <v>1550</v>
      </c>
      <c r="E891" s="465">
        <v>2</v>
      </c>
    </row>
    <row r="892" spans="1:5" x14ac:dyDescent="0.25">
      <c r="A892" s="465">
        <v>142003</v>
      </c>
      <c r="B892" s="465">
        <v>3</v>
      </c>
      <c r="C892" s="465">
        <v>1420</v>
      </c>
      <c r="D892" s="465">
        <v>1660</v>
      </c>
      <c r="E892" s="465">
        <v>3</v>
      </c>
    </row>
    <row r="893" spans="1:5" x14ac:dyDescent="0.25">
      <c r="A893" s="465">
        <v>142004</v>
      </c>
      <c r="B893" s="465">
        <v>4</v>
      </c>
      <c r="C893" s="465">
        <v>1420</v>
      </c>
      <c r="D893" s="465">
        <v>1280</v>
      </c>
      <c r="E893" s="465">
        <v>4</v>
      </c>
    </row>
    <row r="894" spans="1:5" x14ac:dyDescent="0.25">
      <c r="A894" s="465">
        <v>142005</v>
      </c>
      <c r="B894" s="465">
        <v>5</v>
      </c>
      <c r="C894" s="465">
        <v>1420</v>
      </c>
      <c r="D894" s="465">
        <v>1170</v>
      </c>
      <c r="E894" s="465">
        <v>5</v>
      </c>
    </row>
    <row r="895" spans="1:5" x14ac:dyDescent="0.25">
      <c r="A895" s="465">
        <v>143001</v>
      </c>
      <c r="B895" s="465">
        <v>1</v>
      </c>
      <c r="C895" s="465">
        <v>1430</v>
      </c>
      <c r="D895" s="465">
        <v>1430</v>
      </c>
      <c r="E895" s="465">
        <v>1</v>
      </c>
    </row>
    <row r="896" spans="1:5" x14ac:dyDescent="0.25">
      <c r="A896" s="465">
        <v>143002</v>
      </c>
      <c r="B896" s="465">
        <v>2</v>
      </c>
      <c r="C896" s="465">
        <v>1430</v>
      </c>
      <c r="D896" s="465">
        <v>1550</v>
      </c>
      <c r="E896" s="465">
        <v>2</v>
      </c>
    </row>
    <row r="897" spans="1:5" x14ac:dyDescent="0.25">
      <c r="A897" s="465">
        <v>143003</v>
      </c>
      <c r="B897" s="465">
        <v>3</v>
      </c>
      <c r="C897" s="465">
        <v>1430</v>
      </c>
      <c r="D897" s="465">
        <v>1660</v>
      </c>
      <c r="E897" s="465">
        <v>3</v>
      </c>
    </row>
    <row r="898" spans="1:5" x14ac:dyDescent="0.25">
      <c r="A898" s="465">
        <v>143004</v>
      </c>
      <c r="B898" s="465">
        <v>4</v>
      </c>
      <c r="C898" s="465">
        <v>1430</v>
      </c>
      <c r="D898" s="465">
        <v>1290</v>
      </c>
      <c r="E898" s="465">
        <v>4</v>
      </c>
    </row>
    <row r="899" spans="1:5" x14ac:dyDescent="0.25">
      <c r="A899" s="465">
        <v>143005</v>
      </c>
      <c r="B899" s="465">
        <v>5</v>
      </c>
      <c r="C899" s="465">
        <v>1430</v>
      </c>
      <c r="D899" s="465">
        <v>1180</v>
      </c>
      <c r="E899" s="465">
        <v>5</v>
      </c>
    </row>
    <row r="900" spans="1:5" x14ac:dyDescent="0.25">
      <c r="A900" s="465">
        <v>144001</v>
      </c>
      <c r="B900" s="465">
        <v>1</v>
      </c>
      <c r="C900" s="465">
        <v>1440</v>
      </c>
      <c r="D900" s="465">
        <v>1440</v>
      </c>
      <c r="E900" s="465">
        <v>1</v>
      </c>
    </row>
    <row r="901" spans="1:5" x14ac:dyDescent="0.25">
      <c r="A901" s="465">
        <v>144002</v>
      </c>
      <c r="B901" s="465">
        <v>2</v>
      </c>
      <c r="C901" s="465">
        <v>1440</v>
      </c>
      <c r="D901" s="465">
        <v>1560</v>
      </c>
      <c r="E901" s="465">
        <v>2</v>
      </c>
    </row>
    <row r="902" spans="1:5" x14ac:dyDescent="0.25">
      <c r="A902" s="465">
        <v>144003</v>
      </c>
      <c r="B902" s="465">
        <v>3</v>
      </c>
      <c r="C902" s="465">
        <v>1440</v>
      </c>
      <c r="D902" s="465">
        <v>1670</v>
      </c>
      <c r="E902" s="465">
        <v>3</v>
      </c>
    </row>
    <row r="903" spans="1:5" x14ac:dyDescent="0.25">
      <c r="A903" s="465">
        <v>144004</v>
      </c>
      <c r="B903" s="465">
        <v>4</v>
      </c>
      <c r="C903" s="465">
        <v>1440</v>
      </c>
      <c r="D903" s="465">
        <v>1300</v>
      </c>
      <c r="E903" s="465">
        <v>4</v>
      </c>
    </row>
    <row r="904" spans="1:5" x14ac:dyDescent="0.25">
      <c r="A904" s="465">
        <v>144005</v>
      </c>
      <c r="B904" s="465">
        <v>5</v>
      </c>
      <c r="C904" s="465">
        <v>1440</v>
      </c>
      <c r="D904" s="465">
        <v>1180</v>
      </c>
      <c r="E904" s="465">
        <v>5</v>
      </c>
    </row>
    <row r="905" spans="1:5" x14ac:dyDescent="0.25">
      <c r="A905" s="465">
        <v>145001</v>
      </c>
      <c r="B905" s="465">
        <v>1</v>
      </c>
      <c r="C905" s="465">
        <v>1450</v>
      </c>
      <c r="D905" s="465">
        <v>1450</v>
      </c>
      <c r="E905" s="465">
        <v>1</v>
      </c>
    </row>
    <row r="906" spans="1:5" x14ac:dyDescent="0.25">
      <c r="A906" s="465">
        <v>145002</v>
      </c>
      <c r="B906" s="465">
        <v>2</v>
      </c>
      <c r="C906" s="465">
        <v>1450</v>
      </c>
      <c r="D906" s="465">
        <v>1560</v>
      </c>
      <c r="E906" s="465">
        <v>2</v>
      </c>
    </row>
    <row r="907" spans="1:5" x14ac:dyDescent="0.25">
      <c r="A907" s="465">
        <v>145003</v>
      </c>
      <c r="B907" s="465">
        <v>3</v>
      </c>
      <c r="C907" s="465">
        <v>1450</v>
      </c>
      <c r="D907" s="465">
        <v>1680</v>
      </c>
      <c r="E907" s="465">
        <v>3</v>
      </c>
    </row>
    <row r="908" spans="1:5" x14ac:dyDescent="0.25">
      <c r="A908" s="465">
        <v>145004</v>
      </c>
      <c r="B908" s="465">
        <v>4</v>
      </c>
      <c r="C908" s="465">
        <v>1450</v>
      </c>
      <c r="D908" s="465">
        <v>1300</v>
      </c>
      <c r="E908" s="465">
        <v>4</v>
      </c>
    </row>
    <row r="909" spans="1:5" x14ac:dyDescent="0.25">
      <c r="A909" s="465">
        <v>145005</v>
      </c>
      <c r="B909" s="465">
        <v>5</v>
      </c>
      <c r="C909" s="465">
        <v>1450</v>
      </c>
      <c r="D909" s="465">
        <v>1190</v>
      </c>
      <c r="E909" s="465">
        <v>5</v>
      </c>
    </row>
    <row r="910" spans="1:5" x14ac:dyDescent="0.25">
      <c r="A910" s="465">
        <v>146001</v>
      </c>
      <c r="B910" s="465">
        <v>1</v>
      </c>
      <c r="C910" s="465">
        <v>1460</v>
      </c>
      <c r="D910" s="465">
        <v>1460</v>
      </c>
      <c r="E910" s="465">
        <v>1</v>
      </c>
    </row>
    <row r="911" spans="1:5" x14ac:dyDescent="0.25">
      <c r="A911" s="465">
        <v>146002</v>
      </c>
      <c r="B911" s="465">
        <v>2</v>
      </c>
      <c r="C911" s="465">
        <v>1460</v>
      </c>
      <c r="D911" s="465">
        <v>1570</v>
      </c>
      <c r="E911" s="465">
        <v>2</v>
      </c>
    </row>
    <row r="912" spans="1:5" x14ac:dyDescent="0.25">
      <c r="A912" s="465">
        <v>146003</v>
      </c>
      <c r="B912" s="465">
        <v>3</v>
      </c>
      <c r="C912" s="465">
        <v>1460</v>
      </c>
      <c r="D912" s="465">
        <v>1690</v>
      </c>
      <c r="E912" s="465">
        <v>3</v>
      </c>
    </row>
    <row r="913" spans="1:5" x14ac:dyDescent="0.25">
      <c r="A913" s="465">
        <v>146004</v>
      </c>
      <c r="B913" s="465">
        <v>4</v>
      </c>
      <c r="C913" s="465">
        <v>1460</v>
      </c>
      <c r="D913" s="465">
        <v>1320</v>
      </c>
      <c r="E913" s="465">
        <v>4</v>
      </c>
    </row>
    <row r="914" spans="1:5" x14ac:dyDescent="0.25">
      <c r="A914" s="465">
        <v>146005</v>
      </c>
      <c r="B914" s="465">
        <v>5</v>
      </c>
      <c r="C914" s="465">
        <v>1460</v>
      </c>
      <c r="D914" s="465">
        <v>1210</v>
      </c>
      <c r="E914" s="465">
        <v>5</v>
      </c>
    </row>
    <row r="915" spans="1:5" x14ac:dyDescent="0.25">
      <c r="A915" s="465">
        <v>147001</v>
      </c>
      <c r="B915" s="465">
        <v>1</v>
      </c>
      <c r="C915" s="465">
        <v>1470</v>
      </c>
      <c r="D915" s="465">
        <v>1470</v>
      </c>
      <c r="E915" s="465">
        <v>1</v>
      </c>
    </row>
    <row r="916" spans="1:5" x14ac:dyDescent="0.25">
      <c r="A916" s="465">
        <v>147002</v>
      </c>
      <c r="B916" s="465">
        <v>2</v>
      </c>
      <c r="C916" s="465">
        <v>1470</v>
      </c>
      <c r="D916" s="465">
        <v>1580</v>
      </c>
      <c r="E916" s="465">
        <v>2</v>
      </c>
    </row>
    <row r="917" spans="1:5" x14ac:dyDescent="0.25">
      <c r="A917" s="465">
        <v>147003</v>
      </c>
      <c r="B917" s="465">
        <v>3</v>
      </c>
      <c r="C917" s="465">
        <v>1470</v>
      </c>
      <c r="D917" s="465">
        <v>1700</v>
      </c>
      <c r="E917" s="465">
        <v>3</v>
      </c>
    </row>
    <row r="918" spans="1:5" x14ac:dyDescent="0.25">
      <c r="A918" s="465">
        <v>147004</v>
      </c>
      <c r="B918" s="465">
        <v>4</v>
      </c>
      <c r="C918" s="465">
        <v>1470</v>
      </c>
      <c r="D918" s="465">
        <v>1330</v>
      </c>
      <c r="E918" s="465">
        <v>4</v>
      </c>
    </row>
    <row r="919" spans="1:5" x14ac:dyDescent="0.25">
      <c r="A919" s="465">
        <v>147005</v>
      </c>
      <c r="B919" s="465">
        <v>5</v>
      </c>
      <c r="C919" s="465">
        <v>1470</v>
      </c>
      <c r="D919" s="465">
        <v>1220</v>
      </c>
      <c r="E919" s="465">
        <v>5</v>
      </c>
    </row>
    <row r="920" spans="1:5" x14ac:dyDescent="0.25">
      <c r="A920" s="465">
        <v>148001</v>
      </c>
      <c r="B920" s="465">
        <v>1</v>
      </c>
      <c r="C920" s="465">
        <v>1480</v>
      </c>
      <c r="D920" s="465">
        <v>1480</v>
      </c>
      <c r="E920" s="465">
        <v>1</v>
      </c>
    </row>
    <row r="921" spans="1:5" x14ac:dyDescent="0.25">
      <c r="A921" s="465">
        <v>148002</v>
      </c>
      <c r="B921" s="465">
        <v>2</v>
      </c>
      <c r="C921" s="465">
        <v>1480</v>
      </c>
      <c r="D921" s="465">
        <v>1590</v>
      </c>
      <c r="E921" s="465">
        <v>2</v>
      </c>
    </row>
    <row r="922" spans="1:5" x14ac:dyDescent="0.25">
      <c r="A922" s="465">
        <v>148003</v>
      </c>
      <c r="B922" s="465">
        <v>3</v>
      </c>
      <c r="C922" s="465">
        <v>1480</v>
      </c>
      <c r="D922" s="465">
        <v>1710</v>
      </c>
      <c r="E922" s="465">
        <v>3</v>
      </c>
    </row>
    <row r="923" spans="1:5" x14ac:dyDescent="0.25">
      <c r="A923" s="465">
        <v>148004</v>
      </c>
      <c r="B923" s="465">
        <v>4</v>
      </c>
      <c r="C923" s="465">
        <v>1480</v>
      </c>
      <c r="D923" s="465">
        <v>1340</v>
      </c>
      <c r="E923" s="465">
        <v>4</v>
      </c>
    </row>
    <row r="924" spans="1:5" x14ac:dyDescent="0.25">
      <c r="A924" s="465">
        <v>148005</v>
      </c>
      <c r="B924" s="465">
        <v>5</v>
      </c>
      <c r="C924" s="465">
        <v>1480</v>
      </c>
      <c r="D924" s="465">
        <v>1230</v>
      </c>
      <c r="E924" s="465">
        <v>5</v>
      </c>
    </row>
    <row r="925" spans="1:5" x14ac:dyDescent="0.25">
      <c r="A925" s="465">
        <v>149001</v>
      </c>
      <c r="B925" s="465">
        <v>1</v>
      </c>
      <c r="C925" s="465">
        <v>1490</v>
      </c>
      <c r="D925" s="465">
        <v>1490</v>
      </c>
      <c r="E925" s="465">
        <v>1</v>
      </c>
    </row>
    <row r="926" spans="1:5" x14ac:dyDescent="0.25">
      <c r="A926" s="465">
        <v>149002</v>
      </c>
      <c r="B926" s="465">
        <v>2</v>
      </c>
      <c r="C926" s="465">
        <v>1490</v>
      </c>
      <c r="D926" s="465">
        <v>1600</v>
      </c>
      <c r="E926" s="465">
        <v>2</v>
      </c>
    </row>
    <row r="927" spans="1:5" x14ac:dyDescent="0.25">
      <c r="A927" s="465">
        <v>149003</v>
      </c>
      <c r="B927" s="465">
        <v>3</v>
      </c>
      <c r="C927" s="465">
        <v>1490</v>
      </c>
      <c r="D927" s="465">
        <v>1720</v>
      </c>
      <c r="E927" s="465">
        <v>3</v>
      </c>
    </row>
    <row r="928" spans="1:5" x14ac:dyDescent="0.25">
      <c r="A928" s="465">
        <v>149004</v>
      </c>
      <c r="B928" s="465">
        <v>4</v>
      </c>
      <c r="C928" s="465">
        <v>1490</v>
      </c>
      <c r="D928" s="465">
        <v>1350</v>
      </c>
      <c r="E928" s="465">
        <v>4</v>
      </c>
    </row>
    <row r="929" spans="1:5" x14ac:dyDescent="0.25">
      <c r="A929" s="465">
        <v>149005</v>
      </c>
      <c r="B929" s="465">
        <v>5</v>
      </c>
      <c r="C929" s="465">
        <v>1490</v>
      </c>
      <c r="D929" s="465">
        <v>1230</v>
      </c>
      <c r="E929" s="465">
        <v>5</v>
      </c>
    </row>
    <row r="930" spans="1:5" x14ac:dyDescent="0.25">
      <c r="A930" s="465">
        <v>150001</v>
      </c>
      <c r="B930" s="465">
        <v>1</v>
      </c>
      <c r="C930" s="465">
        <v>1500</v>
      </c>
      <c r="D930" s="465">
        <v>1500</v>
      </c>
      <c r="E930" s="465">
        <v>1</v>
      </c>
    </row>
    <row r="931" spans="1:5" x14ac:dyDescent="0.25">
      <c r="A931" s="465">
        <v>150002</v>
      </c>
      <c r="B931" s="465">
        <v>2</v>
      </c>
      <c r="C931" s="465">
        <v>1500</v>
      </c>
      <c r="D931" s="465">
        <v>1610</v>
      </c>
      <c r="E931" s="465">
        <v>2</v>
      </c>
    </row>
    <row r="932" spans="1:5" x14ac:dyDescent="0.25">
      <c r="A932" s="465">
        <v>150003</v>
      </c>
      <c r="B932" s="465">
        <v>3</v>
      </c>
      <c r="C932" s="465">
        <v>1500</v>
      </c>
      <c r="D932" s="465">
        <v>1740</v>
      </c>
      <c r="E932" s="465">
        <v>3</v>
      </c>
    </row>
    <row r="933" spans="1:5" x14ac:dyDescent="0.25">
      <c r="A933" s="465">
        <v>150004</v>
      </c>
      <c r="B933" s="465">
        <v>4</v>
      </c>
      <c r="C933" s="465">
        <v>1500</v>
      </c>
      <c r="D933" s="465">
        <v>1360</v>
      </c>
      <c r="E933" s="465">
        <v>4</v>
      </c>
    </row>
    <row r="934" spans="1:5" x14ac:dyDescent="0.25">
      <c r="A934" s="465">
        <v>150005</v>
      </c>
      <c r="B934" s="465">
        <v>5</v>
      </c>
      <c r="C934" s="465">
        <v>1500</v>
      </c>
      <c r="D934" s="465">
        <v>1240</v>
      </c>
      <c r="E934" s="465">
        <v>5</v>
      </c>
    </row>
    <row r="935" spans="1:5" x14ac:dyDescent="0.25">
      <c r="A935" s="465">
        <v>151001</v>
      </c>
      <c r="B935" s="465">
        <v>1</v>
      </c>
      <c r="C935" s="465">
        <v>1510</v>
      </c>
      <c r="D935" s="465">
        <v>1510</v>
      </c>
      <c r="E935" s="465">
        <v>1</v>
      </c>
    </row>
    <row r="936" spans="1:5" x14ac:dyDescent="0.25">
      <c r="A936" s="465">
        <v>151002</v>
      </c>
      <c r="B936" s="465">
        <v>2</v>
      </c>
      <c r="C936" s="465">
        <v>1510</v>
      </c>
      <c r="D936" s="465">
        <v>1620</v>
      </c>
      <c r="E936" s="465">
        <v>2</v>
      </c>
    </row>
    <row r="937" spans="1:5" x14ac:dyDescent="0.25">
      <c r="A937" s="465">
        <v>151003</v>
      </c>
      <c r="B937" s="465">
        <v>3</v>
      </c>
      <c r="C937" s="465">
        <v>1510</v>
      </c>
      <c r="D937" s="465">
        <v>1750</v>
      </c>
      <c r="E937" s="465">
        <v>3</v>
      </c>
    </row>
    <row r="938" spans="1:5" x14ac:dyDescent="0.25">
      <c r="A938" s="465">
        <v>151004</v>
      </c>
      <c r="B938" s="465">
        <v>4</v>
      </c>
      <c r="C938" s="465">
        <v>1510</v>
      </c>
      <c r="D938" s="465">
        <v>1370</v>
      </c>
      <c r="E938" s="465">
        <v>4</v>
      </c>
    </row>
    <row r="939" spans="1:5" x14ac:dyDescent="0.25">
      <c r="A939" s="465">
        <v>151005</v>
      </c>
      <c r="B939" s="465">
        <v>5</v>
      </c>
      <c r="C939" s="465">
        <v>1510</v>
      </c>
      <c r="D939" s="465">
        <v>1250</v>
      </c>
      <c r="E939" s="465">
        <v>5</v>
      </c>
    </row>
    <row r="940" spans="1:5" x14ac:dyDescent="0.25">
      <c r="A940" s="465">
        <v>152001</v>
      </c>
      <c r="B940" s="465">
        <v>1</v>
      </c>
      <c r="C940" s="465">
        <v>1520</v>
      </c>
      <c r="D940" s="465">
        <v>1520</v>
      </c>
      <c r="E940" s="465">
        <v>1</v>
      </c>
    </row>
    <row r="941" spans="1:5" x14ac:dyDescent="0.25">
      <c r="A941" s="465">
        <v>152002</v>
      </c>
      <c r="B941" s="465">
        <v>2</v>
      </c>
      <c r="C941" s="465">
        <v>1520</v>
      </c>
      <c r="D941" s="465">
        <v>1620</v>
      </c>
      <c r="E941" s="465">
        <v>2</v>
      </c>
    </row>
    <row r="942" spans="1:5" x14ac:dyDescent="0.25">
      <c r="A942" s="465">
        <v>152003</v>
      </c>
      <c r="B942" s="465">
        <v>3</v>
      </c>
      <c r="C942" s="465">
        <v>1520</v>
      </c>
      <c r="D942" s="465">
        <v>1750</v>
      </c>
      <c r="E942" s="465">
        <v>3</v>
      </c>
    </row>
    <row r="943" spans="1:5" x14ac:dyDescent="0.25">
      <c r="A943" s="465">
        <v>152004</v>
      </c>
      <c r="B943" s="465">
        <v>4</v>
      </c>
      <c r="C943" s="465">
        <v>1520</v>
      </c>
      <c r="D943" s="465">
        <v>1380</v>
      </c>
      <c r="E943" s="465">
        <v>4</v>
      </c>
    </row>
    <row r="944" spans="1:5" x14ac:dyDescent="0.25">
      <c r="A944" s="465">
        <v>152005</v>
      </c>
      <c r="B944" s="465">
        <v>5</v>
      </c>
      <c r="C944" s="465">
        <v>1520</v>
      </c>
      <c r="D944" s="465">
        <v>1250</v>
      </c>
      <c r="E944" s="465">
        <v>5</v>
      </c>
    </row>
    <row r="945" spans="1:5" x14ac:dyDescent="0.25">
      <c r="A945" s="465">
        <v>153001</v>
      </c>
      <c r="B945" s="465">
        <v>1</v>
      </c>
      <c r="C945" s="465">
        <v>1530</v>
      </c>
      <c r="D945" s="465">
        <v>1530</v>
      </c>
      <c r="E945" s="465">
        <v>1</v>
      </c>
    </row>
    <row r="946" spans="1:5" x14ac:dyDescent="0.25">
      <c r="A946" s="465">
        <v>153002</v>
      </c>
      <c r="B946" s="465">
        <v>2</v>
      </c>
      <c r="C946" s="465">
        <v>1530</v>
      </c>
      <c r="D946" s="465">
        <v>1630</v>
      </c>
      <c r="E946" s="465">
        <v>2</v>
      </c>
    </row>
    <row r="947" spans="1:5" x14ac:dyDescent="0.25">
      <c r="A947" s="465">
        <v>153003</v>
      </c>
      <c r="B947" s="465">
        <v>3</v>
      </c>
      <c r="C947" s="465">
        <v>1530</v>
      </c>
      <c r="D947" s="465">
        <v>1760</v>
      </c>
      <c r="E947" s="465">
        <v>3</v>
      </c>
    </row>
    <row r="948" spans="1:5" x14ac:dyDescent="0.25">
      <c r="A948" s="465">
        <v>153004</v>
      </c>
      <c r="B948" s="465">
        <v>4</v>
      </c>
      <c r="C948" s="465">
        <v>1530</v>
      </c>
      <c r="D948" s="465">
        <v>1390</v>
      </c>
      <c r="E948" s="465">
        <v>4</v>
      </c>
    </row>
    <row r="949" spans="1:5" x14ac:dyDescent="0.25">
      <c r="A949" s="465">
        <v>153005</v>
      </c>
      <c r="B949" s="465">
        <v>5</v>
      </c>
      <c r="C949" s="465">
        <v>1530</v>
      </c>
      <c r="D949" s="465">
        <v>1260</v>
      </c>
      <c r="E949" s="465">
        <v>5</v>
      </c>
    </row>
    <row r="950" spans="1:5" x14ac:dyDescent="0.25">
      <c r="A950" s="465">
        <v>154001</v>
      </c>
      <c r="B950" s="465">
        <v>1</v>
      </c>
      <c r="C950" s="465">
        <v>1540</v>
      </c>
      <c r="D950" s="465">
        <v>1540</v>
      </c>
      <c r="E950" s="465">
        <v>1</v>
      </c>
    </row>
    <row r="951" spans="1:5" x14ac:dyDescent="0.25">
      <c r="A951" s="465">
        <v>154002</v>
      </c>
      <c r="B951" s="465">
        <v>2</v>
      </c>
      <c r="C951" s="465">
        <v>1540</v>
      </c>
      <c r="D951" s="465">
        <v>1640</v>
      </c>
      <c r="E951" s="465">
        <v>2</v>
      </c>
    </row>
    <row r="952" spans="1:5" x14ac:dyDescent="0.25">
      <c r="A952" s="465">
        <v>154003</v>
      </c>
      <c r="B952" s="465">
        <v>3</v>
      </c>
      <c r="C952" s="465">
        <v>1540</v>
      </c>
      <c r="D952" s="465">
        <v>1780</v>
      </c>
      <c r="E952" s="465">
        <v>3</v>
      </c>
    </row>
    <row r="953" spans="1:5" x14ac:dyDescent="0.25">
      <c r="A953" s="465">
        <v>154004</v>
      </c>
      <c r="B953" s="465">
        <v>4</v>
      </c>
      <c r="C953" s="465">
        <v>1540</v>
      </c>
      <c r="D953" s="465">
        <v>1410</v>
      </c>
      <c r="E953" s="465">
        <v>4</v>
      </c>
    </row>
    <row r="954" spans="1:5" x14ac:dyDescent="0.25">
      <c r="A954" s="465">
        <v>154005</v>
      </c>
      <c r="B954" s="465">
        <v>5</v>
      </c>
      <c r="C954" s="465">
        <v>1540</v>
      </c>
      <c r="D954" s="465">
        <v>1270</v>
      </c>
      <c r="E954" s="465">
        <v>5</v>
      </c>
    </row>
    <row r="955" spans="1:5" x14ac:dyDescent="0.25">
      <c r="A955" s="465">
        <v>155001</v>
      </c>
      <c r="B955" s="465">
        <v>1</v>
      </c>
      <c r="C955" s="465">
        <v>1550</v>
      </c>
      <c r="D955" s="465">
        <v>1550</v>
      </c>
      <c r="E955" s="465">
        <v>1</v>
      </c>
    </row>
    <row r="956" spans="1:5" x14ac:dyDescent="0.25">
      <c r="A956" s="465">
        <v>155002</v>
      </c>
      <c r="B956" s="465">
        <v>2</v>
      </c>
      <c r="C956" s="465">
        <v>1550</v>
      </c>
      <c r="D956" s="465">
        <v>1660</v>
      </c>
      <c r="E956" s="465">
        <v>2</v>
      </c>
    </row>
    <row r="957" spans="1:5" x14ac:dyDescent="0.25">
      <c r="A957" s="465">
        <v>155003</v>
      </c>
      <c r="B957" s="465">
        <v>3</v>
      </c>
      <c r="C957" s="465">
        <v>1550</v>
      </c>
      <c r="D957" s="465">
        <v>1810</v>
      </c>
      <c r="E957" s="465">
        <v>3</v>
      </c>
    </row>
    <row r="958" spans="1:5" x14ac:dyDescent="0.25">
      <c r="A958" s="465">
        <v>155004</v>
      </c>
      <c r="B958" s="465">
        <v>4</v>
      </c>
      <c r="C958" s="465">
        <v>1550</v>
      </c>
      <c r="D958" s="465">
        <v>1420</v>
      </c>
      <c r="E958" s="465">
        <v>4</v>
      </c>
    </row>
    <row r="959" spans="1:5" x14ac:dyDescent="0.25">
      <c r="A959" s="465">
        <v>155005</v>
      </c>
      <c r="B959" s="465">
        <v>5</v>
      </c>
      <c r="C959" s="465">
        <v>1550</v>
      </c>
      <c r="D959" s="465">
        <v>1290</v>
      </c>
      <c r="E959" s="465">
        <v>5</v>
      </c>
    </row>
    <row r="960" spans="1:5" x14ac:dyDescent="0.25">
      <c r="A960" s="465">
        <v>156001</v>
      </c>
      <c r="B960" s="465">
        <v>1</v>
      </c>
      <c r="C960" s="465">
        <v>1560</v>
      </c>
      <c r="D960" s="465">
        <v>1560</v>
      </c>
      <c r="E960" s="465">
        <v>1</v>
      </c>
    </row>
    <row r="961" spans="1:5" x14ac:dyDescent="0.25">
      <c r="A961" s="465">
        <v>156002</v>
      </c>
      <c r="B961" s="465">
        <v>2</v>
      </c>
      <c r="C961" s="465">
        <v>1560</v>
      </c>
      <c r="D961" s="465">
        <v>1670</v>
      </c>
      <c r="E961" s="465">
        <v>2</v>
      </c>
    </row>
    <row r="962" spans="1:5" x14ac:dyDescent="0.25">
      <c r="A962" s="465">
        <v>156003</v>
      </c>
      <c r="B962" s="465">
        <v>3</v>
      </c>
      <c r="C962" s="465">
        <v>1560</v>
      </c>
      <c r="D962" s="465">
        <v>1830</v>
      </c>
      <c r="E962" s="465">
        <v>3</v>
      </c>
    </row>
    <row r="963" spans="1:5" x14ac:dyDescent="0.25">
      <c r="A963" s="465">
        <v>156004</v>
      </c>
      <c r="B963" s="465">
        <v>4</v>
      </c>
      <c r="C963" s="465">
        <v>1560</v>
      </c>
      <c r="D963" s="465">
        <v>1450</v>
      </c>
      <c r="E963" s="465">
        <v>4</v>
      </c>
    </row>
    <row r="964" spans="1:5" x14ac:dyDescent="0.25">
      <c r="A964" s="465">
        <v>156005</v>
      </c>
      <c r="B964" s="465">
        <v>5</v>
      </c>
      <c r="C964" s="465">
        <v>1560</v>
      </c>
      <c r="D964" s="465">
        <v>1300</v>
      </c>
      <c r="E964" s="465">
        <v>5</v>
      </c>
    </row>
    <row r="965" spans="1:5" x14ac:dyDescent="0.25">
      <c r="A965" s="465">
        <v>157001</v>
      </c>
      <c r="B965" s="465">
        <v>1</v>
      </c>
      <c r="C965" s="465">
        <v>1570</v>
      </c>
      <c r="D965" s="465">
        <v>1570</v>
      </c>
      <c r="E965" s="465">
        <v>1</v>
      </c>
    </row>
    <row r="966" spans="1:5" x14ac:dyDescent="0.25">
      <c r="A966" s="465">
        <v>157002</v>
      </c>
      <c r="B966" s="465">
        <v>2</v>
      </c>
      <c r="C966" s="465">
        <v>1570</v>
      </c>
      <c r="D966" s="465">
        <v>1690</v>
      </c>
      <c r="E966" s="465">
        <v>2</v>
      </c>
    </row>
    <row r="967" spans="1:5" x14ac:dyDescent="0.25">
      <c r="A967" s="465">
        <v>157003</v>
      </c>
      <c r="B967" s="465">
        <v>3</v>
      </c>
      <c r="C967" s="465">
        <v>1570</v>
      </c>
      <c r="D967" s="465">
        <v>1860</v>
      </c>
      <c r="E967" s="465">
        <v>3</v>
      </c>
    </row>
    <row r="968" spans="1:5" x14ac:dyDescent="0.25">
      <c r="A968" s="465">
        <v>157004</v>
      </c>
      <c r="B968" s="465">
        <v>4</v>
      </c>
      <c r="C968" s="465">
        <v>1570</v>
      </c>
      <c r="D968" s="465">
        <v>1460</v>
      </c>
      <c r="E968" s="465">
        <v>4</v>
      </c>
    </row>
    <row r="969" spans="1:5" x14ac:dyDescent="0.25">
      <c r="A969" s="465">
        <v>157005</v>
      </c>
      <c r="B969" s="465">
        <v>5</v>
      </c>
      <c r="C969" s="465">
        <v>1570</v>
      </c>
      <c r="D969" s="465">
        <v>1320</v>
      </c>
      <c r="E969" s="465">
        <v>5</v>
      </c>
    </row>
    <row r="970" spans="1:5" x14ac:dyDescent="0.25">
      <c r="A970" s="465">
        <v>158001</v>
      </c>
      <c r="B970" s="465">
        <v>1</v>
      </c>
      <c r="C970" s="465">
        <v>1580</v>
      </c>
      <c r="D970" s="465">
        <v>1580</v>
      </c>
      <c r="E970" s="465">
        <v>1</v>
      </c>
    </row>
    <row r="971" spans="1:5" x14ac:dyDescent="0.25">
      <c r="A971" s="465">
        <v>158002</v>
      </c>
      <c r="B971" s="465">
        <v>2</v>
      </c>
      <c r="C971" s="465">
        <v>1580</v>
      </c>
      <c r="D971" s="465">
        <v>1700</v>
      </c>
      <c r="E971" s="465">
        <v>2</v>
      </c>
    </row>
    <row r="972" spans="1:5" x14ac:dyDescent="0.25">
      <c r="A972" s="465">
        <v>158003</v>
      </c>
      <c r="B972" s="465">
        <v>3</v>
      </c>
      <c r="C972" s="465">
        <v>1580</v>
      </c>
      <c r="D972" s="465">
        <v>1880</v>
      </c>
      <c r="E972" s="465">
        <v>3</v>
      </c>
    </row>
    <row r="973" spans="1:5" x14ac:dyDescent="0.25">
      <c r="A973" s="465">
        <v>158004</v>
      </c>
      <c r="B973" s="465">
        <v>4</v>
      </c>
      <c r="C973" s="465">
        <v>1580</v>
      </c>
      <c r="D973" s="465">
        <v>1470</v>
      </c>
      <c r="E973" s="465">
        <v>4</v>
      </c>
    </row>
    <row r="974" spans="1:5" x14ac:dyDescent="0.25">
      <c r="A974" s="465">
        <v>158005</v>
      </c>
      <c r="B974" s="465">
        <v>5</v>
      </c>
      <c r="C974" s="465">
        <v>1580</v>
      </c>
      <c r="D974" s="465">
        <v>1330</v>
      </c>
      <c r="E974" s="465">
        <v>5</v>
      </c>
    </row>
    <row r="975" spans="1:5" x14ac:dyDescent="0.25">
      <c r="A975" s="465">
        <v>159001</v>
      </c>
      <c r="B975" s="465">
        <v>1</v>
      </c>
      <c r="C975" s="465">
        <v>1590</v>
      </c>
      <c r="D975" s="465">
        <v>1590</v>
      </c>
      <c r="E975" s="465">
        <v>1</v>
      </c>
    </row>
    <row r="976" spans="1:5" x14ac:dyDescent="0.25">
      <c r="A976" s="465">
        <v>159002</v>
      </c>
      <c r="B976" s="465">
        <v>2</v>
      </c>
      <c r="C976" s="465">
        <v>1590</v>
      </c>
      <c r="D976" s="465">
        <v>1710</v>
      </c>
      <c r="E976" s="465">
        <v>2</v>
      </c>
    </row>
    <row r="977" spans="1:5" x14ac:dyDescent="0.25">
      <c r="A977" s="465">
        <v>159003</v>
      </c>
      <c r="B977" s="465">
        <v>3</v>
      </c>
      <c r="C977" s="465">
        <v>1590</v>
      </c>
      <c r="D977" s="465">
        <v>1890</v>
      </c>
      <c r="E977" s="465">
        <v>3</v>
      </c>
    </row>
    <row r="978" spans="1:5" x14ac:dyDescent="0.25">
      <c r="A978" s="465">
        <v>159004</v>
      </c>
      <c r="B978" s="465">
        <v>4</v>
      </c>
      <c r="C978" s="465">
        <v>1590</v>
      </c>
      <c r="D978" s="465">
        <v>1480</v>
      </c>
      <c r="E978" s="465">
        <v>4</v>
      </c>
    </row>
    <row r="979" spans="1:5" x14ac:dyDescent="0.25">
      <c r="A979" s="465">
        <v>159005</v>
      </c>
      <c r="B979" s="465">
        <v>5</v>
      </c>
      <c r="C979" s="465">
        <v>1590</v>
      </c>
      <c r="D979" s="465">
        <v>1340</v>
      </c>
      <c r="E979" s="465">
        <v>5</v>
      </c>
    </row>
    <row r="980" spans="1:5" x14ac:dyDescent="0.25">
      <c r="A980" s="465">
        <v>160001</v>
      </c>
      <c r="B980" s="465">
        <v>1</v>
      </c>
      <c r="C980" s="465">
        <v>1600</v>
      </c>
      <c r="D980" s="465">
        <v>1600</v>
      </c>
      <c r="E980" s="465">
        <v>1</v>
      </c>
    </row>
    <row r="981" spans="1:5" x14ac:dyDescent="0.25">
      <c r="A981" s="465">
        <v>160002</v>
      </c>
      <c r="B981" s="465">
        <v>2</v>
      </c>
      <c r="C981" s="465">
        <v>1600</v>
      </c>
      <c r="D981" s="465">
        <v>1720</v>
      </c>
      <c r="E981" s="465">
        <v>2</v>
      </c>
    </row>
    <row r="982" spans="1:5" x14ac:dyDescent="0.25">
      <c r="A982" s="465">
        <v>160003</v>
      </c>
      <c r="B982" s="465">
        <v>3</v>
      </c>
      <c r="C982" s="465">
        <v>1600</v>
      </c>
      <c r="D982" s="465">
        <v>1910</v>
      </c>
      <c r="E982" s="465">
        <v>3</v>
      </c>
    </row>
    <row r="983" spans="1:5" x14ac:dyDescent="0.25">
      <c r="A983" s="465">
        <v>160004</v>
      </c>
      <c r="B983" s="465">
        <v>4</v>
      </c>
      <c r="C983" s="465">
        <v>1600</v>
      </c>
      <c r="D983" s="465">
        <v>1490</v>
      </c>
      <c r="E983" s="465">
        <v>4</v>
      </c>
    </row>
    <row r="984" spans="1:5" x14ac:dyDescent="0.25">
      <c r="A984" s="465">
        <v>160005</v>
      </c>
      <c r="B984" s="465">
        <v>5</v>
      </c>
      <c r="C984" s="465">
        <v>1600</v>
      </c>
      <c r="D984" s="465">
        <v>1350</v>
      </c>
      <c r="E984" s="465">
        <v>5</v>
      </c>
    </row>
    <row r="985" spans="1:5" x14ac:dyDescent="0.25">
      <c r="A985" s="465">
        <v>161001</v>
      </c>
      <c r="B985" s="465">
        <v>1</v>
      </c>
      <c r="C985" s="465">
        <v>1610</v>
      </c>
      <c r="D985" s="465">
        <v>1610</v>
      </c>
      <c r="E985" s="465">
        <v>1</v>
      </c>
    </row>
    <row r="986" spans="1:5" x14ac:dyDescent="0.25">
      <c r="A986" s="465">
        <v>161002</v>
      </c>
      <c r="B986" s="465">
        <v>2</v>
      </c>
      <c r="C986" s="465">
        <v>1610</v>
      </c>
      <c r="D986" s="465">
        <v>1730</v>
      </c>
      <c r="E986" s="465">
        <v>2</v>
      </c>
    </row>
    <row r="987" spans="1:5" x14ac:dyDescent="0.25">
      <c r="A987" s="465">
        <v>161003</v>
      </c>
      <c r="B987" s="465">
        <v>3</v>
      </c>
      <c r="C987" s="465">
        <v>1610</v>
      </c>
      <c r="D987" s="465">
        <v>1930</v>
      </c>
      <c r="E987" s="465">
        <v>3</v>
      </c>
    </row>
    <row r="988" spans="1:5" x14ac:dyDescent="0.25">
      <c r="A988" s="465">
        <v>161004</v>
      </c>
      <c r="B988" s="465">
        <v>4</v>
      </c>
      <c r="C988" s="465">
        <v>1610</v>
      </c>
      <c r="D988" s="465">
        <v>1500</v>
      </c>
      <c r="E988" s="465">
        <v>4</v>
      </c>
    </row>
    <row r="989" spans="1:5" x14ac:dyDescent="0.25">
      <c r="A989" s="465">
        <v>161005</v>
      </c>
      <c r="B989" s="465">
        <v>5</v>
      </c>
      <c r="C989" s="465">
        <v>1610</v>
      </c>
      <c r="D989" s="465">
        <v>1360</v>
      </c>
      <c r="E989" s="465">
        <v>5</v>
      </c>
    </row>
    <row r="990" spans="1:5" x14ac:dyDescent="0.25">
      <c r="A990" s="465">
        <v>162001</v>
      </c>
      <c r="B990" s="465">
        <v>1</v>
      </c>
      <c r="C990" s="465">
        <v>1620</v>
      </c>
      <c r="D990" s="465">
        <v>1620</v>
      </c>
      <c r="E990" s="465">
        <v>1</v>
      </c>
    </row>
    <row r="991" spans="1:5" x14ac:dyDescent="0.25">
      <c r="A991" s="465">
        <v>162002</v>
      </c>
      <c r="B991" s="465">
        <v>2</v>
      </c>
      <c r="C991" s="465">
        <v>1620</v>
      </c>
      <c r="D991" s="465">
        <v>1750</v>
      </c>
      <c r="E991" s="465">
        <v>2</v>
      </c>
    </row>
    <row r="992" spans="1:5" x14ac:dyDescent="0.25">
      <c r="A992" s="465">
        <v>162003</v>
      </c>
      <c r="B992" s="465">
        <v>3</v>
      </c>
      <c r="C992" s="465">
        <v>1620</v>
      </c>
      <c r="D992" s="465">
        <v>1950</v>
      </c>
      <c r="E992" s="465">
        <v>3</v>
      </c>
    </row>
    <row r="993" spans="1:5" x14ac:dyDescent="0.25">
      <c r="A993" s="465">
        <v>162004</v>
      </c>
      <c r="B993" s="465">
        <v>4</v>
      </c>
      <c r="C993" s="465">
        <v>1620</v>
      </c>
      <c r="D993" s="465">
        <v>1510</v>
      </c>
      <c r="E993" s="465">
        <v>4</v>
      </c>
    </row>
    <row r="994" spans="1:5" x14ac:dyDescent="0.25">
      <c r="A994" s="465">
        <v>162005</v>
      </c>
      <c r="B994" s="465">
        <v>5</v>
      </c>
      <c r="C994" s="465">
        <v>1620</v>
      </c>
      <c r="D994" s="465">
        <v>1370</v>
      </c>
      <c r="E994" s="465">
        <v>5</v>
      </c>
    </row>
    <row r="995" spans="1:5" x14ac:dyDescent="0.25">
      <c r="A995" s="465">
        <v>163001</v>
      </c>
      <c r="B995" s="465">
        <v>1</v>
      </c>
      <c r="C995" s="465">
        <v>1630</v>
      </c>
      <c r="D995" s="465">
        <v>1630</v>
      </c>
      <c r="E995" s="465">
        <v>1</v>
      </c>
    </row>
    <row r="996" spans="1:5" x14ac:dyDescent="0.25">
      <c r="A996" s="465">
        <v>163002</v>
      </c>
      <c r="B996" s="465">
        <v>2</v>
      </c>
      <c r="C996" s="465">
        <v>1630</v>
      </c>
      <c r="D996" s="465">
        <v>1760</v>
      </c>
      <c r="E996" s="465">
        <v>2</v>
      </c>
    </row>
    <row r="997" spans="1:5" x14ac:dyDescent="0.25">
      <c r="A997" s="465">
        <v>163003</v>
      </c>
      <c r="B997" s="465">
        <v>3</v>
      </c>
      <c r="C997" s="465">
        <v>1630</v>
      </c>
      <c r="D997" s="465">
        <v>1980</v>
      </c>
      <c r="E997" s="465">
        <v>3</v>
      </c>
    </row>
    <row r="998" spans="1:5" x14ac:dyDescent="0.25">
      <c r="A998" s="465">
        <v>163004</v>
      </c>
      <c r="B998" s="465">
        <v>4</v>
      </c>
      <c r="C998" s="465">
        <v>1630</v>
      </c>
      <c r="D998" s="465">
        <v>1530</v>
      </c>
      <c r="E998" s="465">
        <v>4</v>
      </c>
    </row>
    <row r="999" spans="1:5" x14ac:dyDescent="0.25">
      <c r="A999" s="465">
        <v>163005</v>
      </c>
      <c r="B999" s="465">
        <v>5</v>
      </c>
      <c r="C999" s="465">
        <v>1630</v>
      </c>
      <c r="D999" s="465">
        <v>1390</v>
      </c>
      <c r="E999" s="465">
        <v>5</v>
      </c>
    </row>
    <row r="1000" spans="1:5" x14ac:dyDescent="0.25">
      <c r="A1000" s="465">
        <v>164001</v>
      </c>
      <c r="B1000" s="465">
        <v>1</v>
      </c>
      <c r="C1000" s="465">
        <v>1640</v>
      </c>
      <c r="D1000" s="465">
        <v>1640</v>
      </c>
      <c r="E1000" s="465">
        <v>1</v>
      </c>
    </row>
    <row r="1001" spans="1:5" x14ac:dyDescent="0.25">
      <c r="A1001" s="465">
        <v>164002</v>
      </c>
      <c r="B1001" s="465">
        <v>2</v>
      </c>
      <c r="C1001" s="465">
        <v>1640</v>
      </c>
      <c r="D1001" s="465">
        <v>1780</v>
      </c>
      <c r="E1001" s="465">
        <v>2</v>
      </c>
    </row>
    <row r="1002" spans="1:5" x14ac:dyDescent="0.25">
      <c r="A1002" s="465">
        <v>164003</v>
      </c>
      <c r="B1002" s="465">
        <v>3</v>
      </c>
      <c r="C1002" s="465">
        <v>1640</v>
      </c>
      <c r="D1002" s="465">
        <v>2000</v>
      </c>
      <c r="E1002" s="465">
        <v>3</v>
      </c>
    </row>
    <row r="1003" spans="1:5" x14ac:dyDescent="0.25">
      <c r="A1003" s="465">
        <v>164004</v>
      </c>
      <c r="B1003" s="465">
        <v>4</v>
      </c>
      <c r="C1003" s="465">
        <v>1640</v>
      </c>
      <c r="D1003" s="465">
        <v>1540</v>
      </c>
      <c r="E1003" s="465">
        <v>4</v>
      </c>
    </row>
    <row r="1004" spans="1:5" x14ac:dyDescent="0.25">
      <c r="A1004" s="465">
        <v>164005</v>
      </c>
      <c r="B1004" s="465">
        <v>5</v>
      </c>
      <c r="C1004" s="465">
        <v>1640</v>
      </c>
      <c r="D1004" s="465">
        <v>1400</v>
      </c>
      <c r="E1004" s="465">
        <v>5</v>
      </c>
    </row>
    <row r="1005" spans="1:5" x14ac:dyDescent="0.25">
      <c r="A1005" s="465">
        <v>165001</v>
      </c>
      <c r="B1005" s="465">
        <v>1</v>
      </c>
      <c r="C1005" s="465">
        <v>1650</v>
      </c>
      <c r="D1005" s="465">
        <v>1650</v>
      </c>
      <c r="E1005" s="465">
        <v>1</v>
      </c>
    </row>
    <row r="1006" spans="1:5" x14ac:dyDescent="0.25">
      <c r="A1006" s="465">
        <v>165002</v>
      </c>
      <c r="B1006" s="465">
        <v>2</v>
      </c>
      <c r="C1006" s="465">
        <v>1650</v>
      </c>
      <c r="D1006" s="465">
        <v>1800</v>
      </c>
      <c r="E1006" s="465">
        <v>2</v>
      </c>
    </row>
    <row r="1007" spans="1:5" x14ac:dyDescent="0.25">
      <c r="A1007" s="465">
        <v>165003</v>
      </c>
      <c r="B1007" s="465">
        <v>3</v>
      </c>
      <c r="C1007" s="465">
        <v>1650</v>
      </c>
      <c r="D1007" s="465">
        <v>2030</v>
      </c>
      <c r="E1007" s="465">
        <v>3</v>
      </c>
    </row>
    <row r="1008" spans="1:5" x14ac:dyDescent="0.25">
      <c r="A1008" s="465">
        <v>165004</v>
      </c>
      <c r="B1008" s="465">
        <v>4</v>
      </c>
      <c r="C1008" s="465">
        <v>1650</v>
      </c>
      <c r="D1008" s="465">
        <v>1540</v>
      </c>
      <c r="E1008" s="465">
        <v>4</v>
      </c>
    </row>
    <row r="1009" spans="1:5" x14ac:dyDescent="0.25">
      <c r="A1009" s="465">
        <v>165005</v>
      </c>
      <c r="B1009" s="465">
        <v>5</v>
      </c>
      <c r="C1009" s="465">
        <v>1650</v>
      </c>
      <c r="D1009" s="465">
        <v>1410</v>
      </c>
      <c r="E1009" s="465">
        <v>5</v>
      </c>
    </row>
    <row r="1010" spans="1:5" x14ac:dyDescent="0.25">
      <c r="A1010" s="465">
        <v>166001</v>
      </c>
      <c r="B1010" s="465">
        <v>1</v>
      </c>
      <c r="C1010" s="465">
        <v>1660</v>
      </c>
      <c r="D1010" s="465">
        <v>1660</v>
      </c>
      <c r="E1010" s="465">
        <v>1</v>
      </c>
    </row>
    <row r="1011" spans="1:5" x14ac:dyDescent="0.25">
      <c r="A1011" s="465">
        <v>166002</v>
      </c>
      <c r="B1011" s="465">
        <v>2</v>
      </c>
      <c r="C1011" s="465">
        <v>1660</v>
      </c>
      <c r="D1011" s="465">
        <v>1810</v>
      </c>
      <c r="E1011" s="465">
        <v>2</v>
      </c>
    </row>
    <row r="1012" spans="1:5" x14ac:dyDescent="0.25">
      <c r="A1012" s="465">
        <v>166003</v>
      </c>
      <c r="B1012" s="465">
        <v>3</v>
      </c>
      <c r="C1012" s="465">
        <v>1660</v>
      </c>
      <c r="D1012" s="465">
        <v>2060</v>
      </c>
      <c r="E1012" s="465">
        <v>3</v>
      </c>
    </row>
    <row r="1013" spans="1:5" x14ac:dyDescent="0.25">
      <c r="A1013" s="465">
        <v>166004</v>
      </c>
      <c r="B1013" s="465">
        <v>4</v>
      </c>
      <c r="C1013" s="465">
        <v>1660</v>
      </c>
      <c r="D1013" s="465">
        <v>1550</v>
      </c>
      <c r="E1013" s="465">
        <v>4</v>
      </c>
    </row>
    <row r="1014" spans="1:5" x14ac:dyDescent="0.25">
      <c r="A1014" s="465">
        <v>166005</v>
      </c>
      <c r="B1014" s="465">
        <v>5</v>
      </c>
      <c r="C1014" s="465">
        <v>1660</v>
      </c>
      <c r="D1014" s="465">
        <v>1430</v>
      </c>
      <c r="E1014" s="465">
        <v>5</v>
      </c>
    </row>
    <row r="1015" spans="1:5" x14ac:dyDescent="0.25">
      <c r="A1015" s="465">
        <v>167001</v>
      </c>
      <c r="B1015" s="465">
        <v>1</v>
      </c>
      <c r="C1015" s="465">
        <v>1670</v>
      </c>
      <c r="D1015" s="465">
        <v>1670</v>
      </c>
      <c r="E1015" s="465">
        <v>1</v>
      </c>
    </row>
    <row r="1016" spans="1:5" x14ac:dyDescent="0.25">
      <c r="A1016" s="465">
        <v>167002</v>
      </c>
      <c r="B1016" s="465">
        <v>2</v>
      </c>
      <c r="C1016" s="465">
        <v>1670</v>
      </c>
      <c r="D1016" s="465">
        <v>1830</v>
      </c>
      <c r="E1016" s="465">
        <v>2</v>
      </c>
    </row>
    <row r="1017" spans="1:5" x14ac:dyDescent="0.25">
      <c r="A1017" s="465">
        <v>167003</v>
      </c>
      <c r="B1017" s="465">
        <v>3</v>
      </c>
      <c r="C1017" s="465">
        <v>1670</v>
      </c>
      <c r="D1017" s="465">
        <v>2080</v>
      </c>
      <c r="E1017" s="465">
        <v>3</v>
      </c>
    </row>
    <row r="1018" spans="1:5" x14ac:dyDescent="0.25">
      <c r="A1018" s="465">
        <v>167004</v>
      </c>
      <c r="B1018" s="465">
        <v>4</v>
      </c>
      <c r="C1018" s="465">
        <v>1670</v>
      </c>
      <c r="D1018" s="465">
        <v>1560</v>
      </c>
      <c r="E1018" s="465">
        <v>4</v>
      </c>
    </row>
    <row r="1019" spans="1:5" x14ac:dyDescent="0.25">
      <c r="A1019" s="465">
        <v>167005</v>
      </c>
      <c r="B1019" s="465">
        <v>5</v>
      </c>
      <c r="C1019" s="465">
        <v>1670</v>
      </c>
      <c r="D1019" s="465">
        <v>1440</v>
      </c>
      <c r="E1019" s="465">
        <v>5</v>
      </c>
    </row>
    <row r="1020" spans="1:5" x14ac:dyDescent="0.25">
      <c r="A1020" s="465">
        <v>168001</v>
      </c>
      <c r="B1020" s="465">
        <v>1</v>
      </c>
      <c r="C1020" s="465">
        <v>1680</v>
      </c>
      <c r="D1020" s="465">
        <v>1680</v>
      </c>
      <c r="E1020" s="465">
        <v>1</v>
      </c>
    </row>
    <row r="1021" spans="1:5" x14ac:dyDescent="0.25">
      <c r="A1021" s="465">
        <v>168002</v>
      </c>
      <c r="B1021" s="465">
        <v>2</v>
      </c>
      <c r="C1021" s="465">
        <v>1680</v>
      </c>
      <c r="D1021" s="465">
        <v>1840</v>
      </c>
      <c r="E1021" s="465">
        <v>2</v>
      </c>
    </row>
    <row r="1022" spans="1:5" x14ac:dyDescent="0.25">
      <c r="A1022" s="465">
        <v>168003</v>
      </c>
      <c r="B1022" s="465">
        <v>3</v>
      </c>
      <c r="C1022" s="465">
        <v>1680</v>
      </c>
      <c r="D1022" s="465">
        <v>2110</v>
      </c>
      <c r="E1022" s="465">
        <v>3</v>
      </c>
    </row>
    <row r="1023" spans="1:5" x14ac:dyDescent="0.25">
      <c r="A1023" s="465">
        <v>168004</v>
      </c>
      <c r="B1023" s="465">
        <v>4</v>
      </c>
      <c r="C1023" s="465">
        <v>1680</v>
      </c>
      <c r="D1023" s="465">
        <v>1560</v>
      </c>
      <c r="E1023" s="465">
        <v>4</v>
      </c>
    </row>
    <row r="1024" spans="1:5" x14ac:dyDescent="0.25">
      <c r="A1024" s="465">
        <v>168005</v>
      </c>
      <c r="B1024" s="465">
        <v>5</v>
      </c>
      <c r="C1024" s="465">
        <v>1680</v>
      </c>
      <c r="D1024" s="465">
        <v>1450</v>
      </c>
      <c r="E1024" s="465">
        <v>5</v>
      </c>
    </row>
    <row r="1025" spans="1:5" x14ac:dyDescent="0.25">
      <c r="A1025" s="465">
        <v>169001</v>
      </c>
      <c r="B1025" s="465">
        <v>1</v>
      </c>
      <c r="C1025" s="465">
        <v>1690</v>
      </c>
      <c r="D1025" s="465">
        <v>1690</v>
      </c>
      <c r="E1025" s="465">
        <v>1</v>
      </c>
    </row>
    <row r="1026" spans="1:5" x14ac:dyDescent="0.25">
      <c r="A1026" s="465">
        <v>169002</v>
      </c>
      <c r="B1026" s="465">
        <v>2</v>
      </c>
      <c r="C1026" s="465">
        <v>1690</v>
      </c>
      <c r="D1026" s="465">
        <v>1860</v>
      </c>
      <c r="E1026" s="465">
        <v>2</v>
      </c>
    </row>
    <row r="1027" spans="1:5" x14ac:dyDescent="0.25">
      <c r="A1027" s="465">
        <v>169003</v>
      </c>
      <c r="B1027" s="465">
        <v>3</v>
      </c>
      <c r="C1027" s="465">
        <v>1690</v>
      </c>
      <c r="D1027" s="465">
        <v>2130</v>
      </c>
      <c r="E1027" s="465">
        <v>3</v>
      </c>
    </row>
    <row r="1028" spans="1:5" x14ac:dyDescent="0.25">
      <c r="A1028" s="465">
        <v>169004</v>
      </c>
      <c r="B1028" s="465">
        <v>4</v>
      </c>
      <c r="C1028" s="465">
        <v>1690</v>
      </c>
      <c r="D1028" s="465">
        <v>1570</v>
      </c>
      <c r="E1028" s="465">
        <v>4</v>
      </c>
    </row>
    <row r="1029" spans="1:5" x14ac:dyDescent="0.25">
      <c r="A1029" s="465">
        <v>169005</v>
      </c>
      <c r="B1029" s="465">
        <v>5</v>
      </c>
      <c r="C1029" s="465">
        <v>1690</v>
      </c>
      <c r="D1029" s="465">
        <v>1460</v>
      </c>
      <c r="E1029" s="465">
        <v>5</v>
      </c>
    </row>
    <row r="1030" spans="1:5" x14ac:dyDescent="0.25">
      <c r="A1030" s="465">
        <v>170001</v>
      </c>
      <c r="B1030" s="465">
        <v>1</v>
      </c>
      <c r="C1030" s="465">
        <v>1700</v>
      </c>
      <c r="D1030" s="465">
        <v>1700</v>
      </c>
      <c r="E1030" s="465">
        <v>1</v>
      </c>
    </row>
    <row r="1031" spans="1:5" x14ac:dyDescent="0.25">
      <c r="A1031" s="465">
        <v>170002</v>
      </c>
      <c r="B1031" s="465">
        <v>2</v>
      </c>
      <c r="C1031" s="465">
        <v>1700</v>
      </c>
      <c r="D1031" s="465">
        <v>1880</v>
      </c>
      <c r="E1031" s="465">
        <v>2</v>
      </c>
    </row>
    <row r="1032" spans="1:5" x14ac:dyDescent="0.25">
      <c r="A1032" s="465">
        <v>170003</v>
      </c>
      <c r="B1032" s="465">
        <v>3</v>
      </c>
      <c r="C1032" s="465">
        <v>1700</v>
      </c>
      <c r="D1032" s="465">
        <v>2150</v>
      </c>
      <c r="E1032" s="465">
        <v>3</v>
      </c>
    </row>
    <row r="1033" spans="1:5" x14ac:dyDescent="0.25">
      <c r="A1033" s="465">
        <v>170004</v>
      </c>
      <c r="B1033" s="465">
        <v>4</v>
      </c>
      <c r="C1033" s="465">
        <v>1700</v>
      </c>
      <c r="D1033" s="465">
        <v>1580</v>
      </c>
      <c r="E1033" s="465">
        <v>4</v>
      </c>
    </row>
    <row r="1034" spans="1:5" x14ac:dyDescent="0.25">
      <c r="A1034" s="465">
        <v>170005</v>
      </c>
      <c r="B1034" s="465">
        <v>5</v>
      </c>
      <c r="C1034" s="465">
        <v>1700</v>
      </c>
      <c r="D1034" s="465">
        <v>1470</v>
      </c>
      <c r="E1034" s="465">
        <v>5</v>
      </c>
    </row>
    <row r="1035" spans="1:5" x14ac:dyDescent="0.25">
      <c r="A1035" s="465">
        <v>171001</v>
      </c>
      <c r="B1035" s="465">
        <v>1</v>
      </c>
      <c r="C1035" s="465">
        <v>1710</v>
      </c>
      <c r="D1035" s="465">
        <v>1710</v>
      </c>
      <c r="E1035" s="465">
        <v>1</v>
      </c>
    </row>
    <row r="1036" spans="1:5" x14ac:dyDescent="0.25">
      <c r="A1036" s="465">
        <v>171002</v>
      </c>
      <c r="B1036" s="465">
        <v>2</v>
      </c>
      <c r="C1036" s="465">
        <v>1710</v>
      </c>
      <c r="D1036" s="465">
        <v>1890</v>
      </c>
      <c r="E1036" s="465">
        <v>2</v>
      </c>
    </row>
    <row r="1037" spans="1:5" x14ac:dyDescent="0.25">
      <c r="A1037" s="465">
        <v>171003</v>
      </c>
      <c r="B1037" s="465">
        <v>3</v>
      </c>
      <c r="C1037" s="465">
        <v>1710</v>
      </c>
      <c r="D1037" s="465">
        <v>1590</v>
      </c>
      <c r="E1037" s="465">
        <v>3</v>
      </c>
    </row>
    <row r="1038" spans="1:5" x14ac:dyDescent="0.25">
      <c r="A1038" s="465">
        <v>171004</v>
      </c>
      <c r="B1038" s="465">
        <v>4</v>
      </c>
      <c r="C1038" s="465">
        <v>1710</v>
      </c>
      <c r="D1038" s="465">
        <v>1480</v>
      </c>
      <c r="E1038" s="465">
        <v>4</v>
      </c>
    </row>
    <row r="1039" spans="1:5" x14ac:dyDescent="0.25">
      <c r="A1039" s="465">
        <v>172001</v>
      </c>
      <c r="B1039" s="465">
        <v>1</v>
      </c>
      <c r="C1039" s="465">
        <v>1720</v>
      </c>
      <c r="D1039" s="465">
        <v>1720</v>
      </c>
      <c r="E1039" s="465">
        <v>1</v>
      </c>
    </row>
    <row r="1040" spans="1:5" x14ac:dyDescent="0.25">
      <c r="A1040" s="465">
        <v>172002</v>
      </c>
      <c r="B1040" s="465">
        <v>2</v>
      </c>
      <c r="C1040" s="465">
        <v>1720</v>
      </c>
      <c r="D1040" s="465">
        <v>1910</v>
      </c>
      <c r="E1040" s="465">
        <v>2</v>
      </c>
    </row>
    <row r="1041" spans="1:5" x14ac:dyDescent="0.25">
      <c r="A1041" s="465">
        <v>172003</v>
      </c>
      <c r="B1041" s="465">
        <v>3</v>
      </c>
      <c r="C1041" s="465">
        <v>1720</v>
      </c>
      <c r="D1041" s="465">
        <v>1600</v>
      </c>
      <c r="E1041" s="465">
        <v>3</v>
      </c>
    </row>
    <row r="1042" spans="1:5" x14ac:dyDescent="0.25">
      <c r="A1042" s="465">
        <v>172004</v>
      </c>
      <c r="B1042" s="465">
        <v>4</v>
      </c>
      <c r="C1042" s="465">
        <v>1720</v>
      </c>
      <c r="D1042" s="465">
        <v>1490</v>
      </c>
      <c r="E1042" s="465">
        <v>4</v>
      </c>
    </row>
    <row r="1043" spans="1:5" x14ac:dyDescent="0.25">
      <c r="A1043" s="465">
        <v>173001</v>
      </c>
      <c r="B1043" s="465">
        <v>1</v>
      </c>
      <c r="C1043" s="465">
        <v>1730</v>
      </c>
      <c r="D1043" s="465">
        <v>1730</v>
      </c>
      <c r="E1043" s="465">
        <v>1</v>
      </c>
    </row>
    <row r="1044" spans="1:5" x14ac:dyDescent="0.25">
      <c r="A1044" s="465">
        <v>173002</v>
      </c>
      <c r="B1044" s="465">
        <v>2</v>
      </c>
      <c r="C1044" s="465">
        <v>1730</v>
      </c>
      <c r="D1044" s="465">
        <v>1920</v>
      </c>
      <c r="E1044" s="465">
        <v>2</v>
      </c>
    </row>
    <row r="1045" spans="1:5" x14ac:dyDescent="0.25">
      <c r="A1045" s="465">
        <v>173003</v>
      </c>
      <c r="B1045" s="465">
        <v>3</v>
      </c>
      <c r="C1045" s="465">
        <v>1730</v>
      </c>
      <c r="D1045" s="465">
        <v>1610</v>
      </c>
      <c r="E1045" s="465">
        <v>3</v>
      </c>
    </row>
    <row r="1046" spans="1:5" x14ac:dyDescent="0.25">
      <c r="A1046" s="465">
        <v>173004</v>
      </c>
      <c r="B1046" s="465">
        <v>4</v>
      </c>
      <c r="C1046" s="465">
        <v>1730</v>
      </c>
      <c r="D1046" s="465">
        <v>1500</v>
      </c>
      <c r="E1046" s="465">
        <v>4</v>
      </c>
    </row>
    <row r="1047" spans="1:5" x14ac:dyDescent="0.25">
      <c r="A1047" s="465">
        <v>174001</v>
      </c>
      <c r="B1047" s="465">
        <v>1</v>
      </c>
      <c r="C1047" s="465">
        <v>1740</v>
      </c>
      <c r="D1047" s="465">
        <v>1740</v>
      </c>
      <c r="E1047" s="465">
        <v>1</v>
      </c>
    </row>
    <row r="1048" spans="1:5" x14ac:dyDescent="0.25">
      <c r="A1048" s="465">
        <v>174002</v>
      </c>
      <c r="B1048" s="465">
        <v>2</v>
      </c>
      <c r="C1048" s="465">
        <v>1740</v>
      </c>
      <c r="D1048" s="465">
        <v>1940</v>
      </c>
      <c r="E1048" s="465">
        <v>2</v>
      </c>
    </row>
    <row r="1049" spans="1:5" x14ac:dyDescent="0.25">
      <c r="A1049" s="465">
        <v>174003</v>
      </c>
      <c r="B1049" s="465">
        <v>3</v>
      </c>
      <c r="C1049" s="465">
        <v>1740</v>
      </c>
      <c r="D1049" s="465">
        <v>1620</v>
      </c>
      <c r="E1049" s="465">
        <v>3</v>
      </c>
    </row>
    <row r="1050" spans="1:5" x14ac:dyDescent="0.25">
      <c r="A1050" s="465">
        <v>174004</v>
      </c>
      <c r="B1050" s="465">
        <v>4</v>
      </c>
      <c r="C1050" s="465">
        <v>1740</v>
      </c>
      <c r="D1050" s="465">
        <v>1500</v>
      </c>
      <c r="E1050" s="465">
        <v>4</v>
      </c>
    </row>
    <row r="1051" spans="1:5" x14ac:dyDescent="0.25">
      <c r="A1051" s="465">
        <v>175001</v>
      </c>
      <c r="B1051" s="465">
        <v>1</v>
      </c>
      <c r="C1051" s="465">
        <v>1750</v>
      </c>
      <c r="D1051" s="465">
        <v>1750</v>
      </c>
      <c r="E1051" s="465">
        <v>1</v>
      </c>
    </row>
    <row r="1052" spans="1:5" x14ac:dyDescent="0.25">
      <c r="A1052" s="465">
        <v>175002</v>
      </c>
      <c r="B1052" s="465">
        <v>2</v>
      </c>
      <c r="C1052" s="465">
        <v>1750</v>
      </c>
      <c r="D1052" s="465">
        <v>1960</v>
      </c>
      <c r="E1052" s="465">
        <v>2</v>
      </c>
    </row>
    <row r="1053" spans="1:5" x14ac:dyDescent="0.25">
      <c r="A1053" s="465">
        <v>175003</v>
      </c>
      <c r="B1053" s="465">
        <v>3</v>
      </c>
      <c r="C1053" s="465">
        <v>1750</v>
      </c>
      <c r="D1053" s="465">
        <v>1620</v>
      </c>
      <c r="E1053" s="465">
        <v>3</v>
      </c>
    </row>
    <row r="1054" spans="1:5" x14ac:dyDescent="0.25">
      <c r="A1054" s="465">
        <v>175004</v>
      </c>
      <c r="B1054" s="465">
        <v>4</v>
      </c>
      <c r="C1054" s="465">
        <v>1750</v>
      </c>
      <c r="D1054" s="465">
        <v>1520</v>
      </c>
      <c r="E1054" s="465">
        <v>4</v>
      </c>
    </row>
    <row r="1055" spans="1:5" x14ac:dyDescent="0.25">
      <c r="A1055" s="465">
        <v>176001</v>
      </c>
      <c r="B1055" s="465">
        <v>1</v>
      </c>
      <c r="C1055" s="465">
        <v>1760</v>
      </c>
      <c r="D1055" s="465">
        <v>1760</v>
      </c>
      <c r="E1055" s="465">
        <v>1</v>
      </c>
    </row>
    <row r="1056" spans="1:5" x14ac:dyDescent="0.25">
      <c r="A1056" s="465">
        <v>176002</v>
      </c>
      <c r="B1056" s="465">
        <v>2</v>
      </c>
      <c r="C1056" s="465">
        <v>1760</v>
      </c>
      <c r="D1056" s="465">
        <v>1970</v>
      </c>
      <c r="E1056" s="465">
        <v>2</v>
      </c>
    </row>
    <row r="1057" spans="1:5" x14ac:dyDescent="0.25">
      <c r="A1057" s="465">
        <v>176003</v>
      </c>
      <c r="B1057" s="465">
        <v>3</v>
      </c>
      <c r="C1057" s="465">
        <v>1760</v>
      </c>
      <c r="D1057" s="465">
        <v>1630</v>
      </c>
      <c r="E1057" s="465">
        <v>3</v>
      </c>
    </row>
    <row r="1058" spans="1:5" x14ac:dyDescent="0.25">
      <c r="A1058" s="465">
        <v>176004</v>
      </c>
      <c r="B1058" s="465">
        <v>4</v>
      </c>
      <c r="C1058" s="465">
        <v>1760</v>
      </c>
      <c r="D1058" s="465">
        <v>1530</v>
      </c>
      <c r="E1058" s="465">
        <v>4</v>
      </c>
    </row>
    <row r="1059" spans="1:5" x14ac:dyDescent="0.25">
      <c r="A1059" s="465">
        <v>177001</v>
      </c>
      <c r="B1059" s="465">
        <v>1</v>
      </c>
      <c r="C1059" s="465">
        <v>1770</v>
      </c>
      <c r="D1059" s="465">
        <v>1770</v>
      </c>
      <c r="E1059" s="465">
        <v>1</v>
      </c>
    </row>
    <row r="1060" spans="1:5" x14ac:dyDescent="0.25">
      <c r="A1060" s="465">
        <v>177002</v>
      </c>
      <c r="B1060" s="465">
        <v>2</v>
      </c>
      <c r="C1060" s="465">
        <v>1770</v>
      </c>
      <c r="D1060" s="465">
        <v>1990</v>
      </c>
      <c r="E1060" s="465">
        <v>2</v>
      </c>
    </row>
    <row r="1061" spans="1:5" x14ac:dyDescent="0.25">
      <c r="A1061" s="465">
        <v>177003</v>
      </c>
      <c r="B1061" s="465">
        <v>3</v>
      </c>
      <c r="C1061" s="465">
        <v>1770</v>
      </c>
      <c r="D1061" s="465">
        <v>1630</v>
      </c>
      <c r="E1061" s="465">
        <v>3</v>
      </c>
    </row>
    <row r="1062" spans="1:5" x14ac:dyDescent="0.25">
      <c r="A1062" s="465">
        <v>177004</v>
      </c>
      <c r="B1062" s="465">
        <v>4</v>
      </c>
      <c r="C1062" s="465">
        <v>1770</v>
      </c>
      <c r="D1062" s="465">
        <v>1530</v>
      </c>
      <c r="E1062" s="465">
        <v>4</v>
      </c>
    </row>
    <row r="1063" spans="1:5" x14ac:dyDescent="0.25">
      <c r="A1063" s="465">
        <v>178001</v>
      </c>
      <c r="B1063" s="465">
        <v>1</v>
      </c>
      <c r="C1063" s="465">
        <v>1780</v>
      </c>
      <c r="D1063" s="465">
        <v>1780</v>
      </c>
      <c r="E1063" s="465">
        <v>1</v>
      </c>
    </row>
    <row r="1064" spans="1:5" x14ac:dyDescent="0.25">
      <c r="A1064" s="465">
        <v>178002</v>
      </c>
      <c r="B1064" s="465">
        <v>2</v>
      </c>
      <c r="C1064" s="465">
        <v>1780</v>
      </c>
      <c r="D1064" s="465">
        <v>2010</v>
      </c>
      <c r="E1064" s="465">
        <v>2</v>
      </c>
    </row>
    <row r="1065" spans="1:5" x14ac:dyDescent="0.25">
      <c r="A1065" s="465">
        <v>178003</v>
      </c>
      <c r="B1065" s="465">
        <v>3</v>
      </c>
      <c r="C1065" s="465">
        <v>1780</v>
      </c>
      <c r="D1065" s="465">
        <v>1640</v>
      </c>
      <c r="E1065" s="465">
        <v>3</v>
      </c>
    </row>
    <row r="1066" spans="1:5" x14ac:dyDescent="0.25">
      <c r="A1066" s="465">
        <v>178004</v>
      </c>
      <c r="B1066" s="465">
        <v>4</v>
      </c>
      <c r="C1066" s="465">
        <v>1780</v>
      </c>
      <c r="D1066" s="465">
        <v>1540</v>
      </c>
      <c r="E1066" s="465">
        <v>4</v>
      </c>
    </row>
    <row r="1067" spans="1:5" x14ac:dyDescent="0.25">
      <c r="A1067" s="465">
        <v>179001</v>
      </c>
      <c r="B1067" s="465">
        <v>1</v>
      </c>
      <c r="C1067" s="465">
        <v>1790</v>
      </c>
      <c r="D1067" s="465">
        <v>1790</v>
      </c>
      <c r="E1067" s="465">
        <v>1</v>
      </c>
    </row>
    <row r="1068" spans="1:5" x14ac:dyDescent="0.25">
      <c r="A1068" s="465">
        <v>179002</v>
      </c>
      <c r="B1068" s="465">
        <v>2</v>
      </c>
      <c r="C1068" s="465">
        <v>1790</v>
      </c>
      <c r="D1068" s="465">
        <v>2020</v>
      </c>
      <c r="E1068" s="465">
        <v>2</v>
      </c>
    </row>
    <row r="1069" spans="1:5" x14ac:dyDescent="0.25">
      <c r="A1069" s="465">
        <v>179003</v>
      </c>
      <c r="B1069" s="465">
        <v>3</v>
      </c>
      <c r="C1069" s="465">
        <v>1790</v>
      </c>
      <c r="D1069" s="465">
        <v>1650</v>
      </c>
      <c r="E1069" s="465">
        <v>3</v>
      </c>
    </row>
    <row r="1070" spans="1:5" x14ac:dyDescent="0.25">
      <c r="A1070" s="465">
        <v>179004</v>
      </c>
      <c r="B1070" s="465">
        <v>4</v>
      </c>
      <c r="C1070" s="465">
        <v>1790</v>
      </c>
      <c r="D1070" s="465">
        <v>1540</v>
      </c>
      <c r="E1070" s="465">
        <v>4</v>
      </c>
    </row>
    <row r="1071" spans="1:5" x14ac:dyDescent="0.25">
      <c r="A1071" s="465">
        <v>180001</v>
      </c>
      <c r="B1071" s="465">
        <v>1</v>
      </c>
      <c r="C1071" s="465">
        <v>1800</v>
      </c>
      <c r="D1071" s="465">
        <v>1800</v>
      </c>
      <c r="E1071" s="465">
        <v>1</v>
      </c>
    </row>
    <row r="1072" spans="1:5" x14ac:dyDescent="0.25">
      <c r="A1072" s="465">
        <v>180002</v>
      </c>
      <c r="B1072" s="465">
        <v>2</v>
      </c>
      <c r="C1072" s="465">
        <v>1800</v>
      </c>
      <c r="D1072" s="465">
        <v>2040</v>
      </c>
      <c r="E1072" s="465">
        <v>2</v>
      </c>
    </row>
    <row r="1073" spans="1:5" x14ac:dyDescent="0.25">
      <c r="A1073" s="465">
        <v>180003</v>
      </c>
      <c r="B1073" s="465">
        <v>3</v>
      </c>
      <c r="C1073" s="465">
        <v>1800</v>
      </c>
      <c r="D1073" s="465">
        <v>1650</v>
      </c>
      <c r="E1073" s="465">
        <v>3</v>
      </c>
    </row>
    <row r="1074" spans="1:5" x14ac:dyDescent="0.25">
      <c r="A1074" s="465">
        <v>180004</v>
      </c>
      <c r="B1074" s="465">
        <v>4</v>
      </c>
      <c r="C1074" s="465">
        <v>1800</v>
      </c>
      <c r="D1074" s="465">
        <v>1550</v>
      </c>
      <c r="E1074" s="465">
        <v>4</v>
      </c>
    </row>
    <row r="1075" spans="1:5" x14ac:dyDescent="0.25">
      <c r="A1075" s="465">
        <v>181001</v>
      </c>
      <c r="B1075" s="465">
        <v>1</v>
      </c>
      <c r="C1075" s="465">
        <v>1810</v>
      </c>
      <c r="D1075" s="465">
        <v>1810</v>
      </c>
      <c r="E1075" s="465">
        <v>1</v>
      </c>
    </row>
    <row r="1076" spans="1:5" x14ac:dyDescent="0.25">
      <c r="A1076" s="465">
        <v>181002</v>
      </c>
      <c r="B1076" s="465">
        <v>2</v>
      </c>
      <c r="C1076" s="465">
        <v>1810</v>
      </c>
      <c r="D1076" s="465">
        <v>2050</v>
      </c>
      <c r="E1076" s="465">
        <v>2</v>
      </c>
    </row>
    <row r="1077" spans="1:5" x14ac:dyDescent="0.25">
      <c r="A1077" s="465">
        <v>181003</v>
      </c>
      <c r="B1077" s="465">
        <v>3</v>
      </c>
      <c r="C1077" s="465">
        <v>1810</v>
      </c>
      <c r="D1077" s="465">
        <v>1660</v>
      </c>
      <c r="E1077" s="465">
        <v>3</v>
      </c>
    </row>
    <row r="1078" spans="1:5" x14ac:dyDescent="0.25">
      <c r="A1078" s="465">
        <v>181004</v>
      </c>
      <c r="B1078" s="465">
        <v>4</v>
      </c>
      <c r="C1078" s="465">
        <v>1810</v>
      </c>
      <c r="D1078" s="465">
        <v>1550</v>
      </c>
      <c r="E1078" s="465">
        <v>4</v>
      </c>
    </row>
    <row r="1079" spans="1:5" x14ac:dyDescent="0.25">
      <c r="A1079" s="465">
        <v>182001</v>
      </c>
      <c r="B1079" s="465">
        <v>1</v>
      </c>
      <c r="C1079" s="465">
        <v>1820</v>
      </c>
      <c r="D1079" s="465">
        <v>1820</v>
      </c>
      <c r="E1079" s="465">
        <v>1</v>
      </c>
    </row>
    <row r="1080" spans="1:5" x14ac:dyDescent="0.25">
      <c r="A1080" s="465">
        <v>182002</v>
      </c>
      <c r="B1080" s="465">
        <v>2</v>
      </c>
      <c r="C1080" s="465">
        <v>1820</v>
      </c>
      <c r="D1080" s="465">
        <v>2070</v>
      </c>
      <c r="E1080" s="465">
        <v>2</v>
      </c>
    </row>
    <row r="1081" spans="1:5" x14ac:dyDescent="0.25">
      <c r="A1081" s="465">
        <v>182003</v>
      </c>
      <c r="B1081" s="465">
        <v>3</v>
      </c>
      <c r="C1081" s="465">
        <v>1820</v>
      </c>
      <c r="D1081" s="465">
        <v>1670</v>
      </c>
      <c r="E1081" s="465">
        <v>3</v>
      </c>
    </row>
    <row r="1082" spans="1:5" x14ac:dyDescent="0.25">
      <c r="A1082" s="465">
        <v>182004</v>
      </c>
      <c r="B1082" s="465">
        <v>4</v>
      </c>
      <c r="C1082" s="465">
        <v>1820</v>
      </c>
      <c r="D1082" s="465">
        <v>1550</v>
      </c>
      <c r="E1082" s="465">
        <v>4</v>
      </c>
    </row>
    <row r="1083" spans="1:5" x14ac:dyDescent="0.25">
      <c r="A1083" s="465">
        <v>183001</v>
      </c>
      <c r="B1083" s="465">
        <v>1</v>
      </c>
      <c r="C1083" s="465">
        <v>1830</v>
      </c>
      <c r="D1083" s="465">
        <v>1830</v>
      </c>
      <c r="E1083" s="465">
        <v>1</v>
      </c>
    </row>
    <row r="1084" spans="1:5" x14ac:dyDescent="0.25">
      <c r="A1084" s="465">
        <v>183002</v>
      </c>
      <c r="B1084" s="465">
        <v>2</v>
      </c>
      <c r="C1084" s="465">
        <v>1830</v>
      </c>
      <c r="D1084" s="465">
        <v>2090</v>
      </c>
      <c r="E1084" s="465">
        <v>2</v>
      </c>
    </row>
    <row r="1085" spans="1:5" x14ac:dyDescent="0.25">
      <c r="A1085" s="465">
        <v>183003</v>
      </c>
      <c r="B1085" s="465">
        <v>3</v>
      </c>
      <c r="C1085" s="465">
        <v>1830</v>
      </c>
      <c r="D1085" s="465">
        <v>1670</v>
      </c>
      <c r="E1085" s="465">
        <v>3</v>
      </c>
    </row>
    <row r="1086" spans="1:5" x14ac:dyDescent="0.25">
      <c r="A1086" s="465">
        <v>183004</v>
      </c>
      <c r="B1086" s="465">
        <v>4</v>
      </c>
      <c r="C1086" s="465">
        <v>1830</v>
      </c>
      <c r="D1086" s="465">
        <v>1560</v>
      </c>
      <c r="E1086" s="465">
        <v>4</v>
      </c>
    </row>
    <row r="1087" spans="1:5" x14ac:dyDescent="0.25">
      <c r="A1087" s="465">
        <v>184001</v>
      </c>
      <c r="B1087" s="465">
        <v>1</v>
      </c>
      <c r="C1087" s="465">
        <v>1840</v>
      </c>
      <c r="D1087" s="465">
        <v>1840</v>
      </c>
      <c r="E1087" s="465">
        <v>1</v>
      </c>
    </row>
    <row r="1088" spans="1:5" x14ac:dyDescent="0.25">
      <c r="A1088" s="465">
        <v>184002</v>
      </c>
      <c r="B1088" s="465">
        <v>2</v>
      </c>
      <c r="C1088" s="465">
        <v>1840</v>
      </c>
      <c r="D1088" s="465">
        <v>2100</v>
      </c>
      <c r="E1088" s="465">
        <v>2</v>
      </c>
    </row>
    <row r="1089" spans="1:5" x14ac:dyDescent="0.25">
      <c r="A1089" s="465">
        <v>184003</v>
      </c>
      <c r="B1089" s="465">
        <v>3</v>
      </c>
      <c r="C1089" s="465">
        <v>1840</v>
      </c>
      <c r="D1089" s="465">
        <v>1680</v>
      </c>
      <c r="E1089" s="465">
        <v>3</v>
      </c>
    </row>
    <row r="1090" spans="1:5" x14ac:dyDescent="0.25">
      <c r="A1090" s="465">
        <v>184004</v>
      </c>
      <c r="B1090" s="465">
        <v>4</v>
      </c>
      <c r="C1090" s="465">
        <v>1840</v>
      </c>
      <c r="D1090" s="465">
        <v>1560</v>
      </c>
      <c r="E1090" s="465">
        <v>4</v>
      </c>
    </row>
    <row r="1091" spans="1:5" x14ac:dyDescent="0.25">
      <c r="A1091" s="465">
        <v>185001</v>
      </c>
      <c r="B1091" s="465">
        <v>1</v>
      </c>
      <c r="C1091" s="465">
        <v>1850</v>
      </c>
      <c r="D1091" s="465">
        <v>1850</v>
      </c>
      <c r="E1091" s="465">
        <v>1</v>
      </c>
    </row>
    <row r="1092" spans="1:5" x14ac:dyDescent="0.25">
      <c r="A1092" s="465">
        <v>185002</v>
      </c>
      <c r="B1092" s="465">
        <v>2</v>
      </c>
      <c r="C1092" s="465">
        <v>1850</v>
      </c>
      <c r="D1092" s="465">
        <v>2120</v>
      </c>
      <c r="E1092" s="465">
        <v>2</v>
      </c>
    </row>
    <row r="1093" spans="1:5" x14ac:dyDescent="0.25">
      <c r="A1093" s="465">
        <v>185003</v>
      </c>
      <c r="B1093" s="465">
        <v>3</v>
      </c>
      <c r="C1093" s="465">
        <v>1850</v>
      </c>
      <c r="D1093" s="465">
        <v>1680</v>
      </c>
      <c r="E1093" s="465">
        <v>3</v>
      </c>
    </row>
    <row r="1094" spans="1:5" x14ac:dyDescent="0.25">
      <c r="A1094" s="465">
        <v>185004</v>
      </c>
      <c r="B1094" s="465">
        <v>4</v>
      </c>
      <c r="C1094" s="465">
        <v>1850</v>
      </c>
      <c r="D1094" s="465">
        <v>1570</v>
      </c>
      <c r="E1094" s="465">
        <v>4</v>
      </c>
    </row>
    <row r="1095" spans="1:5" x14ac:dyDescent="0.25">
      <c r="A1095" s="465">
        <v>186001</v>
      </c>
      <c r="B1095" s="465">
        <v>1</v>
      </c>
      <c r="C1095" s="465">
        <v>1860</v>
      </c>
      <c r="D1095" s="465">
        <v>1860</v>
      </c>
      <c r="E1095" s="465">
        <v>1</v>
      </c>
    </row>
    <row r="1096" spans="1:5" x14ac:dyDescent="0.25">
      <c r="A1096" s="465">
        <v>186002</v>
      </c>
      <c r="B1096" s="465">
        <v>2</v>
      </c>
      <c r="C1096" s="465">
        <v>1860</v>
      </c>
      <c r="D1096" s="465">
        <v>2140</v>
      </c>
      <c r="E1096" s="465">
        <v>2</v>
      </c>
    </row>
    <row r="1097" spans="1:5" x14ac:dyDescent="0.25">
      <c r="A1097" s="465">
        <v>186003</v>
      </c>
      <c r="B1097" s="465">
        <v>3</v>
      </c>
      <c r="C1097" s="465">
        <v>1860</v>
      </c>
      <c r="D1097" s="465">
        <v>1690</v>
      </c>
      <c r="E1097" s="465">
        <v>3</v>
      </c>
    </row>
    <row r="1098" spans="1:5" x14ac:dyDescent="0.25">
      <c r="A1098" s="465">
        <v>186004</v>
      </c>
      <c r="B1098" s="465">
        <v>4</v>
      </c>
      <c r="C1098" s="465">
        <v>1860</v>
      </c>
      <c r="D1098" s="465">
        <v>1570</v>
      </c>
      <c r="E1098" s="465">
        <v>4</v>
      </c>
    </row>
    <row r="1099" spans="1:5" x14ac:dyDescent="0.25">
      <c r="A1099" s="465">
        <v>187001</v>
      </c>
      <c r="B1099" s="465">
        <v>1</v>
      </c>
      <c r="C1099" s="465">
        <v>1870</v>
      </c>
      <c r="D1099" s="465">
        <v>1870</v>
      </c>
      <c r="E1099" s="465">
        <v>1</v>
      </c>
    </row>
    <row r="1100" spans="1:5" x14ac:dyDescent="0.25">
      <c r="A1100" s="465">
        <v>187002</v>
      </c>
      <c r="B1100" s="465">
        <v>2</v>
      </c>
      <c r="C1100" s="465">
        <v>1870</v>
      </c>
      <c r="D1100" s="465">
        <v>2150</v>
      </c>
      <c r="E1100" s="465">
        <v>2</v>
      </c>
    </row>
    <row r="1101" spans="1:5" x14ac:dyDescent="0.25">
      <c r="A1101" s="465">
        <v>187003</v>
      </c>
      <c r="B1101" s="465">
        <v>3</v>
      </c>
      <c r="C1101" s="465">
        <v>1870</v>
      </c>
      <c r="D1101" s="465">
        <v>1700</v>
      </c>
      <c r="E1101" s="465">
        <v>3</v>
      </c>
    </row>
    <row r="1102" spans="1:5" x14ac:dyDescent="0.25">
      <c r="A1102" s="465">
        <v>187004</v>
      </c>
      <c r="B1102" s="465">
        <v>4</v>
      </c>
      <c r="C1102" s="465">
        <v>1870</v>
      </c>
      <c r="D1102" s="465">
        <v>1580</v>
      </c>
      <c r="E1102" s="465">
        <v>4</v>
      </c>
    </row>
    <row r="1103" spans="1:5" x14ac:dyDescent="0.25">
      <c r="A1103" s="465">
        <v>188001</v>
      </c>
      <c r="B1103" s="465">
        <v>1</v>
      </c>
      <c r="C1103" s="465">
        <v>1880</v>
      </c>
      <c r="D1103" s="465">
        <v>1880</v>
      </c>
      <c r="E1103" s="465">
        <v>1</v>
      </c>
    </row>
    <row r="1104" spans="1:5" x14ac:dyDescent="0.25">
      <c r="A1104" s="465">
        <v>188002</v>
      </c>
      <c r="B1104" s="465">
        <v>2</v>
      </c>
      <c r="C1104" s="465">
        <v>1880</v>
      </c>
      <c r="D1104" s="465">
        <v>2150</v>
      </c>
      <c r="E1104" s="465">
        <v>2</v>
      </c>
    </row>
    <row r="1105" spans="1:5" x14ac:dyDescent="0.25">
      <c r="A1105" s="465">
        <v>188003</v>
      </c>
      <c r="B1105" s="465">
        <v>3</v>
      </c>
      <c r="C1105" s="465">
        <v>1880</v>
      </c>
      <c r="D1105" s="465">
        <v>1700</v>
      </c>
      <c r="E1105" s="465">
        <v>3</v>
      </c>
    </row>
    <row r="1106" spans="1:5" x14ac:dyDescent="0.25">
      <c r="A1106" s="465">
        <v>188004</v>
      </c>
      <c r="B1106" s="465">
        <v>4</v>
      </c>
      <c r="C1106" s="465">
        <v>1880</v>
      </c>
      <c r="D1106" s="465">
        <v>1580</v>
      </c>
      <c r="E1106" s="465">
        <v>4</v>
      </c>
    </row>
    <row r="1107" spans="1:5" x14ac:dyDescent="0.25">
      <c r="A1107" s="465">
        <v>189001</v>
      </c>
      <c r="B1107" s="465">
        <v>1</v>
      </c>
      <c r="C1107" s="465">
        <v>1890</v>
      </c>
      <c r="D1107" s="465">
        <v>1890</v>
      </c>
      <c r="E1107" s="465">
        <v>1</v>
      </c>
    </row>
    <row r="1108" spans="1:5" x14ac:dyDescent="0.25">
      <c r="A1108" s="465">
        <v>189002</v>
      </c>
      <c r="B1108" s="465">
        <v>2</v>
      </c>
      <c r="C1108" s="465">
        <v>1890</v>
      </c>
      <c r="D1108" s="465">
        <v>1710</v>
      </c>
      <c r="E1108" s="465">
        <v>2</v>
      </c>
    </row>
    <row r="1109" spans="1:5" x14ac:dyDescent="0.25">
      <c r="A1109" s="465">
        <v>189003</v>
      </c>
      <c r="B1109" s="465">
        <v>3</v>
      </c>
      <c r="C1109" s="465">
        <v>1890</v>
      </c>
      <c r="D1109" s="465">
        <v>1590</v>
      </c>
      <c r="E1109" s="465">
        <v>3</v>
      </c>
    </row>
    <row r="1110" spans="1:5" x14ac:dyDescent="0.25">
      <c r="A1110" s="465">
        <v>190001</v>
      </c>
      <c r="B1110" s="465">
        <v>1</v>
      </c>
      <c r="C1110" s="465">
        <v>1900</v>
      </c>
      <c r="D1110" s="465">
        <v>1900</v>
      </c>
      <c r="E1110" s="465">
        <v>1</v>
      </c>
    </row>
    <row r="1111" spans="1:5" x14ac:dyDescent="0.25">
      <c r="A1111" s="465">
        <v>190002</v>
      </c>
      <c r="B1111" s="465">
        <v>2</v>
      </c>
      <c r="C1111" s="465">
        <v>1900</v>
      </c>
      <c r="D1111" s="465">
        <v>1710</v>
      </c>
      <c r="E1111" s="465">
        <v>2</v>
      </c>
    </row>
    <row r="1112" spans="1:5" x14ac:dyDescent="0.25">
      <c r="A1112" s="465">
        <v>190003</v>
      </c>
      <c r="B1112" s="465">
        <v>3</v>
      </c>
      <c r="C1112" s="465">
        <v>1900</v>
      </c>
      <c r="D1112" s="465">
        <v>1600</v>
      </c>
      <c r="E1112" s="465">
        <v>3</v>
      </c>
    </row>
    <row r="1113" spans="1:5" x14ac:dyDescent="0.25">
      <c r="A1113" s="465">
        <v>191001</v>
      </c>
      <c r="B1113" s="465">
        <v>1</v>
      </c>
      <c r="C1113" s="465">
        <v>1910</v>
      </c>
      <c r="D1113" s="465">
        <v>1910</v>
      </c>
      <c r="E1113" s="465">
        <v>1</v>
      </c>
    </row>
    <row r="1114" spans="1:5" x14ac:dyDescent="0.25">
      <c r="A1114" s="465">
        <v>191002</v>
      </c>
      <c r="B1114" s="465">
        <v>2</v>
      </c>
      <c r="C1114" s="465">
        <v>1910</v>
      </c>
      <c r="D1114" s="465">
        <v>1720</v>
      </c>
      <c r="E1114" s="465">
        <v>2</v>
      </c>
    </row>
    <row r="1115" spans="1:5" x14ac:dyDescent="0.25">
      <c r="A1115" s="465">
        <v>191003</v>
      </c>
      <c r="B1115" s="465">
        <v>3</v>
      </c>
      <c r="C1115" s="465">
        <v>1910</v>
      </c>
      <c r="D1115" s="465">
        <v>1600</v>
      </c>
      <c r="E1115" s="465">
        <v>3</v>
      </c>
    </row>
    <row r="1116" spans="1:5" x14ac:dyDescent="0.25">
      <c r="A1116" s="465">
        <v>192001</v>
      </c>
      <c r="B1116" s="465">
        <v>1</v>
      </c>
      <c r="C1116" s="465">
        <v>1920</v>
      </c>
      <c r="D1116" s="465">
        <v>1920</v>
      </c>
      <c r="E1116" s="465">
        <v>1</v>
      </c>
    </row>
    <row r="1117" spans="1:5" x14ac:dyDescent="0.25">
      <c r="A1117" s="465">
        <v>192002</v>
      </c>
      <c r="B1117" s="465">
        <v>2</v>
      </c>
      <c r="C1117" s="465">
        <v>1920</v>
      </c>
      <c r="D1117" s="465">
        <v>1730</v>
      </c>
      <c r="E1117" s="465">
        <v>2</v>
      </c>
    </row>
    <row r="1118" spans="1:5" x14ac:dyDescent="0.25">
      <c r="A1118" s="465">
        <v>192003</v>
      </c>
      <c r="B1118" s="465">
        <v>3</v>
      </c>
      <c r="C1118" s="465">
        <v>1920</v>
      </c>
      <c r="D1118" s="465">
        <v>1610</v>
      </c>
      <c r="E1118" s="465">
        <v>3</v>
      </c>
    </row>
    <row r="1119" spans="1:5" x14ac:dyDescent="0.25">
      <c r="A1119" s="465">
        <v>193001</v>
      </c>
      <c r="B1119" s="465">
        <v>1</v>
      </c>
      <c r="C1119" s="465">
        <v>1930</v>
      </c>
      <c r="D1119" s="465">
        <v>1930</v>
      </c>
      <c r="E1119" s="465">
        <v>1</v>
      </c>
    </row>
    <row r="1120" spans="1:5" x14ac:dyDescent="0.25">
      <c r="A1120" s="465">
        <v>193002</v>
      </c>
      <c r="B1120" s="465">
        <v>2</v>
      </c>
      <c r="C1120" s="465">
        <v>1930</v>
      </c>
      <c r="D1120" s="465">
        <v>1730</v>
      </c>
      <c r="E1120" s="465">
        <v>2</v>
      </c>
    </row>
    <row r="1121" spans="1:5" x14ac:dyDescent="0.25">
      <c r="A1121" s="465">
        <v>193003</v>
      </c>
      <c r="B1121" s="465">
        <v>3</v>
      </c>
      <c r="C1121" s="465">
        <v>1930</v>
      </c>
      <c r="D1121" s="465">
        <v>1610</v>
      </c>
      <c r="E1121" s="465">
        <v>3</v>
      </c>
    </row>
    <row r="1122" spans="1:5" x14ac:dyDescent="0.25">
      <c r="A1122" s="465">
        <v>194001</v>
      </c>
      <c r="B1122" s="465">
        <v>1</v>
      </c>
      <c r="C1122" s="465">
        <v>1940</v>
      </c>
      <c r="D1122" s="465">
        <v>1940</v>
      </c>
      <c r="E1122" s="465">
        <v>1</v>
      </c>
    </row>
    <row r="1123" spans="1:5" x14ac:dyDescent="0.25">
      <c r="A1123" s="465">
        <v>194002</v>
      </c>
      <c r="B1123" s="465">
        <v>2</v>
      </c>
      <c r="C1123" s="465">
        <v>1940</v>
      </c>
      <c r="D1123" s="465">
        <v>1740</v>
      </c>
      <c r="E1123" s="465">
        <v>2</v>
      </c>
    </row>
    <row r="1124" spans="1:5" x14ac:dyDescent="0.25">
      <c r="A1124" s="465">
        <v>194003</v>
      </c>
      <c r="B1124" s="465">
        <v>3</v>
      </c>
      <c r="C1124" s="465">
        <v>1940</v>
      </c>
      <c r="D1124" s="465">
        <v>1610</v>
      </c>
      <c r="E1124" s="465">
        <v>3</v>
      </c>
    </row>
    <row r="1125" spans="1:5" x14ac:dyDescent="0.25">
      <c r="A1125" s="465">
        <v>195001</v>
      </c>
      <c r="B1125" s="465">
        <v>1</v>
      </c>
      <c r="C1125" s="465">
        <v>1950</v>
      </c>
      <c r="D1125" s="465">
        <v>1950</v>
      </c>
      <c r="E1125" s="465">
        <v>1</v>
      </c>
    </row>
    <row r="1126" spans="1:5" x14ac:dyDescent="0.25">
      <c r="A1126" s="465">
        <v>195002</v>
      </c>
      <c r="B1126" s="465">
        <v>2</v>
      </c>
      <c r="C1126" s="465">
        <v>1950</v>
      </c>
      <c r="D1126" s="465">
        <v>1750</v>
      </c>
      <c r="E1126" s="465">
        <v>2</v>
      </c>
    </row>
    <row r="1127" spans="1:5" x14ac:dyDescent="0.25">
      <c r="A1127" s="465">
        <v>195003</v>
      </c>
      <c r="B1127" s="465">
        <v>3</v>
      </c>
      <c r="C1127" s="465">
        <v>1950</v>
      </c>
      <c r="D1127" s="465">
        <v>1620</v>
      </c>
      <c r="E1127" s="465">
        <v>3</v>
      </c>
    </row>
    <row r="1128" spans="1:5" x14ac:dyDescent="0.25">
      <c r="A1128" s="465">
        <v>196001</v>
      </c>
      <c r="B1128" s="465">
        <v>1</v>
      </c>
      <c r="C1128" s="465">
        <v>1960</v>
      </c>
      <c r="D1128" s="465">
        <v>1960</v>
      </c>
      <c r="E1128" s="465">
        <v>1</v>
      </c>
    </row>
    <row r="1129" spans="1:5" x14ac:dyDescent="0.25">
      <c r="A1129" s="465">
        <v>196002</v>
      </c>
      <c r="B1129" s="465">
        <v>2</v>
      </c>
      <c r="C1129" s="465">
        <v>1960</v>
      </c>
      <c r="D1129" s="465">
        <v>1750</v>
      </c>
      <c r="E1129" s="465">
        <v>2</v>
      </c>
    </row>
    <row r="1130" spans="1:5" x14ac:dyDescent="0.25">
      <c r="A1130" s="465">
        <v>196003</v>
      </c>
      <c r="B1130" s="465">
        <v>3</v>
      </c>
      <c r="C1130" s="465">
        <v>1960</v>
      </c>
      <c r="D1130" s="465">
        <v>1620</v>
      </c>
      <c r="E1130" s="465">
        <v>3</v>
      </c>
    </row>
    <row r="1131" spans="1:5" x14ac:dyDescent="0.25">
      <c r="A1131" s="465">
        <v>197001</v>
      </c>
      <c r="B1131" s="465">
        <v>1</v>
      </c>
      <c r="C1131" s="465">
        <v>1970</v>
      </c>
      <c r="D1131" s="465">
        <v>1970</v>
      </c>
      <c r="E1131" s="465">
        <v>1</v>
      </c>
    </row>
    <row r="1132" spans="1:5" x14ac:dyDescent="0.25">
      <c r="A1132" s="465">
        <v>197002</v>
      </c>
      <c r="B1132" s="465">
        <v>2</v>
      </c>
      <c r="C1132" s="465">
        <v>1970</v>
      </c>
      <c r="D1132" s="465">
        <v>1760</v>
      </c>
      <c r="E1132" s="465">
        <v>2</v>
      </c>
    </row>
    <row r="1133" spans="1:5" x14ac:dyDescent="0.25">
      <c r="A1133" s="465">
        <v>197003</v>
      </c>
      <c r="B1133" s="465">
        <v>3</v>
      </c>
      <c r="C1133" s="465">
        <v>1970</v>
      </c>
      <c r="D1133" s="465">
        <v>1630</v>
      </c>
      <c r="E1133" s="465">
        <v>3</v>
      </c>
    </row>
    <row r="1134" spans="1:5" x14ac:dyDescent="0.25">
      <c r="A1134" s="465">
        <v>198001</v>
      </c>
      <c r="B1134" s="465">
        <v>1</v>
      </c>
      <c r="C1134" s="465">
        <v>1980</v>
      </c>
      <c r="D1134" s="465">
        <v>1980</v>
      </c>
      <c r="E1134" s="465">
        <v>1</v>
      </c>
    </row>
    <row r="1135" spans="1:5" x14ac:dyDescent="0.25">
      <c r="A1135" s="465">
        <v>198002</v>
      </c>
      <c r="B1135" s="465">
        <v>2</v>
      </c>
      <c r="C1135" s="465">
        <v>1980</v>
      </c>
      <c r="D1135" s="465">
        <v>1760</v>
      </c>
      <c r="E1135" s="465">
        <v>2</v>
      </c>
    </row>
    <row r="1136" spans="1:5" x14ac:dyDescent="0.25">
      <c r="A1136" s="465">
        <v>198003</v>
      </c>
      <c r="B1136" s="465">
        <v>3</v>
      </c>
      <c r="C1136" s="465">
        <v>1980</v>
      </c>
      <c r="D1136" s="465">
        <v>1630</v>
      </c>
      <c r="E1136" s="465">
        <v>3</v>
      </c>
    </row>
    <row r="1137" spans="1:5" x14ac:dyDescent="0.25">
      <c r="A1137" s="465">
        <v>199001</v>
      </c>
      <c r="B1137" s="465">
        <v>1</v>
      </c>
      <c r="C1137" s="465">
        <v>1990</v>
      </c>
      <c r="D1137" s="465">
        <v>1990</v>
      </c>
      <c r="E1137" s="465">
        <v>1</v>
      </c>
    </row>
    <row r="1138" spans="1:5" x14ac:dyDescent="0.25">
      <c r="A1138" s="465">
        <v>199002</v>
      </c>
      <c r="B1138" s="465">
        <v>2</v>
      </c>
      <c r="C1138" s="465">
        <v>1990</v>
      </c>
      <c r="D1138" s="465">
        <v>1770</v>
      </c>
      <c r="E1138" s="465">
        <v>2</v>
      </c>
    </row>
    <row r="1139" spans="1:5" x14ac:dyDescent="0.25">
      <c r="A1139" s="465">
        <v>199003</v>
      </c>
      <c r="B1139" s="465">
        <v>3</v>
      </c>
      <c r="C1139" s="465">
        <v>1990</v>
      </c>
      <c r="D1139" s="465">
        <v>1630</v>
      </c>
      <c r="E1139" s="465">
        <v>3</v>
      </c>
    </row>
    <row r="1140" spans="1:5" x14ac:dyDescent="0.25">
      <c r="A1140" s="465">
        <v>200001</v>
      </c>
      <c r="B1140" s="465">
        <v>1</v>
      </c>
      <c r="C1140" s="465">
        <v>2000</v>
      </c>
      <c r="D1140" s="465">
        <v>2000</v>
      </c>
      <c r="E1140" s="465">
        <v>1</v>
      </c>
    </row>
    <row r="1141" spans="1:5" x14ac:dyDescent="0.25">
      <c r="A1141" s="465">
        <v>200002</v>
      </c>
      <c r="B1141" s="465">
        <v>2</v>
      </c>
      <c r="C1141" s="465">
        <v>2000</v>
      </c>
      <c r="D1141" s="465">
        <v>1780</v>
      </c>
      <c r="E1141" s="465">
        <v>2</v>
      </c>
    </row>
    <row r="1142" spans="1:5" x14ac:dyDescent="0.25">
      <c r="A1142" s="465">
        <v>200003</v>
      </c>
      <c r="B1142" s="465">
        <v>3</v>
      </c>
      <c r="C1142" s="465">
        <v>2000</v>
      </c>
      <c r="D1142" s="465">
        <v>1640</v>
      </c>
      <c r="E1142" s="465">
        <v>3</v>
      </c>
    </row>
    <row r="1143" spans="1:5" x14ac:dyDescent="0.25">
      <c r="A1143" s="465">
        <v>201001</v>
      </c>
      <c r="B1143" s="465">
        <v>1</v>
      </c>
      <c r="C1143" s="465">
        <v>2010</v>
      </c>
      <c r="D1143" s="465">
        <v>2010</v>
      </c>
      <c r="E1143" s="465">
        <v>1</v>
      </c>
    </row>
    <row r="1144" spans="1:5" x14ac:dyDescent="0.25">
      <c r="A1144" s="465">
        <v>201002</v>
      </c>
      <c r="B1144" s="465">
        <v>2</v>
      </c>
      <c r="C1144" s="465">
        <v>2010</v>
      </c>
      <c r="D1144" s="465">
        <v>1780</v>
      </c>
      <c r="E1144" s="465">
        <v>2</v>
      </c>
    </row>
    <row r="1145" spans="1:5" x14ac:dyDescent="0.25">
      <c r="A1145" s="465">
        <v>201003</v>
      </c>
      <c r="B1145" s="465">
        <v>3</v>
      </c>
      <c r="C1145" s="465">
        <v>2010</v>
      </c>
      <c r="D1145" s="465">
        <v>1640</v>
      </c>
      <c r="E1145" s="465">
        <v>3</v>
      </c>
    </row>
    <row r="1146" spans="1:5" x14ac:dyDescent="0.25">
      <c r="A1146" s="465">
        <v>202001</v>
      </c>
      <c r="B1146" s="465">
        <v>1</v>
      </c>
      <c r="C1146" s="465">
        <v>2020</v>
      </c>
      <c r="D1146" s="465">
        <v>2020</v>
      </c>
      <c r="E1146" s="465">
        <v>1</v>
      </c>
    </row>
    <row r="1147" spans="1:5" x14ac:dyDescent="0.25">
      <c r="A1147" s="465">
        <v>202002</v>
      </c>
      <c r="B1147" s="465">
        <v>2</v>
      </c>
      <c r="C1147" s="465">
        <v>2020</v>
      </c>
      <c r="D1147" s="465">
        <v>1790</v>
      </c>
      <c r="E1147" s="465">
        <v>2</v>
      </c>
    </row>
    <row r="1148" spans="1:5" x14ac:dyDescent="0.25">
      <c r="A1148" s="465">
        <v>202003</v>
      </c>
      <c r="B1148" s="465">
        <v>3</v>
      </c>
      <c r="C1148" s="465">
        <v>2020</v>
      </c>
      <c r="D1148" s="465">
        <v>1650</v>
      </c>
      <c r="E1148" s="465">
        <v>3</v>
      </c>
    </row>
    <row r="1149" spans="1:5" x14ac:dyDescent="0.25">
      <c r="A1149" s="465">
        <v>203001</v>
      </c>
      <c r="B1149" s="465">
        <v>1</v>
      </c>
      <c r="C1149" s="465">
        <v>2030</v>
      </c>
      <c r="D1149" s="465">
        <v>2030</v>
      </c>
      <c r="E1149" s="465">
        <v>1</v>
      </c>
    </row>
    <row r="1150" spans="1:5" x14ac:dyDescent="0.25">
      <c r="A1150" s="465">
        <v>203002</v>
      </c>
      <c r="B1150" s="465">
        <v>2</v>
      </c>
      <c r="C1150" s="465">
        <v>2030</v>
      </c>
      <c r="D1150" s="465">
        <v>1800</v>
      </c>
      <c r="E1150" s="465">
        <v>2</v>
      </c>
    </row>
    <row r="1151" spans="1:5" x14ac:dyDescent="0.25">
      <c r="A1151" s="465">
        <v>203003</v>
      </c>
      <c r="B1151" s="465">
        <v>3</v>
      </c>
      <c r="C1151" s="465">
        <v>2030</v>
      </c>
      <c r="D1151" s="465">
        <v>1650</v>
      </c>
      <c r="E1151" s="465">
        <v>3</v>
      </c>
    </row>
    <row r="1152" spans="1:5" x14ac:dyDescent="0.25">
      <c r="A1152" s="465">
        <v>204001</v>
      </c>
      <c r="B1152" s="465">
        <v>1</v>
      </c>
      <c r="C1152" s="465">
        <v>2040</v>
      </c>
      <c r="D1152" s="465">
        <v>2040</v>
      </c>
      <c r="E1152" s="465">
        <v>1</v>
      </c>
    </row>
    <row r="1153" spans="1:5" x14ac:dyDescent="0.25">
      <c r="A1153" s="465">
        <v>204002</v>
      </c>
      <c r="B1153" s="465">
        <v>2</v>
      </c>
      <c r="C1153" s="465">
        <v>2040</v>
      </c>
      <c r="D1153" s="465">
        <v>1800</v>
      </c>
      <c r="E1153" s="465">
        <v>2</v>
      </c>
    </row>
    <row r="1154" spans="1:5" x14ac:dyDescent="0.25">
      <c r="A1154" s="465">
        <v>204003</v>
      </c>
      <c r="B1154" s="465">
        <v>3</v>
      </c>
      <c r="C1154" s="465">
        <v>2040</v>
      </c>
      <c r="D1154" s="465">
        <v>1650</v>
      </c>
      <c r="E1154" s="465">
        <v>3</v>
      </c>
    </row>
    <row r="1155" spans="1:5" x14ac:dyDescent="0.25">
      <c r="A1155" s="465">
        <v>205001</v>
      </c>
      <c r="B1155" s="465">
        <v>1</v>
      </c>
      <c r="C1155" s="465">
        <v>2050</v>
      </c>
      <c r="D1155" s="465">
        <v>2050</v>
      </c>
      <c r="E1155" s="465">
        <v>1</v>
      </c>
    </row>
    <row r="1156" spans="1:5" x14ac:dyDescent="0.25">
      <c r="A1156" s="465">
        <v>205002</v>
      </c>
      <c r="B1156" s="465">
        <v>2</v>
      </c>
      <c r="C1156" s="465">
        <v>2050</v>
      </c>
      <c r="D1156" s="465">
        <v>1810</v>
      </c>
      <c r="E1156" s="465">
        <v>2</v>
      </c>
    </row>
    <row r="1157" spans="1:5" x14ac:dyDescent="0.25">
      <c r="A1157" s="465">
        <v>205003</v>
      </c>
      <c r="B1157" s="465">
        <v>3</v>
      </c>
      <c r="C1157" s="465">
        <v>2050</v>
      </c>
      <c r="D1157" s="465">
        <v>1660</v>
      </c>
      <c r="E1157" s="465">
        <v>3</v>
      </c>
    </row>
    <row r="1158" spans="1:5" x14ac:dyDescent="0.25">
      <c r="A1158" s="465">
        <v>206001</v>
      </c>
      <c r="B1158" s="465">
        <v>1</v>
      </c>
      <c r="C1158" s="465">
        <v>2060</v>
      </c>
      <c r="D1158" s="465">
        <v>2060</v>
      </c>
      <c r="E1158" s="465">
        <v>1</v>
      </c>
    </row>
    <row r="1159" spans="1:5" x14ac:dyDescent="0.25">
      <c r="A1159" s="465">
        <v>206002</v>
      </c>
      <c r="B1159" s="465">
        <v>2</v>
      </c>
      <c r="C1159" s="465">
        <v>2060</v>
      </c>
      <c r="D1159" s="465">
        <v>1810</v>
      </c>
      <c r="E1159" s="465">
        <v>2</v>
      </c>
    </row>
    <row r="1160" spans="1:5" x14ac:dyDescent="0.25">
      <c r="A1160" s="465">
        <v>206003</v>
      </c>
      <c r="B1160" s="465">
        <v>3</v>
      </c>
      <c r="C1160" s="465">
        <v>2060</v>
      </c>
      <c r="D1160" s="465">
        <v>1660</v>
      </c>
      <c r="E1160" s="465">
        <v>3</v>
      </c>
    </row>
    <row r="1161" spans="1:5" x14ac:dyDescent="0.25">
      <c r="A1161" s="465">
        <v>207001</v>
      </c>
      <c r="B1161" s="465">
        <v>1</v>
      </c>
      <c r="C1161" s="465">
        <v>2070</v>
      </c>
      <c r="D1161" s="465">
        <v>2070</v>
      </c>
      <c r="E1161" s="465">
        <v>1</v>
      </c>
    </row>
    <row r="1162" spans="1:5" x14ac:dyDescent="0.25">
      <c r="A1162" s="465">
        <v>207002</v>
      </c>
      <c r="B1162" s="465">
        <v>2</v>
      </c>
      <c r="C1162" s="465">
        <v>2070</v>
      </c>
      <c r="D1162" s="465">
        <v>1820</v>
      </c>
      <c r="E1162" s="465">
        <v>2</v>
      </c>
    </row>
    <row r="1163" spans="1:5" x14ac:dyDescent="0.25">
      <c r="A1163" s="465">
        <v>207003</v>
      </c>
      <c r="B1163" s="465">
        <v>3</v>
      </c>
      <c r="C1163" s="465">
        <v>2070</v>
      </c>
      <c r="D1163" s="465">
        <v>1670</v>
      </c>
      <c r="E1163" s="465">
        <v>3</v>
      </c>
    </row>
    <row r="1164" spans="1:5" x14ac:dyDescent="0.25">
      <c r="A1164" s="465">
        <v>208001</v>
      </c>
      <c r="B1164" s="465">
        <v>1</v>
      </c>
      <c r="C1164" s="465">
        <v>2080</v>
      </c>
      <c r="D1164" s="465">
        <v>2080</v>
      </c>
      <c r="E1164" s="465">
        <v>1</v>
      </c>
    </row>
    <row r="1165" spans="1:5" x14ac:dyDescent="0.25">
      <c r="A1165" s="465">
        <v>208002</v>
      </c>
      <c r="B1165" s="465">
        <v>2</v>
      </c>
      <c r="C1165" s="465">
        <v>2080</v>
      </c>
      <c r="D1165" s="465">
        <v>1830</v>
      </c>
      <c r="E1165" s="465">
        <v>2</v>
      </c>
    </row>
    <row r="1166" spans="1:5" x14ac:dyDescent="0.25">
      <c r="A1166" s="465">
        <v>208003</v>
      </c>
      <c r="B1166" s="465">
        <v>3</v>
      </c>
      <c r="C1166" s="465">
        <v>2080</v>
      </c>
      <c r="D1166" s="465">
        <v>1670</v>
      </c>
      <c r="E1166" s="465">
        <v>3</v>
      </c>
    </row>
    <row r="1167" spans="1:5" x14ac:dyDescent="0.25">
      <c r="A1167" s="465">
        <v>209001</v>
      </c>
      <c r="B1167" s="465">
        <v>1</v>
      </c>
      <c r="C1167" s="465">
        <v>2090</v>
      </c>
      <c r="D1167" s="465">
        <v>2090</v>
      </c>
      <c r="E1167" s="465">
        <v>1</v>
      </c>
    </row>
    <row r="1168" spans="1:5" x14ac:dyDescent="0.25">
      <c r="A1168" s="465">
        <v>209002</v>
      </c>
      <c r="B1168" s="465">
        <v>2</v>
      </c>
      <c r="C1168" s="465">
        <v>2090</v>
      </c>
      <c r="D1168" s="465">
        <v>1830</v>
      </c>
      <c r="E1168" s="465">
        <v>2</v>
      </c>
    </row>
    <row r="1169" spans="1:5" x14ac:dyDescent="0.25">
      <c r="A1169" s="465">
        <v>209003</v>
      </c>
      <c r="B1169" s="465">
        <v>3</v>
      </c>
      <c r="C1169" s="465">
        <v>2090</v>
      </c>
      <c r="D1169" s="465">
        <v>1670</v>
      </c>
      <c r="E1169" s="465">
        <v>3</v>
      </c>
    </row>
    <row r="1170" spans="1:5" x14ac:dyDescent="0.25">
      <c r="A1170" s="465">
        <v>210001</v>
      </c>
      <c r="B1170" s="465">
        <v>1</v>
      </c>
      <c r="C1170" s="465">
        <v>2100</v>
      </c>
      <c r="D1170" s="465">
        <v>2100</v>
      </c>
      <c r="E1170" s="465">
        <v>1</v>
      </c>
    </row>
    <row r="1171" spans="1:5" x14ac:dyDescent="0.25">
      <c r="A1171" s="465">
        <v>210002</v>
      </c>
      <c r="B1171" s="465">
        <v>2</v>
      </c>
      <c r="C1171" s="465">
        <v>2100</v>
      </c>
      <c r="D1171" s="465">
        <v>1840</v>
      </c>
      <c r="E1171" s="465">
        <v>2</v>
      </c>
    </row>
    <row r="1172" spans="1:5" x14ac:dyDescent="0.25">
      <c r="A1172" s="465">
        <v>210003</v>
      </c>
      <c r="B1172" s="465">
        <v>3</v>
      </c>
      <c r="C1172" s="465">
        <v>2100</v>
      </c>
      <c r="D1172" s="465">
        <v>1680</v>
      </c>
      <c r="E1172" s="465">
        <v>3</v>
      </c>
    </row>
    <row r="1173" spans="1:5" x14ac:dyDescent="0.25">
      <c r="A1173" s="465">
        <v>211001</v>
      </c>
      <c r="B1173" s="465">
        <v>1</v>
      </c>
      <c r="C1173" s="465">
        <v>2110</v>
      </c>
      <c r="D1173" s="465">
        <v>2110</v>
      </c>
      <c r="E1173" s="465">
        <v>1</v>
      </c>
    </row>
    <row r="1174" spans="1:5" x14ac:dyDescent="0.25">
      <c r="A1174" s="465">
        <v>211002</v>
      </c>
      <c r="B1174" s="465">
        <v>2</v>
      </c>
      <c r="C1174" s="465">
        <v>2110</v>
      </c>
      <c r="D1174" s="465">
        <v>1840</v>
      </c>
      <c r="E1174" s="465">
        <v>2</v>
      </c>
    </row>
    <row r="1175" spans="1:5" x14ac:dyDescent="0.25">
      <c r="A1175" s="465">
        <v>211003</v>
      </c>
      <c r="B1175" s="465">
        <v>3</v>
      </c>
      <c r="C1175" s="465">
        <v>2110</v>
      </c>
      <c r="D1175" s="465">
        <v>1680</v>
      </c>
      <c r="E1175" s="465">
        <v>3</v>
      </c>
    </row>
    <row r="1176" spans="1:5" x14ac:dyDescent="0.25">
      <c r="A1176" s="465">
        <v>212001</v>
      </c>
      <c r="B1176" s="465">
        <v>1</v>
      </c>
      <c r="C1176" s="465">
        <v>2120</v>
      </c>
      <c r="D1176" s="465">
        <v>2120</v>
      </c>
      <c r="E1176" s="465">
        <v>1</v>
      </c>
    </row>
    <row r="1177" spans="1:5" x14ac:dyDescent="0.25">
      <c r="A1177" s="465">
        <v>212002</v>
      </c>
      <c r="B1177" s="465">
        <v>2</v>
      </c>
      <c r="C1177" s="465">
        <v>2120</v>
      </c>
      <c r="D1177" s="465">
        <v>1850</v>
      </c>
      <c r="E1177" s="465">
        <v>2</v>
      </c>
    </row>
    <row r="1178" spans="1:5" x14ac:dyDescent="0.25">
      <c r="A1178" s="465">
        <v>212003</v>
      </c>
      <c r="B1178" s="465">
        <v>3</v>
      </c>
      <c r="C1178" s="465">
        <v>2120</v>
      </c>
      <c r="D1178" s="465">
        <v>1680</v>
      </c>
      <c r="E1178" s="465">
        <v>3</v>
      </c>
    </row>
    <row r="1179" spans="1:5" x14ac:dyDescent="0.25">
      <c r="A1179" s="465">
        <v>213001</v>
      </c>
      <c r="B1179" s="465">
        <v>1</v>
      </c>
      <c r="C1179" s="465">
        <v>2130</v>
      </c>
      <c r="D1179" s="465">
        <v>2130</v>
      </c>
      <c r="E1179" s="465">
        <v>1</v>
      </c>
    </row>
    <row r="1180" spans="1:5" x14ac:dyDescent="0.25">
      <c r="A1180" s="465">
        <v>213002</v>
      </c>
      <c r="B1180" s="465">
        <v>2</v>
      </c>
      <c r="C1180" s="465">
        <v>2130</v>
      </c>
      <c r="D1180" s="465">
        <v>1860</v>
      </c>
      <c r="E1180" s="465">
        <v>2</v>
      </c>
    </row>
    <row r="1181" spans="1:5" x14ac:dyDescent="0.25">
      <c r="A1181" s="465">
        <v>213003</v>
      </c>
      <c r="B1181" s="465">
        <v>3</v>
      </c>
      <c r="C1181" s="465">
        <v>2130</v>
      </c>
      <c r="D1181" s="465">
        <v>1690</v>
      </c>
      <c r="E1181" s="465">
        <v>3</v>
      </c>
    </row>
    <row r="1182" spans="1:5" x14ac:dyDescent="0.25">
      <c r="A1182" s="465">
        <v>214001</v>
      </c>
      <c r="B1182" s="465">
        <v>1</v>
      </c>
      <c r="C1182" s="465">
        <v>2140</v>
      </c>
      <c r="D1182" s="465">
        <v>2140</v>
      </c>
      <c r="E1182" s="465">
        <v>1</v>
      </c>
    </row>
    <row r="1183" spans="1:5" x14ac:dyDescent="0.25">
      <c r="A1183" s="465">
        <v>214002</v>
      </c>
      <c r="B1183" s="465">
        <v>2</v>
      </c>
      <c r="C1183" s="465">
        <v>2140</v>
      </c>
      <c r="D1183" s="465">
        <v>1860</v>
      </c>
      <c r="E1183" s="465">
        <v>2</v>
      </c>
    </row>
    <row r="1184" spans="1:5" x14ac:dyDescent="0.25">
      <c r="A1184" s="465">
        <v>214003</v>
      </c>
      <c r="B1184" s="465">
        <v>3</v>
      </c>
      <c r="C1184" s="465">
        <v>2140</v>
      </c>
      <c r="D1184" s="465">
        <v>1690</v>
      </c>
      <c r="E1184" s="465">
        <v>3</v>
      </c>
    </row>
    <row r="1185" spans="1:5" x14ac:dyDescent="0.25">
      <c r="A1185" s="465">
        <v>215001</v>
      </c>
      <c r="B1185" s="465">
        <v>1</v>
      </c>
      <c r="C1185" s="465">
        <v>2150</v>
      </c>
      <c r="D1185" s="465">
        <v>2150</v>
      </c>
      <c r="E1185" s="465">
        <v>1</v>
      </c>
    </row>
    <row r="1186" spans="1:5" x14ac:dyDescent="0.25">
      <c r="A1186" s="465">
        <v>215002</v>
      </c>
      <c r="B1186" s="465">
        <v>2</v>
      </c>
      <c r="C1186" s="465">
        <v>2150</v>
      </c>
      <c r="D1186" s="465">
        <v>1870</v>
      </c>
      <c r="E1186" s="465">
        <v>2</v>
      </c>
    </row>
    <row r="1187" spans="1:5" x14ac:dyDescent="0.25">
      <c r="A1187" s="465">
        <v>215003</v>
      </c>
      <c r="B1187" s="465">
        <v>3</v>
      </c>
      <c r="C1187" s="465">
        <v>2150</v>
      </c>
      <c r="D1187" s="465">
        <v>1700</v>
      </c>
      <c r="E1187" s="465">
        <v>3</v>
      </c>
    </row>
    <row r="1188" spans="1:5" x14ac:dyDescent="0.25">
      <c r="A1188" s="465">
        <v>1</v>
      </c>
      <c r="B1188" s="465">
        <v>1</v>
      </c>
      <c r="C1188" s="465"/>
      <c r="D1188" s="465"/>
      <c r="E1188" s="465">
        <v>1</v>
      </c>
    </row>
    <row r="1189" spans="1:5" x14ac:dyDescent="0.25">
      <c r="A1189" s="465">
        <v>2</v>
      </c>
      <c r="B1189" s="465">
        <v>2</v>
      </c>
      <c r="C1189" s="465"/>
      <c r="D1189" s="465"/>
      <c r="E1189" s="465">
        <v>2</v>
      </c>
    </row>
    <row r="1190" spans="1:5" x14ac:dyDescent="0.25">
      <c r="A1190" s="465">
        <v>3</v>
      </c>
      <c r="B1190" s="465">
        <v>3</v>
      </c>
      <c r="C1190" s="465"/>
      <c r="D1190" s="465"/>
      <c r="E1190" s="465">
        <v>3</v>
      </c>
    </row>
    <row r="1191" spans="1:5" x14ac:dyDescent="0.25">
      <c r="A1191" s="465">
        <v>4</v>
      </c>
      <c r="B1191" s="465">
        <v>4</v>
      </c>
      <c r="C1191" s="465"/>
      <c r="D1191" s="465"/>
      <c r="E1191" s="465">
        <v>4</v>
      </c>
    </row>
    <row r="1192" spans="1:5" x14ac:dyDescent="0.25">
      <c r="A1192" s="465">
        <v>5</v>
      </c>
      <c r="B1192" s="465">
        <v>5</v>
      </c>
      <c r="C1192" s="465"/>
      <c r="D1192" s="465"/>
      <c r="E1192" s="465">
        <v>5</v>
      </c>
    </row>
    <row r="1193" spans="1:5" x14ac:dyDescent="0.25">
      <c r="A1193" s="465">
        <v>6</v>
      </c>
      <c r="B1193" s="465">
        <v>6</v>
      </c>
      <c r="C1193" s="465"/>
      <c r="D1193" s="465"/>
      <c r="E1193" s="465">
        <v>6</v>
      </c>
    </row>
    <row r="1194" spans="1:5" x14ac:dyDescent="0.25">
      <c r="A1194" s="465">
        <v>7</v>
      </c>
      <c r="B1194" s="465">
        <v>7</v>
      </c>
      <c r="C1194" s="465"/>
      <c r="D1194" s="465"/>
      <c r="E1194" s="465">
        <v>7</v>
      </c>
    </row>
    <row r="1195" spans="1:5" x14ac:dyDescent="0.25">
      <c r="A1195" s="465">
        <v>8</v>
      </c>
      <c r="B1195" s="465">
        <v>8</v>
      </c>
      <c r="C1195" s="465"/>
      <c r="D1195" s="465"/>
      <c r="E1195" s="465">
        <v>8</v>
      </c>
    </row>
    <row r="1196" spans="1:5" x14ac:dyDescent="0.25">
      <c r="A1196" s="465">
        <v>9</v>
      </c>
      <c r="B1196" s="465">
        <v>9</v>
      </c>
      <c r="C1196" s="465"/>
      <c r="D1196" s="465"/>
      <c r="E1196" s="465">
        <v>9</v>
      </c>
    </row>
    <row r="1197" spans="1:5" x14ac:dyDescent="0.25">
      <c r="A1197" s="465">
        <v>10</v>
      </c>
      <c r="B1197" s="465">
        <v>10</v>
      </c>
      <c r="C1197" s="465"/>
      <c r="D1197" s="465"/>
      <c r="E1197" s="465">
        <v>10</v>
      </c>
    </row>
    <row r="1198" spans="1:5" x14ac:dyDescent="0.25">
      <c r="A1198" s="465">
        <v>11</v>
      </c>
      <c r="B1198" s="465">
        <v>11</v>
      </c>
      <c r="C1198" s="465"/>
      <c r="D1198" s="465"/>
      <c r="E1198" s="465">
        <v>11</v>
      </c>
    </row>
    <row r="1199" spans="1:5" x14ac:dyDescent="0.25">
      <c r="A1199" s="465">
        <v>12</v>
      </c>
      <c r="B1199" s="465">
        <v>12</v>
      </c>
      <c r="C1199" s="465"/>
      <c r="D1199" s="465"/>
      <c r="E1199" s="465">
        <v>12</v>
      </c>
    </row>
    <row r="1200" spans="1:5" x14ac:dyDescent="0.25">
      <c r="A1200" s="465">
        <v>13</v>
      </c>
      <c r="B1200" s="465">
        <v>13</v>
      </c>
      <c r="C1200" s="465"/>
      <c r="D1200" s="465"/>
      <c r="E1200" s="465">
        <v>13</v>
      </c>
    </row>
    <row r="1201" spans="1:5" x14ac:dyDescent="0.25">
      <c r="A1201" s="465">
        <v>14</v>
      </c>
      <c r="B1201" s="465">
        <v>14</v>
      </c>
      <c r="C1201" s="465"/>
      <c r="D1201" s="465"/>
      <c r="E1201" s="465">
        <v>14</v>
      </c>
    </row>
    <row r="1202" spans="1:5" x14ac:dyDescent="0.25">
      <c r="A1202" s="465">
        <v>15</v>
      </c>
      <c r="B1202" s="465">
        <v>15</v>
      </c>
      <c r="C1202" s="465"/>
      <c r="D1202" s="465"/>
      <c r="E1202" s="465">
        <v>15</v>
      </c>
    </row>
    <row r="1203" spans="1:5" x14ac:dyDescent="0.25">
      <c r="A1203" s="465">
        <v>16</v>
      </c>
      <c r="B1203" s="465">
        <v>16</v>
      </c>
      <c r="C1203" s="465"/>
      <c r="D1203" s="465"/>
      <c r="E1203" s="465">
        <v>16</v>
      </c>
    </row>
    <row r="1204" spans="1:5" x14ac:dyDescent="0.25">
      <c r="A1204" s="465">
        <v>17</v>
      </c>
      <c r="B1204" s="465">
        <v>17</v>
      </c>
      <c r="C1204" s="465"/>
      <c r="D1204" s="465"/>
      <c r="E1204" s="465">
        <v>17</v>
      </c>
    </row>
    <row r="1205" spans="1:5" x14ac:dyDescent="0.25">
      <c r="A1205" s="465">
        <v>18</v>
      </c>
      <c r="B1205" s="465">
        <v>18</v>
      </c>
      <c r="C1205" s="465"/>
      <c r="D1205" s="465"/>
      <c r="E1205" s="465">
        <v>18</v>
      </c>
    </row>
    <row r="1206" spans="1:5" x14ac:dyDescent="0.25">
      <c r="A1206" s="465">
        <v>19</v>
      </c>
      <c r="B1206" s="465">
        <v>19</v>
      </c>
      <c r="C1206" s="465"/>
      <c r="D1206" s="465"/>
      <c r="E1206" s="465">
        <v>19</v>
      </c>
    </row>
    <row r="1207" spans="1:5" x14ac:dyDescent="0.25">
      <c r="A1207" s="465">
        <v>20</v>
      </c>
      <c r="B1207" s="465">
        <v>20</v>
      </c>
      <c r="C1207" s="465"/>
      <c r="D1207" s="465"/>
      <c r="E1207" s="465">
        <v>20</v>
      </c>
    </row>
    <row r="1208" spans="1:5" x14ac:dyDescent="0.25">
      <c r="A1208" s="465">
        <v>21</v>
      </c>
      <c r="B1208" s="465">
        <v>21</v>
      </c>
      <c r="C1208" s="465"/>
      <c r="D1208" s="465"/>
      <c r="E1208" s="465">
        <v>21</v>
      </c>
    </row>
    <row r="1209" spans="1:5" x14ac:dyDescent="0.25">
      <c r="A1209" s="465">
        <v>22</v>
      </c>
      <c r="B1209" s="465">
        <v>22</v>
      </c>
      <c r="C1209" s="465"/>
      <c r="D1209" s="465"/>
      <c r="E1209" s="465">
        <v>22</v>
      </c>
    </row>
    <row r="1210" spans="1:5" x14ac:dyDescent="0.25">
      <c r="A1210" s="465">
        <v>23</v>
      </c>
      <c r="B1210" s="465">
        <v>23</v>
      </c>
      <c r="C1210" s="465"/>
      <c r="D1210" s="465"/>
      <c r="E1210" s="465">
        <v>23</v>
      </c>
    </row>
    <row r="1211" spans="1:5" x14ac:dyDescent="0.25">
      <c r="A1211" s="465">
        <v>24</v>
      </c>
      <c r="B1211" s="465">
        <v>24</v>
      </c>
      <c r="C1211" s="465"/>
      <c r="D1211" s="465"/>
      <c r="E1211" s="465">
        <v>24</v>
      </c>
    </row>
    <row r="1212" spans="1:5" x14ac:dyDescent="0.25">
      <c r="A1212" s="465">
        <v>25</v>
      </c>
      <c r="B1212" s="465">
        <v>25</v>
      </c>
      <c r="C1212" s="465"/>
      <c r="D1212" s="465"/>
      <c r="E1212" s="465">
        <v>25</v>
      </c>
    </row>
    <row r="1213" spans="1:5" x14ac:dyDescent="0.25">
      <c r="A1213" s="465">
        <v>26</v>
      </c>
      <c r="B1213" s="465">
        <v>26</v>
      </c>
      <c r="C1213" s="465"/>
      <c r="D1213" s="465"/>
      <c r="E1213" s="465">
        <v>26</v>
      </c>
    </row>
    <row r="1214" spans="1:5" x14ac:dyDescent="0.25">
      <c r="A1214" s="465">
        <v>27</v>
      </c>
      <c r="B1214" s="465">
        <v>27</v>
      </c>
      <c r="C1214" s="465"/>
      <c r="D1214" s="465"/>
      <c r="E1214" s="465">
        <v>27</v>
      </c>
    </row>
    <row r="1215" spans="1:5" x14ac:dyDescent="0.25">
      <c r="A1215" s="465">
        <v>28</v>
      </c>
      <c r="B1215" s="465">
        <v>28</v>
      </c>
      <c r="C1215" s="465"/>
      <c r="D1215" s="465"/>
      <c r="E1215" s="465">
        <v>28</v>
      </c>
    </row>
    <row r="1216" spans="1:5" x14ac:dyDescent="0.25">
      <c r="A1216" s="465">
        <v>29</v>
      </c>
      <c r="B1216" s="465">
        <v>29</v>
      </c>
      <c r="C1216" s="465"/>
      <c r="D1216" s="465"/>
      <c r="E1216" s="465">
        <v>29</v>
      </c>
    </row>
    <row r="1217" spans="1:5" x14ac:dyDescent="0.25">
      <c r="A1217" s="465">
        <v>30</v>
      </c>
      <c r="B1217" s="465">
        <v>30</v>
      </c>
      <c r="C1217" s="465"/>
      <c r="D1217" s="465"/>
      <c r="E1217" s="465">
        <v>30</v>
      </c>
    </row>
    <row r="1218" spans="1:5" x14ac:dyDescent="0.25">
      <c r="A1218" s="465">
        <v>31</v>
      </c>
      <c r="B1218" s="465">
        <v>31</v>
      </c>
      <c r="C1218" s="465"/>
      <c r="D1218" s="465"/>
      <c r="E1218" s="465">
        <v>31</v>
      </c>
    </row>
    <row r="1219" spans="1:5" x14ac:dyDescent="0.25">
      <c r="A1219" s="465">
        <v>32</v>
      </c>
      <c r="B1219" s="465">
        <v>32</v>
      </c>
      <c r="C1219" s="465"/>
      <c r="D1219" s="465"/>
      <c r="E1219" s="465">
        <v>32</v>
      </c>
    </row>
    <row r="1220" spans="1:5" x14ac:dyDescent="0.25">
      <c r="A1220" s="465">
        <v>33</v>
      </c>
      <c r="B1220" s="465">
        <v>33</v>
      </c>
      <c r="C1220" s="465"/>
      <c r="D1220" s="465"/>
      <c r="E1220" s="465">
        <v>33</v>
      </c>
    </row>
    <row r="1221" spans="1:5" x14ac:dyDescent="0.25">
      <c r="A1221" s="465">
        <v>34</v>
      </c>
      <c r="B1221" s="465">
        <v>34</v>
      </c>
      <c r="C1221" s="465"/>
      <c r="D1221" s="465"/>
      <c r="E1221" s="465">
        <v>34</v>
      </c>
    </row>
    <row r="1222" spans="1:5" x14ac:dyDescent="0.25">
      <c r="A1222" s="465">
        <v>35</v>
      </c>
      <c r="B1222" s="465">
        <v>35</v>
      </c>
      <c r="C1222" s="465"/>
      <c r="D1222" s="465"/>
      <c r="E1222" s="465">
        <v>35</v>
      </c>
    </row>
    <row r="1223" spans="1:5" x14ac:dyDescent="0.25">
      <c r="A1223" s="465">
        <v>36</v>
      </c>
      <c r="B1223" s="465">
        <v>36</v>
      </c>
      <c r="C1223" s="465"/>
      <c r="D1223" s="465"/>
      <c r="E1223" s="465">
        <v>36</v>
      </c>
    </row>
    <row r="1224" spans="1:5" x14ac:dyDescent="0.25">
      <c r="A1224" s="465">
        <v>37</v>
      </c>
      <c r="B1224" s="465">
        <v>37</v>
      </c>
      <c r="C1224" s="465"/>
      <c r="D1224" s="465"/>
      <c r="E1224" s="465">
        <v>37</v>
      </c>
    </row>
    <row r="1225" spans="1:5" x14ac:dyDescent="0.25">
      <c r="A1225" s="465">
        <v>38</v>
      </c>
      <c r="B1225" s="465">
        <v>38</v>
      </c>
      <c r="C1225" s="465"/>
      <c r="D1225" s="465"/>
      <c r="E1225" s="465">
        <v>38</v>
      </c>
    </row>
    <row r="1226" spans="1:5" x14ac:dyDescent="0.25">
      <c r="A1226" s="465">
        <v>39</v>
      </c>
      <c r="B1226" s="465">
        <v>39</v>
      </c>
      <c r="C1226" s="465"/>
      <c r="D1226" s="465"/>
      <c r="E1226" s="465">
        <v>39</v>
      </c>
    </row>
    <row r="1227" spans="1:5" x14ac:dyDescent="0.25">
      <c r="A1227" s="465">
        <v>40</v>
      </c>
      <c r="B1227" s="465">
        <v>40</v>
      </c>
      <c r="C1227" s="465"/>
      <c r="D1227" s="465"/>
      <c r="E1227" s="465">
        <v>40</v>
      </c>
    </row>
    <row r="1228" spans="1:5" x14ac:dyDescent="0.25">
      <c r="A1228" s="465">
        <v>41</v>
      </c>
      <c r="B1228" s="465">
        <v>41</v>
      </c>
      <c r="C1228" s="465"/>
      <c r="D1228" s="465"/>
      <c r="E1228" s="465">
        <v>41</v>
      </c>
    </row>
    <row r="1229" spans="1:5" x14ac:dyDescent="0.25">
      <c r="A1229" s="465">
        <v>42</v>
      </c>
      <c r="B1229" s="465">
        <v>42</v>
      </c>
      <c r="C1229" s="465"/>
      <c r="D1229" s="465"/>
      <c r="E1229" s="465">
        <v>42</v>
      </c>
    </row>
    <row r="1230" spans="1:5" x14ac:dyDescent="0.25">
      <c r="A1230" s="465">
        <v>43</v>
      </c>
      <c r="B1230" s="465">
        <v>43</v>
      </c>
      <c r="C1230" s="465"/>
      <c r="D1230" s="465"/>
      <c r="E1230" s="465">
        <v>43</v>
      </c>
    </row>
    <row r="1231" spans="1:5" x14ac:dyDescent="0.25">
      <c r="A1231" s="465">
        <v>44</v>
      </c>
      <c r="B1231" s="465">
        <v>44</v>
      </c>
      <c r="C1231" s="465"/>
      <c r="D1231" s="465"/>
      <c r="E1231" s="465">
        <v>44</v>
      </c>
    </row>
    <row r="1232" spans="1:5" x14ac:dyDescent="0.25">
      <c r="A1232" s="465">
        <v>45</v>
      </c>
      <c r="B1232" s="465">
        <v>45</v>
      </c>
      <c r="C1232" s="465"/>
      <c r="D1232" s="465"/>
      <c r="E1232" s="465">
        <v>45</v>
      </c>
    </row>
    <row r="1233" spans="1:5" x14ac:dyDescent="0.25">
      <c r="A1233" s="465">
        <v>46</v>
      </c>
      <c r="B1233" s="465">
        <v>46</v>
      </c>
      <c r="C1233" s="465"/>
      <c r="D1233" s="465"/>
      <c r="E1233" s="465">
        <v>46</v>
      </c>
    </row>
    <row r="1234" spans="1:5" x14ac:dyDescent="0.25">
      <c r="A1234" s="465">
        <v>47</v>
      </c>
      <c r="B1234" s="465">
        <v>47</v>
      </c>
      <c r="C1234" s="465"/>
      <c r="D1234" s="465"/>
      <c r="E1234" s="465">
        <v>47</v>
      </c>
    </row>
    <row r="1235" spans="1:5" x14ac:dyDescent="0.25">
      <c r="A1235" s="465">
        <v>48</v>
      </c>
      <c r="B1235" s="465">
        <v>48</v>
      </c>
      <c r="C1235" s="465"/>
      <c r="D1235" s="465"/>
      <c r="E1235" s="465">
        <v>48</v>
      </c>
    </row>
    <row r="1236" spans="1:5" x14ac:dyDescent="0.25">
      <c r="A1236" s="465">
        <v>49</v>
      </c>
      <c r="B1236" s="465">
        <v>49</v>
      </c>
      <c r="C1236" s="465"/>
      <c r="D1236" s="465"/>
      <c r="E1236" s="465">
        <v>49</v>
      </c>
    </row>
    <row r="1237" spans="1:5" x14ac:dyDescent="0.25">
      <c r="A1237" s="465">
        <v>50</v>
      </c>
      <c r="B1237" s="465">
        <v>50</v>
      </c>
      <c r="C1237" s="465"/>
      <c r="D1237" s="465"/>
      <c r="E1237" s="465">
        <v>50</v>
      </c>
    </row>
    <row r="1238" spans="1:5" x14ac:dyDescent="0.25">
      <c r="A1238" s="465">
        <v>51</v>
      </c>
      <c r="B1238" s="465">
        <v>51</v>
      </c>
      <c r="C1238" s="465"/>
      <c r="D1238" s="465"/>
      <c r="E1238" s="465">
        <v>51</v>
      </c>
    </row>
    <row r="1239" spans="1:5" x14ac:dyDescent="0.25">
      <c r="A1239" s="465">
        <v>52</v>
      </c>
      <c r="B1239" s="465">
        <v>52</v>
      </c>
      <c r="C1239" s="465"/>
      <c r="D1239" s="465"/>
      <c r="E1239" s="465">
        <v>52</v>
      </c>
    </row>
    <row r="1240" spans="1:5" x14ac:dyDescent="0.25">
      <c r="A1240" s="465">
        <v>53</v>
      </c>
      <c r="B1240" s="465">
        <v>53</v>
      </c>
      <c r="C1240" s="465"/>
      <c r="D1240" s="465"/>
      <c r="E1240" s="465">
        <v>53</v>
      </c>
    </row>
    <row r="1241" spans="1:5" x14ac:dyDescent="0.25">
      <c r="A1241" s="465">
        <v>54</v>
      </c>
      <c r="B1241" s="465">
        <v>54</v>
      </c>
      <c r="C1241" s="465"/>
      <c r="D1241" s="465"/>
      <c r="E1241" s="465">
        <v>54</v>
      </c>
    </row>
    <row r="1242" spans="1:5" x14ac:dyDescent="0.25">
      <c r="A1242" s="465">
        <v>55</v>
      </c>
      <c r="B1242" s="465">
        <v>55</v>
      </c>
      <c r="C1242" s="465"/>
      <c r="D1242" s="465"/>
      <c r="E1242" s="465">
        <v>55</v>
      </c>
    </row>
    <row r="1243" spans="1:5" x14ac:dyDescent="0.25">
      <c r="A1243" s="465">
        <v>56</v>
      </c>
      <c r="B1243" s="465">
        <v>56</v>
      </c>
      <c r="C1243" s="465"/>
      <c r="D1243" s="465"/>
      <c r="E1243" s="465">
        <v>56</v>
      </c>
    </row>
    <row r="1244" spans="1:5" x14ac:dyDescent="0.25">
      <c r="A1244" s="465">
        <v>57</v>
      </c>
      <c r="B1244" s="465">
        <v>57</v>
      </c>
      <c r="C1244" s="465"/>
      <c r="D1244" s="465"/>
      <c r="E1244" s="465">
        <v>57</v>
      </c>
    </row>
    <row r="1245" spans="1:5" x14ac:dyDescent="0.25">
      <c r="A1245" s="465">
        <v>58</v>
      </c>
      <c r="B1245" s="465">
        <v>58</v>
      </c>
      <c r="C1245" s="465"/>
      <c r="D1245" s="465"/>
      <c r="E1245" s="465">
        <v>58</v>
      </c>
    </row>
    <row r="1246" spans="1:5" x14ac:dyDescent="0.25">
      <c r="A1246" s="465">
        <v>59</v>
      </c>
      <c r="B1246" s="465">
        <v>59</v>
      </c>
      <c r="C1246" s="465"/>
      <c r="D1246" s="465"/>
      <c r="E1246" s="465">
        <v>59</v>
      </c>
    </row>
    <row r="1247" spans="1:5" x14ac:dyDescent="0.25">
      <c r="A1247" s="465">
        <v>60</v>
      </c>
      <c r="B1247" s="465">
        <v>60</v>
      </c>
      <c r="C1247" s="465"/>
      <c r="D1247" s="465"/>
      <c r="E1247" s="465">
        <v>60</v>
      </c>
    </row>
    <row r="1248" spans="1:5" x14ac:dyDescent="0.25">
      <c r="A1248" s="465">
        <v>61</v>
      </c>
      <c r="B1248" s="465">
        <v>61</v>
      </c>
      <c r="C1248" s="465"/>
      <c r="D1248" s="465"/>
      <c r="E1248" s="465">
        <v>61</v>
      </c>
    </row>
    <row r="1249" spans="1:5" x14ac:dyDescent="0.25">
      <c r="A1249" s="465">
        <v>62</v>
      </c>
      <c r="B1249" s="465">
        <v>62</v>
      </c>
      <c r="C1249" s="465"/>
      <c r="D1249" s="465"/>
      <c r="E1249" s="465">
        <v>62</v>
      </c>
    </row>
    <row r="1250" spans="1:5" x14ac:dyDescent="0.25">
      <c r="A1250" s="465">
        <v>63</v>
      </c>
      <c r="B1250" s="465">
        <v>63</v>
      </c>
      <c r="C1250" s="465"/>
      <c r="D1250" s="465"/>
      <c r="E1250" s="465">
        <v>63</v>
      </c>
    </row>
    <row r="1251" spans="1:5" x14ac:dyDescent="0.25">
      <c r="A1251" s="465">
        <v>64</v>
      </c>
      <c r="B1251" s="465">
        <v>64</v>
      </c>
      <c r="C1251" s="465"/>
      <c r="D1251" s="465"/>
      <c r="E1251" s="465">
        <v>64</v>
      </c>
    </row>
    <row r="1252" spans="1:5" x14ac:dyDescent="0.25">
      <c r="A1252" s="465">
        <v>65</v>
      </c>
      <c r="B1252" s="465">
        <v>65</v>
      </c>
      <c r="C1252" s="465"/>
      <c r="D1252" s="465"/>
      <c r="E1252" s="465">
        <v>65</v>
      </c>
    </row>
    <row r="1253" spans="1:5" x14ac:dyDescent="0.25">
      <c r="A1253" s="465">
        <v>66</v>
      </c>
      <c r="B1253" s="465">
        <v>66</v>
      </c>
      <c r="C1253" s="465"/>
      <c r="D1253" s="465"/>
      <c r="E1253" s="465">
        <v>66</v>
      </c>
    </row>
    <row r="1254" spans="1:5" x14ac:dyDescent="0.25">
      <c r="A1254" s="465">
        <v>67</v>
      </c>
      <c r="B1254" s="465">
        <v>67</v>
      </c>
      <c r="C1254" s="465"/>
      <c r="D1254" s="465"/>
      <c r="E1254" s="465">
        <v>67</v>
      </c>
    </row>
    <row r="1255" spans="1:5" x14ac:dyDescent="0.25">
      <c r="A1255" s="465">
        <v>68</v>
      </c>
      <c r="B1255" s="465">
        <v>68</v>
      </c>
      <c r="C1255" s="465"/>
      <c r="D1255" s="465"/>
      <c r="E1255" s="465">
        <v>68</v>
      </c>
    </row>
    <row r="1256" spans="1:5" x14ac:dyDescent="0.25">
      <c r="A1256" s="465">
        <v>69</v>
      </c>
      <c r="B1256" s="465">
        <v>69</v>
      </c>
      <c r="C1256" s="465"/>
      <c r="D1256" s="465"/>
      <c r="E1256" s="465">
        <v>69</v>
      </c>
    </row>
    <row r="1257" spans="1:5" x14ac:dyDescent="0.25">
      <c r="A1257" s="465">
        <v>70</v>
      </c>
      <c r="B1257" s="465">
        <v>70</v>
      </c>
      <c r="C1257" s="465"/>
      <c r="D1257" s="465"/>
      <c r="E1257" s="465">
        <v>70</v>
      </c>
    </row>
    <row r="1258" spans="1:5" x14ac:dyDescent="0.25">
      <c r="A1258" s="465">
        <v>71</v>
      </c>
      <c r="B1258" s="465">
        <v>71</v>
      </c>
      <c r="C1258" s="465"/>
      <c r="D1258" s="465"/>
      <c r="E1258" s="465">
        <v>71</v>
      </c>
    </row>
    <row r="1259" spans="1:5" x14ac:dyDescent="0.25">
      <c r="A1259" s="465">
        <v>72</v>
      </c>
      <c r="B1259" s="465">
        <v>72</v>
      </c>
      <c r="C1259" s="465"/>
      <c r="D1259" s="465"/>
      <c r="E1259" s="465">
        <v>72</v>
      </c>
    </row>
    <row r="1260" spans="1:5" x14ac:dyDescent="0.25">
      <c r="A1260" s="465">
        <v>73</v>
      </c>
      <c r="B1260" s="465">
        <v>73</v>
      </c>
      <c r="C1260" s="465"/>
      <c r="D1260" s="465"/>
      <c r="E1260" s="465">
        <v>73</v>
      </c>
    </row>
    <row r="1261" spans="1:5" x14ac:dyDescent="0.25">
      <c r="A1261" s="465">
        <v>74</v>
      </c>
      <c r="B1261" s="465">
        <v>74</v>
      </c>
      <c r="C1261" s="465"/>
      <c r="D1261" s="465"/>
      <c r="E1261" s="465">
        <v>74</v>
      </c>
    </row>
    <row r="1262" spans="1:5" x14ac:dyDescent="0.25">
      <c r="A1262" s="465">
        <v>75</v>
      </c>
      <c r="B1262" s="465">
        <v>75</v>
      </c>
      <c r="C1262" s="465"/>
      <c r="D1262" s="465"/>
      <c r="E1262" s="465">
        <v>75</v>
      </c>
    </row>
    <row r="1263" spans="1:5" x14ac:dyDescent="0.25">
      <c r="A1263" s="465">
        <v>76</v>
      </c>
      <c r="B1263" s="465">
        <v>76</v>
      </c>
      <c r="C1263" s="465"/>
      <c r="D1263" s="465"/>
      <c r="E1263" s="465">
        <v>76</v>
      </c>
    </row>
    <row r="1264" spans="1:5" x14ac:dyDescent="0.25">
      <c r="A1264" s="465">
        <v>77</v>
      </c>
      <c r="B1264" s="465">
        <v>77</v>
      </c>
      <c r="C1264" s="465"/>
      <c r="D1264" s="465"/>
      <c r="E1264" s="465">
        <v>77</v>
      </c>
    </row>
    <row r="1265" spans="1:5" x14ac:dyDescent="0.25">
      <c r="A1265" s="465">
        <v>78</v>
      </c>
      <c r="B1265" s="465">
        <v>78</v>
      </c>
      <c r="C1265" s="465"/>
      <c r="D1265" s="465"/>
      <c r="E1265" s="465">
        <v>78</v>
      </c>
    </row>
    <row r="1266" spans="1:5" x14ac:dyDescent="0.25">
      <c r="A1266" s="465">
        <v>79</v>
      </c>
      <c r="B1266" s="465">
        <v>79</v>
      </c>
      <c r="C1266" s="465"/>
      <c r="D1266" s="465"/>
      <c r="E1266" s="465">
        <v>79</v>
      </c>
    </row>
    <row r="1267" spans="1:5" x14ac:dyDescent="0.25">
      <c r="A1267" s="465">
        <v>80</v>
      </c>
      <c r="B1267" s="465">
        <v>80</v>
      </c>
      <c r="C1267" s="465"/>
      <c r="D1267" s="465"/>
      <c r="E1267" s="465">
        <v>80</v>
      </c>
    </row>
    <row r="1268" spans="1:5" x14ac:dyDescent="0.25">
      <c r="A1268" s="465">
        <v>81</v>
      </c>
      <c r="B1268" s="465">
        <v>81</v>
      </c>
      <c r="C1268" s="465"/>
      <c r="D1268" s="465"/>
      <c r="E1268" s="465">
        <v>81</v>
      </c>
    </row>
    <row r="1269" spans="1:5" x14ac:dyDescent="0.25">
      <c r="A1269" s="465">
        <v>82</v>
      </c>
      <c r="B1269" s="465">
        <v>82</v>
      </c>
      <c r="C1269" s="465"/>
      <c r="D1269" s="465"/>
      <c r="E1269" s="465">
        <v>82</v>
      </c>
    </row>
    <row r="1270" spans="1:5" x14ac:dyDescent="0.25">
      <c r="A1270" s="465">
        <v>83</v>
      </c>
      <c r="B1270" s="465">
        <v>83</v>
      </c>
      <c r="C1270" s="465"/>
      <c r="D1270" s="465"/>
      <c r="E1270" s="465">
        <v>83</v>
      </c>
    </row>
    <row r="1271" spans="1:5" x14ac:dyDescent="0.25">
      <c r="A1271" s="465">
        <v>84</v>
      </c>
      <c r="B1271" s="465">
        <v>84</v>
      </c>
      <c r="C1271" s="465"/>
      <c r="D1271" s="465"/>
      <c r="E1271" s="465">
        <v>84</v>
      </c>
    </row>
    <row r="1272" spans="1:5" x14ac:dyDescent="0.25">
      <c r="A1272" s="465">
        <v>85</v>
      </c>
      <c r="B1272" s="465">
        <v>85</v>
      </c>
      <c r="C1272" s="465"/>
      <c r="D1272" s="465"/>
      <c r="E1272" s="465">
        <v>85</v>
      </c>
    </row>
    <row r="1273" spans="1:5" x14ac:dyDescent="0.25">
      <c r="A1273" s="465">
        <v>86</v>
      </c>
      <c r="B1273" s="465">
        <v>86</v>
      </c>
      <c r="C1273" s="465"/>
      <c r="D1273" s="465"/>
      <c r="E1273" s="465">
        <v>86</v>
      </c>
    </row>
    <row r="1274" spans="1:5" x14ac:dyDescent="0.25">
      <c r="A1274" s="465">
        <v>87</v>
      </c>
      <c r="B1274" s="465">
        <v>87</v>
      </c>
      <c r="C1274" s="465"/>
      <c r="D1274" s="465"/>
      <c r="E1274" s="465">
        <v>87</v>
      </c>
    </row>
    <row r="1275" spans="1:5" x14ac:dyDescent="0.25">
      <c r="A1275" s="465">
        <v>88</v>
      </c>
      <c r="B1275" s="465">
        <v>88</v>
      </c>
      <c r="C1275" s="465"/>
      <c r="D1275" s="465"/>
      <c r="E1275" s="465">
        <v>88</v>
      </c>
    </row>
    <row r="1276" spans="1:5" x14ac:dyDescent="0.25">
      <c r="A1276" s="465">
        <v>89</v>
      </c>
      <c r="B1276" s="465">
        <v>89</v>
      </c>
      <c r="C1276" s="465"/>
      <c r="D1276" s="465"/>
      <c r="E1276" s="465">
        <v>89</v>
      </c>
    </row>
    <row r="1277" spans="1:5" x14ac:dyDescent="0.25">
      <c r="A1277" s="465">
        <v>90</v>
      </c>
      <c r="B1277" s="465">
        <v>90</v>
      </c>
      <c r="C1277" s="465"/>
      <c r="D1277" s="465"/>
      <c r="E1277" s="465">
        <v>90</v>
      </c>
    </row>
    <row r="1278" spans="1:5" x14ac:dyDescent="0.25">
      <c r="A1278" s="465">
        <v>91</v>
      </c>
      <c r="B1278" s="465">
        <v>91</v>
      </c>
      <c r="C1278" s="465"/>
      <c r="D1278" s="465"/>
      <c r="E1278" s="465">
        <v>91</v>
      </c>
    </row>
    <row r="1279" spans="1:5" x14ac:dyDescent="0.25">
      <c r="A1279" s="465">
        <v>92</v>
      </c>
      <c r="B1279" s="465">
        <v>92</v>
      </c>
      <c r="C1279" s="465"/>
      <c r="D1279" s="465"/>
      <c r="E1279" s="465">
        <v>92</v>
      </c>
    </row>
    <row r="1280" spans="1:5" x14ac:dyDescent="0.25">
      <c r="A1280" s="465">
        <v>93</v>
      </c>
      <c r="B1280" s="465">
        <v>93</v>
      </c>
      <c r="C1280" s="465"/>
      <c r="D1280" s="465"/>
      <c r="E1280" s="465">
        <v>93</v>
      </c>
    </row>
    <row r="1281" spans="1:5" x14ac:dyDescent="0.25">
      <c r="A1281" s="465">
        <v>94</v>
      </c>
      <c r="B1281" s="465">
        <v>94</v>
      </c>
      <c r="C1281" s="465"/>
      <c r="D1281" s="465"/>
      <c r="E1281" s="465">
        <v>94</v>
      </c>
    </row>
    <row r="1282" spans="1:5" x14ac:dyDescent="0.25">
      <c r="A1282" s="465">
        <v>95</v>
      </c>
      <c r="B1282" s="465">
        <v>95</v>
      </c>
      <c r="C1282" s="465"/>
      <c r="D1282" s="465"/>
      <c r="E1282" s="465">
        <v>95</v>
      </c>
    </row>
    <row r="1283" spans="1:5" x14ac:dyDescent="0.25">
      <c r="A1283" s="465">
        <v>96</v>
      </c>
      <c r="B1283" s="465">
        <v>96</v>
      </c>
      <c r="C1283" s="465"/>
      <c r="D1283" s="465"/>
      <c r="E1283" s="465">
        <v>96</v>
      </c>
    </row>
    <row r="1284" spans="1:5" x14ac:dyDescent="0.25">
      <c r="A1284" s="465">
        <v>97</v>
      </c>
      <c r="B1284" s="465">
        <v>97</v>
      </c>
      <c r="C1284" s="465"/>
      <c r="D1284" s="465"/>
      <c r="E1284" s="465">
        <v>97</v>
      </c>
    </row>
    <row r="1285" spans="1:5" x14ac:dyDescent="0.25">
      <c r="A1285" s="465">
        <v>98</v>
      </c>
      <c r="B1285" s="465">
        <v>98</v>
      </c>
      <c r="C1285" s="465"/>
      <c r="D1285" s="465"/>
      <c r="E1285" s="465">
        <v>98</v>
      </c>
    </row>
    <row r="1286" spans="1:5" x14ac:dyDescent="0.25">
      <c r="A1286" s="465">
        <v>99</v>
      </c>
      <c r="B1286" s="465">
        <v>99</v>
      </c>
      <c r="C1286" s="465"/>
      <c r="D1286" s="465"/>
      <c r="E1286" s="465">
        <v>99</v>
      </c>
    </row>
    <row r="1287" spans="1:5" x14ac:dyDescent="0.25">
      <c r="A1287" s="465">
        <v>100</v>
      </c>
      <c r="B1287" s="465">
        <v>100</v>
      </c>
      <c r="C1287" s="465"/>
      <c r="D1287" s="465"/>
      <c r="E1287" s="465">
        <v>100</v>
      </c>
    </row>
    <row r="1288" spans="1:5" x14ac:dyDescent="0.25">
      <c r="A1288" s="465">
        <v>101</v>
      </c>
      <c r="B1288" s="465">
        <v>101</v>
      </c>
      <c r="C1288" s="465"/>
      <c r="D1288" s="465"/>
      <c r="E1288" s="465">
        <v>101</v>
      </c>
    </row>
    <row r="1289" spans="1:5" x14ac:dyDescent="0.25">
      <c r="A1289" s="465">
        <v>102</v>
      </c>
      <c r="B1289" s="465">
        <v>102</v>
      </c>
      <c r="C1289" s="465"/>
      <c r="D1289" s="465"/>
      <c r="E1289" s="465">
        <v>102</v>
      </c>
    </row>
    <row r="1290" spans="1:5" x14ac:dyDescent="0.25">
      <c r="A1290" s="465">
        <v>103</v>
      </c>
      <c r="B1290" s="465">
        <v>103</v>
      </c>
      <c r="C1290" s="465"/>
      <c r="D1290" s="465"/>
      <c r="E1290" s="465">
        <v>103</v>
      </c>
    </row>
    <row r="1291" spans="1:5" x14ac:dyDescent="0.25">
      <c r="A1291" s="465">
        <v>104</v>
      </c>
      <c r="B1291" s="465">
        <v>104</v>
      </c>
      <c r="C1291" s="465"/>
      <c r="D1291" s="465"/>
      <c r="E1291" s="465">
        <v>104</v>
      </c>
    </row>
    <row r="1292" spans="1:5" x14ac:dyDescent="0.25">
      <c r="A1292" s="465">
        <v>105</v>
      </c>
      <c r="B1292" s="465">
        <v>105</v>
      </c>
      <c r="C1292" s="465"/>
      <c r="D1292" s="465"/>
      <c r="E1292" s="465">
        <v>105</v>
      </c>
    </row>
    <row r="1293" spans="1:5" x14ac:dyDescent="0.25">
      <c r="A1293" s="465">
        <v>106</v>
      </c>
      <c r="B1293" s="465">
        <v>106</v>
      </c>
      <c r="C1293" s="465"/>
      <c r="D1293" s="465"/>
      <c r="E1293" s="465">
        <v>106</v>
      </c>
    </row>
    <row r="1294" spans="1:5" x14ac:dyDescent="0.25">
      <c r="A1294" s="465">
        <v>107</v>
      </c>
      <c r="B1294" s="465">
        <v>107</v>
      </c>
      <c r="C1294" s="465"/>
      <c r="D1294" s="465"/>
      <c r="E1294" s="465">
        <v>107</v>
      </c>
    </row>
    <row r="1295" spans="1:5" x14ac:dyDescent="0.25">
      <c r="A1295" s="465">
        <v>108</v>
      </c>
      <c r="B1295" s="465">
        <v>108</v>
      </c>
      <c r="C1295" s="465"/>
      <c r="D1295" s="465"/>
      <c r="E1295" s="465">
        <v>108</v>
      </c>
    </row>
    <row r="1296" spans="1:5" x14ac:dyDescent="0.25">
      <c r="A1296" s="465">
        <v>109</v>
      </c>
      <c r="B1296" s="465">
        <v>109</v>
      </c>
      <c r="C1296" s="465"/>
      <c r="D1296" s="465"/>
      <c r="E1296" s="465">
        <v>109</v>
      </c>
    </row>
    <row r="1297" spans="1:5" x14ac:dyDescent="0.25">
      <c r="A1297" s="465">
        <v>110</v>
      </c>
      <c r="B1297" s="465">
        <v>110</v>
      </c>
      <c r="C1297" s="465"/>
      <c r="D1297" s="465"/>
      <c r="E1297" s="465">
        <v>110</v>
      </c>
    </row>
    <row r="1298" spans="1:5" x14ac:dyDescent="0.25">
      <c r="A1298" s="465">
        <v>111</v>
      </c>
      <c r="B1298" s="465">
        <v>111</v>
      </c>
      <c r="C1298" s="465"/>
      <c r="D1298" s="465"/>
      <c r="E1298" s="465">
        <v>111</v>
      </c>
    </row>
    <row r="1299" spans="1:5" x14ac:dyDescent="0.25">
      <c r="A1299" s="465">
        <v>112</v>
      </c>
      <c r="B1299" s="465">
        <v>112</v>
      </c>
      <c r="C1299" s="465"/>
      <c r="D1299" s="465"/>
      <c r="E1299" s="465">
        <v>112</v>
      </c>
    </row>
    <row r="1300" spans="1:5" x14ac:dyDescent="0.25">
      <c r="A1300" s="465">
        <v>113</v>
      </c>
      <c r="B1300" s="465">
        <v>113</v>
      </c>
      <c r="C1300" s="465"/>
      <c r="D1300" s="465"/>
      <c r="E1300" s="465">
        <v>113</v>
      </c>
    </row>
    <row r="1301" spans="1:5" x14ac:dyDescent="0.25">
      <c r="A1301" s="465">
        <v>114</v>
      </c>
      <c r="B1301" s="465">
        <v>114</v>
      </c>
      <c r="C1301" s="465"/>
      <c r="D1301" s="465"/>
      <c r="E1301" s="465">
        <v>114</v>
      </c>
    </row>
    <row r="1302" spans="1:5" x14ac:dyDescent="0.25">
      <c r="A1302" s="465">
        <v>115</v>
      </c>
      <c r="B1302" s="465">
        <v>115</v>
      </c>
      <c r="C1302" s="465"/>
      <c r="D1302" s="465"/>
      <c r="E1302" s="465">
        <v>115</v>
      </c>
    </row>
    <row r="1303" spans="1:5" x14ac:dyDescent="0.25">
      <c r="A1303" s="465">
        <v>116</v>
      </c>
      <c r="B1303" s="465">
        <v>116</v>
      </c>
      <c r="C1303" s="465"/>
      <c r="D1303" s="465"/>
      <c r="E1303" s="465">
        <v>116</v>
      </c>
    </row>
    <row r="1304" spans="1:5" x14ac:dyDescent="0.25">
      <c r="A1304" s="465">
        <v>117</v>
      </c>
      <c r="B1304" s="465">
        <v>117</v>
      </c>
      <c r="C1304" s="465"/>
      <c r="D1304" s="465"/>
      <c r="E1304" s="465">
        <v>117</v>
      </c>
    </row>
    <row r="1305" spans="1:5" x14ac:dyDescent="0.25">
      <c r="A1305" s="465">
        <v>118</v>
      </c>
      <c r="B1305" s="465">
        <v>118</v>
      </c>
      <c r="C1305" s="465"/>
      <c r="D1305" s="465"/>
      <c r="E1305" s="465">
        <v>118</v>
      </c>
    </row>
    <row r="1306" spans="1:5" x14ac:dyDescent="0.25">
      <c r="A1306" s="465">
        <v>119</v>
      </c>
      <c r="B1306" s="465">
        <v>119</v>
      </c>
      <c r="C1306" s="465"/>
      <c r="D1306" s="465"/>
      <c r="E1306" s="465">
        <v>119</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1"/>
  <sheetViews>
    <sheetView workbookViewId="0">
      <selection activeCell="A26" sqref="A26"/>
    </sheetView>
  </sheetViews>
  <sheetFormatPr baseColWidth="10" defaultRowHeight="15" x14ac:dyDescent="0.25"/>
  <cols>
    <col min="1" max="1" width="48.5703125" customWidth="1"/>
  </cols>
  <sheetData>
    <row r="1" spans="1:2" ht="15.75" x14ac:dyDescent="0.25">
      <c r="A1" s="320" t="s">
        <v>382</v>
      </c>
    </row>
    <row r="2" spans="1:2" ht="15.75" x14ac:dyDescent="0.25">
      <c r="A2" s="322"/>
    </row>
    <row r="3" spans="1:2" ht="15.75" x14ac:dyDescent="0.25">
      <c r="A3" s="320" t="s">
        <v>1026</v>
      </c>
      <c r="B3" t="str">
        <f>A4</f>
        <v>Ensemble des qualités que nous avons et auxquelles nous aspirons le plus. Ce sont celles qui nous attirent le plus dans les personnes que nous admirons. Ce sont celles que notre âme souhaite vivre dans cette incarnation.</v>
      </c>
    </row>
    <row r="4" spans="1:2" ht="15.75" x14ac:dyDescent="0.25">
      <c r="A4" s="322" t="s">
        <v>1027</v>
      </c>
    </row>
    <row r="5" spans="1:2" ht="15.75" x14ac:dyDescent="0.25">
      <c r="A5" s="320" t="s">
        <v>1028</v>
      </c>
      <c r="B5" s="271" t="str">
        <f>A6</f>
        <v>Ensemble des qualités que l’on considère comme importantes pour le futur immédiat.</v>
      </c>
    </row>
    <row r="6" spans="1:2" ht="15.75" x14ac:dyDescent="0.25">
      <c r="A6" s="322" t="s">
        <v>1029</v>
      </c>
    </row>
    <row r="7" spans="1:2" ht="15.75" x14ac:dyDescent="0.25">
      <c r="A7" s="320" t="s">
        <v>1030</v>
      </c>
      <c r="B7" s="271" t="str">
        <f t="shared" ref="B7" si="0">A8</f>
        <v>Ensemble des traits de caractère sur lesquels nous devrions travailler pour en diminuer l’importance. Ce sont nos parts d’ombre qui prétéritent notre futur et qui engendrent des comportements jugés comme négatifs.</v>
      </c>
    </row>
    <row r="8" spans="1:2" ht="15.75" x14ac:dyDescent="0.25">
      <c r="A8" s="322" t="s">
        <v>1031</v>
      </c>
      <c r="B8" s="271"/>
    </row>
    <row r="9" spans="1:2" ht="15.75" x14ac:dyDescent="0.25">
      <c r="A9" s="320" t="s">
        <v>1032</v>
      </c>
      <c r="B9" s="271" t="str">
        <f t="shared" ref="B9" si="1">A10</f>
        <v>Ensemble des besoins qui nous paraissent importants ou que notre corps souhaiterait. Ce sont les besoins qui conditionnent le plus notre manière d’être et nos comportements.  Ce sont ceux qui ont le plus d’influence sur nos futurs choix.</v>
      </c>
    </row>
    <row r="10" spans="1:2" ht="15.75" x14ac:dyDescent="0.25">
      <c r="A10" s="322" t="s">
        <v>1033</v>
      </c>
      <c r="B10" s="271"/>
    </row>
    <row r="11" spans="1:2" ht="15.75" x14ac:dyDescent="0.25">
      <c r="A11" s="320" t="s">
        <v>1034</v>
      </c>
      <c r="B11" s="271" t="str">
        <f t="shared" ref="B11" si="2">A12</f>
        <v>Ensemble des aspects négatifs qui sont révélateurs d’un état temporaire, qu’il est bon de ne pas trop faire durer. Ce sont aussi parfois des aspects positifs que nous limitons parce qu’ils ne correspondent pas à notre état habituel</v>
      </c>
    </row>
    <row r="12" spans="1:2" ht="15.75" x14ac:dyDescent="0.25">
      <c r="A12" s="322" t="s">
        <v>1035</v>
      </c>
      <c r="B12" s="271"/>
    </row>
    <row r="13" spans="1:2" ht="15.75" x14ac:dyDescent="0.25">
      <c r="A13" s="320" t="s">
        <v>1036</v>
      </c>
      <c r="B13" s="271" t="str">
        <f t="shared" ref="B13" si="3">A14</f>
        <v>Ensemble d’aspects négatifs de notre personnalité qui nous empêche de nous diriger vers un avenir serein et qui engendre des réactions négatives vis à vis des autres. Ces aspects sont donnés par ordre temporel. C’est à dire dans quel ordre ils vont influencer notre futur.</v>
      </c>
    </row>
    <row r="14" spans="1:2" ht="15.75" x14ac:dyDescent="0.25">
      <c r="A14" s="322" t="s">
        <v>1037</v>
      </c>
      <c r="B14" s="271"/>
    </row>
    <row r="15" spans="1:2" ht="15.75" x14ac:dyDescent="0.25">
      <c r="A15" s="320" t="s">
        <v>1038</v>
      </c>
      <c r="B15" s="271" t="str">
        <f t="shared" ref="B15" si="4">A16</f>
        <v>Ensemble des qualités que les autres constatent ou perçoivent, mais que nous continuons de saboter, souvent consciemment ou parfois même inconsciemment, avec notre système de croyance ou nos peurs. L’objectif serait de ne plus les saboter, mais de les rayonner naturellement.</v>
      </c>
    </row>
    <row r="16" spans="1:2" ht="15.75" x14ac:dyDescent="0.25">
      <c r="A16" s="322" t="s">
        <v>1039</v>
      </c>
      <c r="B16" s="271"/>
    </row>
    <row r="17" spans="1:2" ht="15.75" x14ac:dyDescent="0.25">
      <c r="A17" s="320" t="s">
        <v>1040</v>
      </c>
      <c r="B17" s="271" t="str">
        <f t="shared" ref="B17" si="5">A18</f>
        <v>Ensemble des qualités que l’on pense avoir ou que l’on aimerait développer davantage, mais que les autres ne perçoivent pas et ne ressentent pas encore parce que nous ne les rayonnons pas, elles n’ont pas été intégrées dans notre ADN. L’objectif est de les rendre effectives.</v>
      </c>
    </row>
    <row r="18" spans="1:2" ht="15.75" x14ac:dyDescent="0.25">
      <c r="A18" s="322" t="s">
        <v>1041</v>
      </c>
      <c r="B18" s="271"/>
    </row>
    <row r="19" spans="1:2" ht="15.75" x14ac:dyDescent="0.25">
      <c r="A19" s="320" t="s">
        <v>1042</v>
      </c>
      <c r="B19" s="271" t="str">
        <f t="shared" ref="B19" si="6">A20</f>
        <v>Ensemble des traits de caractère qui font principalement notre personnalité car nous leur accordons beaucoup d’importance. Ils sont essentiellement des aspects négatifs, des besoins exagérés qui nous conditionnent beaucoup dans notre relation aux autres. L’objectif serait dans leur accorder moins d’importance ou de les transformer en aspects positifs.</v>
      </c>
    </row>
    <row r="20" spans="1:2" ht="15.75" x14ac:dyDescent="0.25">
      <c r="A20" s="322" t="s">
        <v>1043</v>
      </c>
      <c r="B20" s="271"/>
    </row>
    <row r="21" spans="1:2" ht="15.75" x14ac:dyDescent="0.25">
      <c r="A21" s="320" t="s">
        <v>1044</v>
      </c>
      <c r="B21" s="271" t="str">
        <f t="shared" ref="B21" si="7">A22</f>
        <v>Ensemble des aspects négatifs que les autres nous reprochent alors qu’ils nous semblent normaux.  C’est l’image négative que nous donnons de nous-même et sur laquelle il serait bien de réfléchir et de transformer.</v>
      </c>
    </row>
    <row r="22" spans="1:2" ht="15.75" x14ac:dyDescent="0.25">
      <c r="A22" s="322" t="s">
        <v>1045</v>
      </c>
      <c r="B22" s="271"/>
    </row>
    <row r="23" spans="1:2" ht="15.75" x14ac:dyDescent="0.25">
      <c r="A23" s="320" t="s">
        <v>1046</v>
      </c>
      <c r="B23" s="271" t="str">
        <f t="shared" ref="B23" si="8">A24</f>
        <v xml:space="preserve">Ensemble des besoins que nous estimons comme important, mais que les autre pensent que c’est exagéré ou qui ne correspondent pas aux besoins de notre corps. </v>
      </c>
    </row>
    <row r="24" spans="1:2" ht="15.75" x14ac:dyDescent="0.25">
      <c r="A24" s="322" t="s">
        <v>1047</v>
      </c>
      <c r="B24" s="271"/>
    </row>
    <row r="25" spans="1:2" ht="15.75" x14ac:dyDescent="0.25">
      <c r="A25" s="320" t="s">
        <v>1048</v>
      </c>
      <c r="B25" s="271" t="str">
        <f t="shared" ref="B25" si="9">A26</f>
        <v>Ensemble des besoins perçus par les autres parce que notre corps les émet naturellement. Ces besoins risquent fort de ne pas correspondre à nos attentes mentales et l’on risque d’être incompris, car les autres vont répondre inconsciemment aux besoins du corps et pas à ceux de notre tête.</v>
      </c>
    </row>
    <row r="26" spans="1:2" ht="15.75" x14ac:dyDescent="0.25">
      <c r="A26" s="322" t="s">
        <v>1049</v>
      </c>
      <c r="B26" s="271"/>
    </row>
    <row r="27" spans="1:2" ht="15.75" x14ac:dyDescent="0.25">
      <c r="A27" s="322"/>
    </row>
    <row r="28" spans="1:2" ht="15.75" x14ac:dyDescent="0.25">
      <c r="A28" s="320" t="s">
        <v>388</v>
      </c>
    </row>
    <row r="29" spans="1:2" ht="15.75" x14ac:dyDescent="0.25">
      <c r="A29" s="320"/>
    </row>
    <row r="30" spans="1:2" ht="15.75" x14ac:dyDescent="0.25">
      <c r="A30" s="323" t="s">
        <v>1050</v>
      </c>
      <c r="B30" s="271" t="str">
        <f>A31</f>
        <v>Ensemble des aspects positifs les plus apparents, par odre d’importance. Ce sont souvent des aspects que l’on a développés au fil des années et qui permettent une relation harmonieuse avec l’entourage.</v>
      </c>
    </row>
    <row r="31" spans="1:2" ht="15.75" x14ac:dyDescent="0.25">
      <c r="A31" s="324" t="s">
        <v>1051</v>
      </c>
      <c r="B31" s="271"/>
    </row>
    <row r="32" spans="1:2" ht="15.75" x14ac:dyDescent="0.25">
      <c r="A32" s="323" t="s">
        <v>1052</v>
      </c>
      <c r="B32" s="271" t="str">
        <f>A33</f>
        <v>Ensemble des traits de caractère sur lesquels nous devrions travailler pour en diminuer l’importance. Ce sont nos parts d’ombre qui prétéritent notre présent et qui engendrent des comportements jugés comme négatifs par les autres.</v>
      </c>
    </row>
    <row r="33" spans="1:2" ht="15.75" x14ac:dyDescent="0.25">
      <c r="A33" s="322" t="s">
        <v>1053</v>
      </c>
      <c r="B33" s="271"/>
    </row>
    <row r="34" spans="1:2" ht="15.75" x14ac:dyDescent="0.25">
      <c r="A34" s="323" t="s">
        <v>1054</v>
      </c>
      <c r="B34" s="271" t="str">
        <f t="shared" ref="B34" si="10">A35</f>
        <v>Ensemble des aspects négatifs de notre personnalité, principalement les manques et les peurs qui conditionnent nos comportements. Ces aspects sont donnés par ordre temporel, c’est à dire du plus vieux au plus récent. L’objectif est de les transformer en aspects positifs en commençant par les plus vieux.</v>
      </c>
    </row>
    <row r="35" spans="1:2" ht="15.75" x14ac:dyDescent="0.25">
      <c r="A35" s="324" t="s">
        <v>1055</v>
      </c>
      <c r="B35" s="271"/>
    </row>
    <row r="36" spans="1:2" ht="15.75" x14ac:dyDescent="0.25">
      <c r="A36" s="323" t="s">
        <v>1056</v>
      </c>
      <c r="B36" s="271" t="str">
        <f t="shared" ref="B36" si="11">A37</f>
        <v>Ensemble des aspects négatifs de notre personnalité, principalement les manques et les peurs qui conditionnent nos comportements. Donnés par ordre d’importance.</v>
      </c>
    </row>
    <row r="37" spans="1:2" ht="15.75" x14ac:dyDescent="0.25">
      <c r="A37" s="324" t="s">
        <v>1057</v>
      </c>
      <c r="B37" s="271"/>
    </row>
    <row r="38" spans="1:2" ht="15.75" x14ac:dyDescent="0.25">
      <c r="A38" s="323" t="s">
        <v>1058</v>
      </c>
      <c r="B38" s="271" t="str">
        <f t="shared" ref="B38" si="12">A39</f>
        <v>Ensemble des besoins qui nous paraissent importants ou que notre corps souhaiterait. Ce sont les besoins qui conditionnent le plus notre manière d’être et nos comportements.  Ce sont ceux qui ont le plus d’influence sur nos choix de tous les jours.</v>
      </c>
    </row>
    <row r="39" spans="1:2" ht="15.75" x14ac:dyDescent="0.25">
      <c r="A39" s="322" t="s">
        <v>1059</v>
      </c>
      <c r="B39" s="271"/>
    </row>
    <row r="40" spans="1:2" ht="15.75" x14ac:dyDescent="0.25">
      <c r="A40" s="323" t="s">
        <v>1060</v>
      </c>
      <c r="B40" s="271" t="str">
        <f t="shared" ref="B40" si="13">A41</f>
        <v>Ensemble des qualités que les autres constatent ou perçoivent, mais que nous sabotons souvent consciemment ou parfois même inconsciemment, avec notre système de croyance ou nos peurs. L’objectif serait de ne plus les saboter, mais de les rayonner naturellement.</v>
      </c>
    </row>
    <row r="41" spans="1:2" ht="15.75" x14ac:dyDescent="0.25">
      <c r="A41" s="322" t="s">
        <v>1061</v>
      </c>
      <c r="B41" s="271"/>
    </row>
    <row r="42" spans="1:2" ht="15.75" x14ac:dyDescent="0.25">
      <c r="A42" s="323" t="s">
        <v>1062</v>
      </c>
      <c r="B42" s="271" t="str">
        <f t="shared" ref="B42" si="14">A43</f>
        <v>Ensemble des qualités que l’on pense avoir ou sur lesquelles nous travaillons, mais que les autres ne perçoivent pas et ne ressentent pas parce que nous ne les rayonnons pas car non  intégrées dans notre ADN. L’objectif est de les exprimer réellement.</v>
      </c>
    </row>
    <row r="43" spans="1:2" ht="15.75" x14ac:dyDescent="0.25">
      <c r="A43" s="322" t="s">
        <v>1063</v>
      </c>
      <c r="B43" s="271"/>
    </row>
    <row r="44" spans="1:2" ht="15.75" x14ac:dyDescent="0.25">
      <c r="A44" s="323" t="s">
        <v>1064</v>
      </c>
      <c r="B44" s="271" t="str">
        <f>A45</f>
        <v>Ensemble des traits de caractère qui font principalement notre personnalité car nous leur accordons beaucoup d’importance. Ils sont essentiellement des aspects négatifs, des besoins exagérés qui nous conditionnent beaucoup dans notre relation aux autres. L’objectif serait dans leur accorder moins d’importance ou de les transformer en aspects positifs.</v>
      </c>
    </row>
    <row r="45" spans="1:2" ht="15.75" x14ac:dyDescent="0.25">
      <c r="A45" s="322" t="s">
        <v>1043</v>
      </c>
      <c r="B45" s="271"/>
    </row>
    <row r="46" spans="1:2" ht="15.75" x14ac:dyDescent="0.25">
      <c r="A46" s="323" t="s">
        <v>1065</v>
      </c>
      <c r="B46" s="271" t="str">
        <f>A47</f>
        <v>Ensemble des aspects négatifs que les autres nous reprochent alors qu’ils nous semblent normaux.  C’est l’image négative que nous donnons de nous-même et sur laquelle il serait bien de réfléchir et de transformer.</v>
      </c>
    </row>
    <row r="47" spans="1:2" ht="15.75" x14ac:dyDescent="0.25">
      <c r="A47" s="322" t="s">
        <v>1045</v>
      </c>
      <c r="B47" s="271"/>
    </row>
    <row r="48" spans="1:2" ht="15.75" x14ac:dyDescent="0.25">
      <c r="A48" s="323" t="s">
        <v>1066</v>
      </c>
      <c r="B48" s="271" t="str">
        <f t="shared" ref="B48" si="15">A49</f>
        <v>Ensemble des besoins que nous estimons comme important, mais que les autre pensent que c’est exagéré ou qui ne correspondent pas aux besoins de notre corps.</v>
      </c>
    </row>
    <row r="49" spans="1:2" ht="15.75" x14ac:dyDescent="0.25">
      <c r="A49" s="322" t="s">
        <v>1067</v>
      </c>
      <c r="B49" s="271"/>
    </row>
    <row r="50" spans="1:2" ht="15.75" x14ac:dyDescent="0.25">
      <c r="A50" s="323" t="s">
        <v>1068</v>
      </c>
      <c r="B50" s="271" t="str">
        <f t="shared" ref="B50" si="16">A51</f>
        <v>Ensemble des besoins perçus par les autres parce que notre corps les émet naturellement. Ces besoins risquent fort de ne pas correspondre à nos attentes et l’on risque d’être incompris, car les autres vont répondre inconsciemment aux besoins du corps et pas à ceux de notre tête.</v>
      </c>
    </row>
    <row r="51" spans="1:2" ht="15.75" x14ac:dyDescent="0.25">
      <c r="A51" s="322" t="s">
        <v>1069</v>
      </c>
      <c r="B51" s="271"/>
    </row>
    <row r="52" spans="1:2" ht="15.75" x14ac:dyDescent="0.25">
      <c r="A52" s="323" t="s">
        <v>1070</v>
      </c>
      <c r="B52" s="271" t="str">
        <f t="shared" ref="B52" si="17">A53</f>
        <v>Ensemble des manques et des peurs récurentes que nous n’arrivons pas à dépasser et pour lesquelles nous nous plaignons parfois car nous pensons que nous ne pouvons rien y changer.</v>
      </c>
    </row>
    <row r="53" spans="1:2" ht="15.75" x14ac:dyDescent="0.25">
      <c r="A53" s="324" t="s">
        <v>1071</v>
      </c>
      <c r="B53" s="271"/>
    </row>
    <row r="54" spans="1:2" ht="15.75" x14ac:dyDescent="0.25">
      <c r="A54" s="323" t="s">
        <v>342</v>
      </c>
      <c r="B54" s="271" t="str">
        <f t="shared" ref="B54" si="18">A55</f>
        <v>Ensemble des manques et des peurs récurentes qui font se que nous sommes et qui limitent notre réalité. Les autres les constatent mais nous faisons comme si nous ne les voyons pas. L’objectif est de ne pas les renier et de les affronter pour les dépasser.</v>
      </c>
    </row>
    <row r="55" spans="1:2" ht="15.75" x14ac:dyDescent="0.25">
      <c r="A55" s="324" t="s">
        <v>1088</v>
      </c>
      <c r="B55" s="271"/>
    </row>
    <row r="56" spans="1:2" ht="15.75" x14ac:dyDescent="0.25">
      <c r="A56" s="324"/>
      <c r="B56" s="271">
        <f t="shared" ref="B56" si="19">A57</f>
        <v>0</v>
      </c>
    </row>
    <row r="57" spans="1:2" ht="15.75" x14ac:dyDescent="0.25">
      <c r="A57" s="324"/>
      <c r="B57" s="271"/>
    </row>
    <row r="58" spans="1:2" ht="15.75" x14ac:dyDescent="0.25">
      <c r="A58" s="320" t="s">
        <v>1072</v>
      </c>
    </row>
    <row r="59" spans="1:2" ht="15.75" x14ac:dyDescent="0.25">
      <c r="A59" s="322"/>
    </row>
    <row r="60" spans="1:2" ht="15.75" x14ac:dyDescent="0.25">
      <c r="A60" s="320" t="s">
        <v>1073</v>
      </c>
    </row>
    <row r="61" spans="1:2" ht="15.75" x14ac:dyDescent="0.25">
      <c r="A61" s="541" t="s">
        <v>1074</v>
      </c>
      <c r="B61" s="541"/>
    </row>
    <row r="62" spans="1:2" ht="15.75" x14ac:dyDescent="0.25">
      <c r="A62" s="542" t="s">
        <v>1091</v>
      </c>
      <c r="B62" s="542"/>
    </row>
    <row r="63" spans="1:2" ht="15.75" x14ac:dyDescent="0.25">
      <c r="A63" s="542"/>
      <c r="B63" s="542"/>
    </row>
    <row r="64" spans="1:2" ht="15.75" x14ac:dyDescent="0.25">
      <c r="A64" s="543" t="s">
        <v>1075</v>
      </c>
      <c r="B64" s="543"/>
    </row>
    <row r="65" spans="1:2" ht="15.75" x14ac:dyDescent="0.25">
      <c r="A65" s="323" t="s">
        <v>1076</v>
      </c>
      <c r="B65" s="540"/>
    </row>
    <row r="66" spans="1:2" ht="15.75" x14ac:dyDescent="0.25">
      <c r="A66" s="322" t="s">
        <v>1090</v>
      </c>
      <c r="B66" s="540"/>
    </row>
    <row r="67" spans="1:2" ht="15.75" x14ac:dyDescent="0.25">
      <c r="A67" s="322"/>
      <c r="B67" s="540"/>
    </row>
    <row r="68" spans="1:2" ht="15.75" x14ac:dyDescent="0.25">
      <c r="A68" s="323" t="s">
        <v>1077</v>
      </c>
      <c r="B68" s="540"/>
    </row>
    <row r="69" spans="1:2" ht="15.75" x14ac:dyDescent="0.25">
      <c r="A69" s="324" t="s">
        <v>1078</v>
      </c>
      <c r="B69" s="540"/>
    </row>
    <row r="70" spans="1:2" ht="15.75" x14ac:dyDescent="0.25">
      <c r="A70" s="323" t="s">
        <v>1079</v>
      </c>
    </row>
    <row r="71" spans="1:2" ht="15.75" x14ac:dyDescent="0.25">
      <c r="A71" s="324" t="s">
        <v>1080</v>
      </c>
    </row>
    <row r="72" spans="1:2" ht="15.75" x14ac:dyDescent="0.25">
      <c r="A72" s="539"/>
      <c r="B72" s="539"/>
    </row>
    <row r="73" spans="1:2" ht="15.75" x14ac:dyDescent="0.25">
      <c r="A73" s="320" t="s">
        <v>1081</v>
      </c>
      <c r="B73" s="325"/>
    </row>
    <row r="74" spans="1:2" ht="15.75" x14ac:dyDescent="0.25">
      <c r="A74" s="323" t="s">
        <v>1074</v>
      </c>
      <c r="B74" s="540"/>
    </row>
    <row r="75" spans="1:2" ht="15.75" x14ac:dyDescent="0.25">
      <c r="A75" s="322" t="s">
        <v>1082</v>
      </c>
      <c r="B75" s="540"/>
    </row>
    <row r="76" spans="1:2" ht="15.75" x14ac:dyDescent="0.25">
      <c r="A76" s="323" t="s">
        <v>1076</v>
      </c>
      <c r="B76" s="540"/>
    </row>
    <row r="77" spans="1:2" ht="15.75" x14ac:dyDescent="0.25">
      <c r="A77" s="322" t="s">
        <v>1083</v>
      </c>
      <c r="B77" s="540"/>
    </row>
    <row r="78" spans="1:2" ht="15.75" x14ac:dyDescent="0.25">
      <c r="A78" s="323" t="s">
        <v>1084</v>
      </c>
      <c r="B78" s="540"/>
    </row>
    <row r="79" spans="1:2" ht="15.75" x14ac:dyDescent="0.25">
      <c r="A79" s="324" t="s">
        <v>1085</v>
      </c>
      <c r="B79" s="540"/>
    </row>
    <row r="80" spans="1:2" ht="15.75" x14ac:dyDescent="0.25">
      <c r="A80" s="323" t="s">
        <v>1086</v>
      </c>
      <c r="B80" s="540"/>
    </row>
    <row r="81" spans="1:2" ht="15.75" x14ac:dyDescent="0.25">
      <c r="A81" s="324" t="s">
        <v>1087</v>
      </c>
      <c r="B81" s="540"/>
    </row>
  </sheetData>
  <mergeCells count="10">
    <mergeCell ref="A72:B72"/>
    <mergeCell ref="B74:B77"/>
    <mergeCell ref="B78:B79"/>
    <mergeCell ref="B80:B81"/>
    <mergeCell ref="A61:B61"/>
    <mergeCell ref="A62:B62"/>
    <mergeCell ref="A63:B63"/>
    <mergeCell ref="A64:B64"/>
    <mergeCell ref="B65:B67"/>
    <mergeCell ref="B68:B69"/>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I219"/>
  <sheetViews>
    <sheetView zoomScale="110" zoomScaleNormal="110" workbookViewId="0">
      <pane xSplit="9" ySplit="3" topLeftCell="J4" activePane="bottomRight" state="frozen"/>
      <selection pane="topRight" activeCell="J1" sqref="J1"/>
      <selection pane="bottomLeft" activeCell="A4" sqref="A4"/>
      <selection pane="bottomRight" activeCell="N14" sqref="N14"/>
    </sheetView>
  </sheetViews>
  <sheetFormatPr baseColWidth="10" defaultRowHeight="15.75" x14ac:dyDescent="0.25"/>
  <cols>
    <col min="1" max="3" width="2.85546875" style="271" customWidth="1"/>
    <col min="4" max="4" width="0.140625" style="271" customWidth="1"/>
    <col min="5" max="5" width="4.28515625" style="271" customWidth="1"/>
    <col min="6" max="6" width="3.7109375" style="271" customWidth="1"/>
    <col min="7" max="9" width="0.140625" style="271" customWidth="1"/>
    <col min="10" max="10" width="4.85546875" style="403" customWidth="1"/>
    <col min="11" max="11" width="32.28515625" style="403" customWidth="1"/>
    <col min="12" max="12" width="3.7109375" style="402" customWidth="1"/>
    <col min="13" max="13" width="4.85546875" style="403" customWidth="1"/>
    <col min="14" max="14" width="34" style="377" customWidth="1"/>
    <col min="15" max="15" width="17.42578125" style="271" customWidth="1"/>
    <col min="16" max="19" width="0.140625" style="376" customWidth="1"/>
    <col min="20" max="20" width="15.42578125" style="376" customWidth="1"/>
    <col min="21" max="21" width="3.7109375" style="426" customWidth="1"/>
    <col min="22" max="22" width="5.7109375" style="271" customWidth="1"/>
    <col min="23" max="23" width="33.28515625" style="376" customWidth="1"/>
    <col min="24" max="24" width="3.7109375" style="376" customWidth="1"/>
    <col min="25" max="25" width="4.85546875" style="271" customWidth="1"/>
    <col min="26" max="26" width="40.28515625" style="271" customWidth="1"/>
    <col min="27" max="27" width="0.28515625" style="271" customWidth="1"/>
    <col min="28" max="28" width="5.42578125" style="271" customWidth="1"/>
    <col min="29" max="43" width="9.85546875" style="376" customWidth="1"/>
    <col min="44" max="44" width="3.7109375" style="271" customWidth="1"/>
    <col min="45" max="76" width="9.85546875" style="376" customWidth="1"/>
    <col min="77" max="77" width="68.42578125" style="271" customWidth="1"/>
    <col min="78" max="78" width="68.85546875" style="271" customWidth="1"/>
    <col min="79" max="80" width="38" style="271" customWidth="1"/>
    <col min="81" max="86" width="11.42578125" style="271"/>
    <col min="87" max="87" width="43" style="352" customWidth="1"/>
    <col min="88" max="16384" width="11.42578125" style="271"/>
  </cols>
  <sheetData>
    <row r="1" spans="1:87" ht="3" customHeight="1" thickTop="1" thickBot="1" x14ac:dyDescent="0.3">
      <c r="A1" s="115"/>
      <c r="B1" s="271">
        <f>C1*$B$9</f>
        <v>9</v>
      </c>
      <c r="C1" s="295">
        <v>9</v>
      </c>
      <c r="J1" s="406"/>
      <c r="K1" s="377"/>
      <c r="L1" s="376"/>
      <c r="M1" s="406"/>
    </row>
    <row r="2" spans="1:87" ht="30" thickTop="1" thickBot="1" x14ac:dyDescent="0.5">
      <c r="A2" s="296"/>
      <c r="B2" s="271">
        <f>C2*$B$9</f>
        <v>3</v>
      </c>
      <c r="C2" s="295">
        <v>3</v>
      </c>
      <c r="E2" s="358"/>
      <c r="F2" s="359"/>
      <c r="G2" s="489" t="s">
        <v>327</v>
      </c>
      <c r="H2" s="490"/>
      <c r="I2" s="490"/>
      <c r="J2" s="490"/>
      <c r="K2" s="490"/>
      <c r="L2" s="490"/>
      <c r="M2" s="490"/>
      <c r="N2" s="490"/>
      <c r="O2" s="494"/>
      <c r="P2" s="495"/>
      <c r="Q2" s="495"/>
      <c r="R2" s="495"/>
      <c r="S2" s="495"/>
      <c r="T2" s="495"/>
      <c r="U2" s="496"/>
      <c r="V2" s="491" t="s">
        <v>319</v>
      </c>
      <c r="W2" s="492"/>
      <c r="X2" s="492"/>
      <c r="Y2" s="492"/>
      <c r="Z2" s="493"/>
      <c r="AB2" s="360"/>
      <c r="AC2" s="400"/>
      <c r="AD2" s="400"/>
      <c r="AE2" s="400"/>
      <c r="AF2" s="400"/>
      <c r="AG2" s="400"/>
      <c r="AH2" s="400"/>
      <c r="AI2" s="400"/>
      <c r="AJ2" s="400"/>
      <c r="AK2" s="400"/>
      <c r="AL2" s="400"/>
      <c r="AM2" s="400"/>
      <c r="AN2" s="400"/>
      <c r="AO2" s="400"/>
      <c r="AP2" s="400"/>
      <c r="AQ2" s="400"/>
      <c r="AR2" s="360" t="s">
        <v>2709</v>
      </c>
      <c r="AS2" s="400" t="s">
        <v>2710</v>
      </c>
      <c r="AT2" s="400" t="s">
        <v>2711</v>
      </c>
      <c r="AU2" s="400" t="s">
        <v>2712</v>
      </c>
      <c r="AV2" s="400" t="s">
        <v>2712</v>
      </c>
      <c r="AW2" s="400"/>
      <c r="AX2" s="400"/>
      <c r="AY2" s="400"/>
      <c r="AZ2" s="400"/>
      <c r="BA2" s="400"/>
      <c r="BB2" s="400"/>
      <c r="BC2" s="400"/>
      <c r="BD2" s="400"/>
      <c r="BE2" s="400"/>
      <c r="BF2" s="400"/>
      <c r="BG2" s="400"/>
      <c r="BH2" s="400"/>
      <c r="BI2" s="400"/>
      <c r="BJ2" s="400"/>
      <c r="BK2" s="400"/>
      <c r="BL2" s="400"/>
      <c r="BM2" s="400"/>
      <c r="BN2" s="400"/>
      <c r="BO2" s="400"/>
      <c r="BP2" s="400"/>
      <c r="BQ2" s="400"/>
      <c r="BR2" s="400"/>
      <c r="BS2" s="400"/>
      <c r="BT2" s="400"/>
      <c r="BU2" s="400"/>
      <c r="BV2" s="400"/>
      <c r="BW2" s="400"/>
      <c r="BX2" s="400"/>
      <c r="BY2" s="360"/>
      <c r="BZ2" s="360"/>
    </row>
    <row r="3" spans="1:87" ht="70.5" customHeight="1" thickTop="1" thickBot="1" x14ac:dyDescent="0.3">
      <c r="A3" s="116"/>
      <c r="B3" s="271">
        <f>C3*$B$9</f>
        <v>0.5</v>
      </c>
      <c r="C3" s="295">
        <v>0.5</v>
      </c>
      <c r="E3" s="361" t="s">
        <v>343</v>
      </c>
      <c r="F3" s="362" t="s">
        <v>1</v>
      </c>
      <c r="G3" s="361" t="s">
        <v>357</v>
      </c>
      <c r="H3" s="362" t="s">
        <v>2702</v>
      </c>
      <c r="I3" s="362" t="s">
        <v>2703</v>
      </c>
      <c r="J3" s="407" t="s">
        <v>2704</v>
      </c>
      <c r="K3" s="429" t="s">
        <v>2706</v>
      </c>
      <c r="L3" s="401" t="s">
        <v>1</v>
      </c>
      <c r="M3" s="407" t="s">
        <v>2705</v>
      </c>
      <c r="N3" s="429" t="s">
        <v>2707</v>
      </c>
      <c r="O3" s="425" t="s">
        <v>2</v>
      </c>
      <c r="P3" s="417"/>
      <c r="Q3" s="417"/>
      <c r="R3" s="417"/>
      <c r="S3" s="401" t="s">
        <v>1</v>
      </c>
      <c r="T3" s="429" t="s">
        <v>2708</v>
      </c>
      <c r="U3" s="427" t="s">
        <v>2713</v>
      </c>
      <c r="V3" s="407" t="s">
        <v>2704</v>
      </c>
      <c r="W3" s="429" t="s">
        <v>2706</v>
      </c>
      <c r="X3" s="401" t="s">
        <v>1</v>
      </c>
      <c r="Y3" s="407" t="s">
        <v>2705</v>
      </c>
      <c r="Z3" s="429" t="s">
        <v>2707</v>
      </c>
      <c r="AA3" s="363"/>
      <c r="AB3" s="362" t="s">
        <v>1</v>
      </c>
      <c r="AC3" s="401"/>
      <c r="AD3" s="401"/>
      <c r="AE3" s="401"/>
      <c r="AF3" s="401"/>
      <c r="AG3" s="401"/>
      <c r="AH3" s="401"/>
      <c r="AI3" s="401"/>
      <c r="AJ3" s="401"/>
      <c r="AK3" s="401"/>
      <c r="AL3" s="401"/>
      <c r="AM3" s="401"/>
      <c r="AN3" s="401"/>
      <c r="AO3" s="401"/>
      <c r="AP3" s="401"/>
      <c r="AQ3" s="401"/>
      <c r="AR3" s="362"/>
      <c r="AS3" s="401"/>
      <c r="AT3" s="401"/>
      <c r="AU3" s="401"/>
      <c r="AV3" s="401"/>
      <c r="AW3" s="401"/>
      <c r="AX3" s="401"/>
      <c r="AY3" s="401"/>
      <c r="AZ3" s="401"/>
      <c r="BA3" s="401"/>
      <c r="BB3" s="401"/>
      <c r="BC3" s="401"/>
      <c r="BD3" s="401"/>
      <c r="BE3" s="401"/>
      <c r="BF3" s="401"/>
      <c r="BG3" s="401"/>
      <c r="BH3" s="401"/>
      <c r="BI3" s="401"/>
      <c r="BJ3" s="401"/>
      <c r="BK3" s="401"/>
      <c r="BL3" s="401"/>
      <c r="BM3" s="401"/>
      <c r="BN3" s="401"/>
      <c r="BO3" s="401"/>
      <c r="BP3" s="401"/>
      <c r="BQ3" s="401"/>
      <c r="BR3" s="401"/>
      <c r="BS3" s="401"/>
      <c r="BT3" s="401"/>
      <c r="BU3" s="401"/>
      <c r="BV3" s="401"/>
      <c r="BW3" s="401"/>
      <c r="BX3" s="401"/>
      <c r="BY3" s="398" t="s">
        <v>143</v>
      </c>
      <c r="BZ3" s="398" t="s">
        <v>144</v>
      </c>
      <c r="CA3" s="398" t="s">
        <v>145</v>
      </c>
      <c r="CB3" s="398" t="s">
        <v>146</v>
      </c>
      <c r="CF3" s="351" t="s">
        <v>1</v>
      </c>
      <c r="CG3" s="351" t="s">
        <v>2</v>
      </c>
      <c r="CH3" s="351" t="s">
        <v>4</v>
      </c>
      <c r="CI3" s="351" t="s">
        <v>0</v>
      </c>
    </row>
    <row r="4" spans="1:87" ht="14.25" customHeight="1" thickTop="1" x14ac:dyDescent="0.25">
      <c r="A4" s="110"/>
      <c r="B4" s="271">
        <v>0</v>
      </c>
      <c r="E4" s="364">
        <v>0</v>
      </c>
      <c r="F4" s="365">
        <v>1</v>
      </c>
      <c r="G4" s="214">
        <f>ABS(ROUND(H4/5,0))</f>
        <v>0</v>
      </c>
      <c r="H4" s="366">
        <v>0</v>
      </c>
      <c r="I4" s="366">
        <v>0</v>
      </c>
      <c r="J4" s="408">
        <f>AK4</f>
        <v>0</v>
      </c>
      <c r="K4" s="403" t="str">
        <f t="shared" ref="K4:K67" si="0">IF(J4&gt;$B$3,$BY4,IF(J4&lt;$B$5,$BZ4,""))</f>
        <v/>
      </c>
      <c r="L4" s="375">
        <v>1</v>
      </c>
      <c r="M4" s="408">
        <f>AL4</f>
        <v>0</v>
      </c>
      <c r="N4" s="403" t="str">
        <f t="shared" ref="N4:N67" si="1">IF(M4&gt;$B$3,$CB4,IF(M4&lt;$B$5,$CA4,""))</f>
        <v/>
      </c>
      <c r="O4" s="410" t="s">
        <v>6</v>
      </c>
      <c r="P4" s="418"/>
      <c r="Q4" s="418"/>
      <c r="R4" s="418"/>
      <c r="S4" s="402"/>
      <c r="T4" s="402" t="str">
        <f>CONCATENATE(AS4,"-",AT4,"-",AU4)</f>
        <v>--</v>
      </c>
      <c r="U4" s="428">
        <f>AR4</f>
        <v>0</v>
      </c>
      <c r="V4" s="408">
        <f>AM4</f>
        <v>0</v>
      </c>
      <c r="W4" s="403" t="str">
        <f t="shared" ref="W4:W67" si="2">IF(V4&gt;$B$3,$BY4,IF(V4&lt;$B$5,$BZ4,""))</f>
        <v/>
      </c>
      <c r="X4" s="375">
        <v>1</v>
      </c>
      <c r="Y4" s="408">
        <f>AN4</f>
        <v>0</v>
      </c>
      <c r="Z4" s="403" t="str">
        <f t="shared" ref="Z4:Z67" si="3">IF(Y4&gt;$B$3,$CB4,IF(Y4&lt;$B$5,$CA4,""))</f>
        <v/>
      </c>
      <c r="AB4" s="367">
        <v>1</v>
      </c>
      <c r="AC4" s="402"/>
      <c r="AD4" s="402"/>
      <c r="AE4" s="402"/>
      <c r="AF4" s="402"/>
      <c r="AG4" s="402"/>
      <c r="AH4" s="402"/>
      <c r="AI4" s="402"/>
      <c r="AJ4" s="402"/>
      <c r="AK4" s="402">
        <v>0</v>
      </c>
      <c r="AL4" s="402">
        <v>0</v>
      </c>
      <c r="AM4" s="402">
        <v>0</v>
      </c>
      <c r="AN4" s="402">
        <v>0</v>
      </c>
      <c r="AO4" s="402"/>
      <c r="AP4" s="402"/>
      <c r="AQ4" s="402"/>
      <c r="AR4" s="408">
        <f>IF(AK4*AM4&lt;0,ABS(AK4-AM4),0)</f>
        <v>0</v>
      </c>
      <c r="AS4" s="402" t="str">
        <f>IF(AR4&gt;0,"Tension","")</f>
        <v/>
      </c>
      <c r="AT4" s="402" t="str">
        <f>IF(AND(AK4&lt;0,AL4&gt;0),"Blocage_droite",IF(AND(AK4&lt;0,AL4=0),"Limite_droite",""))</f>
        <v/>
      </c>
      <c r="AU4" s="402" t="str">
        <f>IF(AND(AM4&lt;0,AN4&gt;0),"Blocage_gauche",IF(AND(AM4&lt;0,AN4=0),"Limite_gauche",""))</f>
        <v/>
      </c>
      <c r="AV4" s="402" t="str">
        <f>IF(AND(AM4&lt;0,AN4&gt;0),"Blocage_gauche",IF(AND(AM4&lt;0,AN4=0),"Limite_gauche",""))</f>
        <v/>
      </c>
      <c r="AW4" s="402"/>
      <c r="AX4" s="402"/>
      <c r="AY4" s="402"/>
      <c r="AZ4" s="402"/>
      <c r="BA4" s="402"/>
      <c r="BB4" s="402"/>
      <c r="BC4" s="402"/>
      <c r="BD4" s="402"/>
      <c r="BE4" s="402"/>
      <c r="BF4" s="402"/>
      <c r="BG4" s="402"/>
      <c r="BH4" s="402"/>
      <c r="BI4" s="402"/>
      <c r="BJ4" s="402"/>
      <c r="BK4" s="402"/>
      <c r="BL4" s="402"/>
      <c r="BM4" s="402"/>
      <c r="BN4" s="402"/>
      <c r="BO4" s="402"/>
      <c r="BP4" s="402"/>
      <c r="BQ4" s="402"/>
      <c r="BR4" s="402"/>
      <c r="BS4" s="402"/>
      <c r="BT4" s="402"/>
      <c r="BU4" s="402"/>
      <c r="BV4" s="402"/>
      <c r="BW4" s="402"/>
      <c r="BX4" s="402"/>
      <c r="BY4" s="355" t="s">
        <v>1122</v>
      </c>
      <c r="BZ4" s="355" t="s">
        <v>1123</v>
      </c>
      <c r="CA4" s="355" t="s">
        <v>1124</v>
      </c>
      <c r="CB4" s="355" t="s">
        <v>1125</v>
      </c>
      <c r="CF4" s="351" t="s">
        <v>5</v>
      </c>
      <c r="CG4" s="351" t="s">
        <v>6</v>
      </c>
      <c r="CH4" s="352">
        <v>1</v>
      </c>
      <c r="CI4" s="352">
        <v>10</v>
      </c>
    </row>
    <row r="5" spans="1:87" ht="14.25" customHeight="1" x14ac:dyDescent="0.25">
      <c r="A5" s="119"/>
      <c r="B5" s="271">
        <f>C5*$B$9</f>
        <v>-0.5</v>
      </c>
      <c r="C5" s="295">
        <v>-0.5</v>
      </c>
      <c r="E5" s="364">
        <v>0</v>
      </c>
      <c r="F5" s="368">
        <v>1</v>
      </c>
      <c r="G5" s="214">
        <f t="shared" ref="G5:G68" si="4">ABS(ROUND(H5/5,0))</f>
        <v>0</v>
      </c>
      <c r="H5" s="366">
        <v>0</v>
      </c>
      <c r="I5" s="366">
        <v>0</v>
      </c>
      <c r="J5" s="408">
        <f t="shared" ref="J5:J68" si="5">AK5</f>
        <v>0</v>
      </c>
      <c r="K5" s="403" t="str">
        <f t="shared" si="0"/>
        <v/>
      </c>
      <c r="L5" s="381">
        <v>1</v>
      </c>
      <c r="M5" s="408">
        <f t="shared" ref="M5:M68" si="6">AL5</f>
        <v>0</v>
      </c>
      <c r="N5" s="403" t="str">
        <f t="shared" si="1"/>
        <v/>
      </c>
      <c r="O5" s="410" t="s">
        <v>8</v>
      </c>
      <c r="P5" s="418"/>
      <c r="Q5" s="418"/>
      <c r="R5" s="418"/>
      <c r="S5" s="402"/>
      <c r="T5" s="402" t="str">
        <f t="shared" ref="T5:T68" si="7">CONCATENATE(AS5,"-",AT5,"-",AU5)</f>
        <v>--</v>
      </c>
      <c r="U5" s="428">
        <f t="shared" ref="U5:U68" si="8">AR5</f>
        <v>0</v>
      </c>
      <c r="V5" s="408">
        <f t="shared" ref="V5:V68" si="9">AM5</f>
        <v>0</v>
      </c>
      <c r="W5" s="403" t="str">
        <f t="shared" si="2"/>
        <v/>
      </c>
      <c r="X5" s="381">
        <v>1</v>
      </c>
      <c r="Y5" s="408">
        <f t="shared" ref="Y5:Y68" si="10">AN5</f>
        <v>0</v>
      </c>
      <c r="Z5" s="403" t="str">
        <f t="shared" si="3"/>
        <v/>
      </c>
      <c r="AB5" s="369">
        <v>1</v>
      </c>
      <c r="AC5" s="402"/>
      <c r="AD5" s="402"/>
      <c r="AE5" s="402"/>
      <c r="AF5" s="402"/>
      <c r="AG5" s="402"/>
      <c r="AH5" s="402"/>
      <c r="AI5" s="402"/>
      <c r="AJ5" s="402"/>
      <c r="AK5" s="402">
        <v>0</v>
      </c>
      <c r="AL5" s="402">
        <v>0</v>
      </c>
      <c r="AM5" s="402">
        <v>0</v>
      </c>
      <c r="AN5" s="402">
        <v>0</v>
      </c>
      <c r="AO5" s="402"/>
      <c r="AP5" s="402"/>
      <c r="AQ5" s="402"/>
      <c r="AR5" s="408">
        <f t="shared" ref="AR5:AR68" si="11">IF(AK5*AM5&lt;0,ABS(AK5-AM5),0)</f>
        <v>0</v>
      </c>
      <c r="AS5" s="402" t="str">
        <f t="shared" ref="AS5:AS68" si="12">IF(AR5&gt;0,"Tension","")</f>
        <v/>
      </c>
      <c r="AT5" s="402" t="str">
        <f t="shared" ref="AT5:AT68" si="13">IF(AND(AK5&lt;0,AL5&gt;0),"Blocage_droite",IF(AND(AK5&lt;0,AL5=0),"Limite_droite",""))</f>
        <v/>
      </c>
      <c r="AU5" s="402" t="str">
        <f t="shared" ref="AU5:AU68" si="14">IF(AND(AM5&lt;0,AN5&gt;0),"Blocage_gauche",IF(AND(AM5&lt;0,AN5=0),"Limite_gauche",""))</f>
        <v/>
      </c>
      <c r="AV5" s="402" t="str">
        <f t="shared" ref="AV5:AV68" si="15">IF(AND(AM5&lt;0,AN5&gt;0),"Blocage_gauche",IF(AND(AM5&lt;0,AN5=0),"Limite_gauche",""))</f>
        <v/>
      </c>
      <c r="AW5" s="402"/>
      <c r="AX5" s="402"/>
      <c r="AY5" s="402"/>
      <c r="AZ5" s="402"/>
      <c r="BA5" s="402"/>
      <c r="BB5" s="402"/>
      <c r="BC5" s="402"/>
      <c r="BD5" s="402"/>
      <c r="BE5" s="402"/>
      <c r="BF5" s="402"/>
      <c r="BG5" s="402"/>
      <c r="BH5" s="402"/>
      <c r="BI5" s="402"/>
      <c r="BJ5" s="402"/>
      <c r="BK5" s="402"/>
      <c r="BL5" s="402"/>
      <c r="BM5" s="402"/>
      <c r="BN5" s="402"/>
      <c r="BO5" s="402"/>
      <c r="BP5" s="402"/>
      <c r="BQ5" s="402"/>
      <c r="BR5" s="402"/>
      <c r="BS5" s="402"/>
      <c r="BT5" s="402"/>
      <c r="BU5" s="402"/>
      <c r="BV5" s="402"/>
      <c r="BW5" s="402"/>
      <c r="BX5" s="402"/>
      <c r="BY5" s="355" t="s">
        <v>1126</v>
      </c>
      <c r="BZ5" s="355" t="s">
        <v>1127</v>
      </c>
      <c r="CA5" s="355" t="s">
        <v>1128</v>
      </c>
      <c r="CB5" s="355" t="s">
        <v>1129</v>
      </c>
      <c r="CF5" s="351" t="s">
        <v>5</v>
      </c>
      <c r="CG5" s="351" t="s">
        <v>8</v>
      </c>
      <c r="CH5" s="352">
        <v>1</v>
      </c>
      <c r="CI5" s="352">
        <v>20</v>
      </c>
    </row>
    <row r="6" spans="1:87" ht="14.25" customHeight="1" x14ac:dyDescent="0.25">
      <c r="A6" s="151"/>
      <c r="B6" s="271">
        <f>C6*$B$9</f>
        <v>-3</v>
      </c>
      <c r="C6" s="295">
        <v>-3</v>
      </c>
      <c r="E6" s="364">
        <v>0</v>
      </c>
      <c r="F6" s="368">
        <v>1</v>
      </c>
      <c r="G6" s="214">
        <f t="shared" si="4"/>
        <v>0</v>
      </c>
      <c r="H6" s="366">
        <v>0</v>
      </c>
      <c r="I6" s="366">
        <v>0</v>
      </c>
      <c r="J6" s="408">
        <f t="shared" si="5"/>
        <v>1</v>
      </c>
      <c r="K6" s="403" t="str">
        <f t="shared" si="0"/>
        <v>besoin de se préserver / instinct de conservation</v>
      </c>
      <c r="L6" s="381">
        <v>1</v>
      </c>
      <c r="M6" s="408">
        <f t="shared" si="6"/>
        <v>0</v>
      </c>
      <c r="N6" s="403" t="str">
        <f t="shared" si="1"/>
        <v/>
      </c>
      <c r="O6" s="410" t="s">
        <v>9</v>
      </c>
      <c r="P6" s="418"/>
      <c r="Q6" s="418"/>
      <c r="R6" s="418"/>
      <c r="S6" s="402"/>
      <c r="T6" s="402" t="str">
        <f t="shared" si="7"/>
        <v>--</v>
      </c>
      <c r="U6" s="428">
        <f t="shared" si="8"/>
        <v>0</v>
      </c>
      <c r="V6" s="408">
        <f t="shared" si="9"/>
        <v>1</v>
      </c>
      <c r="W6" s="403" t="str">
        <f t="shared" si="2"/>
        <v>besoin de se préserver / instinct de conservation</v>
      </c>
      <c r="X6" s="381">
        <v>1</v>
      </c>
      <c r="Y6" s="408">
        <f t="shared" si="10"/>
        <v>0</v>
      </c>
      <c r="Z6" s="403" t="str">
        <f t="shared" si="3"/>
        <v/>
      </c>
      <c r="AB6" s="369">
        <v>1</v>
      </c>
      <c r="AC6" s="402"/>
      <c r="AD6" s="402"/>
      <c r="AE6" s="402"/>
      <c r="AF6" s="402"/>
      <c r="AG6" s="402"/>
      <c r="AH6" s="402"/>
      <c r="AI6" s="402"/>
      <c r="AJ6" s="402"/>
      <c r="AK6" s="402">
        <v>1</v>
      </c>
      <c r="AL6" s="402">
        <v>0</v>
      </c>
      <c r="AM6" s="402">
        <v>1</v>
      </c>
      <c r="AN6" s="402">
        <v>0</v>
      </c>
      <c r="AO6" s="402"/>
      <c r="AP6" s="402"/>
      <c r="AQ6" s="402"/>
      <c r="AR6" s="408">
        <f t="shared" si="11"/>
        <v>0</v>
      </c>
      <c r="AS6" s="402" t="str">
        <f t="shared" si="12"/>
        <v/>
      </c>
      <c r="AT6" s="402" t="str">
        <f t="shared" si="13"/>
        <v/>
      </c>
      <c r="AU6" s="402" t="str">
        <f t="shared" si="14"/>
        <v/>
      </c>
      <c r="AV6" s="402" t="str">
        <f t="shared" si="15"/>
        <v/>
      </c>
      <c r="AW6" s="402"/>
      <c r="AX6" s="402"/>
      <c r="AY6" s="402"/>
      <c r="AZ6" s="402"/>
      <c r="BA6" s="402"/>
      <c r="BB6" s="402"/>
      <c r="BC6" s="402"/>
      <c r="BD6" s="402"/>
      <c r="BE6" s="402"/>
      <c r="BF6" s="402"/>
      <c r="BG6" s="402"/>
      <c r="BH6" s="402"/>
      <c r="BI6" s="402"/>
      <c r="BJ6" s="402"/>
      <c r="BK6" s="402"/>
      <c r="BL6" s="402"/>
      <c r="BM6" s="402"/>
      <c r="BN6" s="402"/>
      <c r="BO6" s="402"/>
      <c r="BP6" s="402"/>
      <c r="BQ6" s="402"/>
      <c r="BR6" s="402"/>
      <c r="BS6" s="402"/>
      <c r="BT6" s="402"/>
      <c r="BU6" s="402"/>
      <c r="BV6" s="402"/>
      <c r="BW6" s="402"/>
      <c r="BX6" s="402"/>
      <c r="BY6" s="355" t="s">
        <v>1130</v>
      </c>
      <c r="BZ6" s="355" t="s">
        <v>1131</v>
      </c>
      <c r="CA6" s="355" t="s">
        <v>1132</v>
      </c>
      <c r="CB6" s="355" t="s">
        <v>1133</v>
      </c>
      <c r="CF6" s="351" t="s">
        <v>5</v>
      </c>
      <c r="CG6" s="351" t="s">
        <v>9</v>
      </c>
      <c r="CH6" s="352">
        <v>1</v>
      </c>
      <c r="CI6" s="352">
        <v>30</v>
      </c>
    </row>
    <row r="7" spans="1:87" ht="14.25" customHeight="1" x14ac:dyDescent="0.25">
      <c r="A7" s="117"/>
      <c r="B7" s="271">
        <f>C7*$B$9</f>
        <v>-9</v>
      </c>
      <c r="C7" s="295">
        <v>-9</v>
      </c>
      <c r="E7" s="364">
        <v>0</v>
      </c>
      <c r="F7" s="368">
        <v>1</v>
      </c>
      <c r="G7" s="214">
        <f t="shared" si="4"/>
        <v>0</v>
      </c>
      <c r="H7" s="366">
        <v>0</v>
      </c>
      <c r="I7" s="366">
        <v>0</v>
      </c>
      <c r="J7" s="408">
        <f t="shared" si="5"/>
        <v>0</v>
      </c>
      <c r="K7" s="403" t="str">
        <f t="shared" si="0"/>
        <v/>
      </c>
      <c r="L7" s="381">
        <v>1</v>
      </c>
      <c r="M7" s="408">
        <f t="shared" si="6"/>
        <v>0</v>
      </c>
      <c r="N7" s="403" t="str">
        <f t="shared" si="1"/>
        <v/>
      </c>
      <c r="O7" s="410" t="s">
        <v>11</v>
      </c>
      <c r="P7" s="418"/>
      <c r="Q7" s="418"/>
      <c r="R7" s="418"/>
      <c r="S7" s="402"/>
      <c r="T7" s="402" t="str">
        <f t="shared" si="7"/>
        <v>--</v>
      </c>
      <c r="U7" s="428">
        <f t="shared" si="8"/>
        <v>0</v>
      </c>
      <c r="V7" s="408">
        <f t="shared" si="9"/>
        <v>0</v>
      </c>
      <c r="W7" s="403" t="str">
        <f t="shared" si="2"/>
        <v/>
      </c>
      <c r="X7" s="381">
        <v>1</v>
      </c>
      <c r="Y7" s="408">
        <f t="shared" si="10"/>
        <v>0</v>
      </c>
      <c r="Z7" s="403" t="str">
        <f t="shared" si="3"/>
        <v/>
      </c>
      <c r="AB7" s="369">
        <v>1</v>
      </c>
      <c r="AC7" s="402"/>
      <c r="AD7" s="402"/>
      <c r="AE7" s="402"/>
      <c r="AF7" s="402"/>
      <c r="AG7" s="402"/>
      <c r="AH7" s="402"/>
      <c r="AI7" s="402"/>
      <c r="AJ7" s="402"/>
      <c r="AK7" s="402">
        <v>0</v>
      </c>
      <c r="AL7" s="402">
        <v>0</v>
      </c>
      <c r="AM7" s="402">
        <v>0</v>
      </c>
      <c r="AN7" s="402">
        <v>0</v>
      </c>
      <c r="AO7" s="402"/>
      <c r="AP7" s="402"/>
      <c r="AQ7" s="402"/>
      <c r="AR7" s="408">
        <f t="shared" si="11"/>
        <v>0</v>
      </c>
      <c r="AS7" s="402" t="str">
        <f t="shared" si="12"/>
        <v/>
      </c>
      <c r="AT7" s="402" t="str">
        <f t="shared" si="13"/>
        <v/>
      </c>
      <c r="AU7" s="402" t="str">
        <f t="shared" si="14"/>
        <v/>
      </c>
      <c r="AV7" s="402" t="str">
        <f t="shared" si="15"/>
        <v/>
      </c>
      <c r="AW7" s="402"/>
      <c r="AX7" s="402"/>
      <c r="AY7" s="402"/>
      <c r="AZ7" s="402"/>
      <c r="BA7" s="402"/>
      <c r="BB7" s="402"/>
      <c r="BC7" s="402"/>
      <c r="BD7" s="402"/>
      <c r="BE7" s="402"/>
      <c r="BF7" s="402"/>
      <c r="BG7" s="402"/>
      <c r="BH7" s="402"/>
      <c r="BI7" s="402"/>
      <c r="BJ7" s="402"/>
      <c r="BK7" s="402"/>
      <c r="BL7" s="402"/>
      <c r="BM7" s="402"/>
      <c r="BN7" s="402"/>
      <c r="BO7" s="402"/>
      <c r="BP7" s="402"/>
      <c r="BQ7" s="402"/>
      <c r="BR7" s="402"/>
      <c r="BS7" s="402"/>
      <c r="BT7" s="402"/>
      <c r="BU7" s="402"/>
      <c r="BV7" s="402"/>
      <c r="BW7" s="402"/>
      <c r="BX7" s="402"/>
      <c r="BY7" s="355" t="s">
        <v>147</v>
      </c>
      <c r="BZ7" s="355" t="s">
        <v>1134</v>
      </c>
      <c r="CA7" s="355" t="s">
        <v>1135</v>
      </c>
      <c r="CB7" s="355" t="s">
        <v>1136</v>
      </c>
      <c r="CF7" s="351" t="s">
        <v>5</v>
      </c>
      <c r="CG7" s="351" t="s">
        <v>11</v>
      </c>
      <c r="CH7" s="352">
        <v>1</v>
      </c>
      <c r="CI7" s="352">
        <v>40</v>
      </c>
    </row>
    <row r="8" spans="1:87" ht="14.25" customHeight="1" x14ac:dyDescent="0.25">
      <c r="E8" s="364">
        <v>0</v>
      </c>
      <c r="F8" s="368">
        <v>1</v>
      </c>
      <c r="G8" s="214">
        <f t="shared" si="4"/>
        <v>0</v>
      </c>
      <c r="H8" s="366">
        <v>1</v>
      </c>
      <c r="I8" s="366">
        <v>0</v>
      </c>
      <c r="J8" s="408">
        <f t="shared" si="5"/>
        <v>0</v>
      </c>
      <c r="K8" s="403" t="str">
        <f t="shared" si="0"/>
        <v/>
      </c>
      <c r="L8" s="381">
        <v>1</v>
      </c>
      <c r="M8" s="408">
        <f t="shared" si="6"/>
        <v>0</v>
      </c>
      <c r="N8" s="403" t="str">
        <f t="shared" si="1"/>
        <v/>
      </c>
      <c r="O8" s="410" t="s">
        <v>12</v>
      </c>
      <c r="P8" s="418"/>
      <c r="Q8" s="418"/>
      <c r="R8" s="418"/>
      <c r="S8" s="402"/>
      <c r="T8" s="402" t="str">
        <f t="shared" si="7"/>
        <v>--</v>
      </c>
      <c r="U8" s="428">
        <f t="shared" si="8"/>
        <v>0</v>
      </c>
      <c r="V8" s="408">
        <f t="shared" si="9"/>
        <v>0</v>
      </c>
      <c r="W8" s="403" t="str">
        <f t="shared" si="2"/>
        <v/>
      </c>
      <c r="X8" s="381">
        <v>1</v>
      </c>
      <c r="Y8" s="408">
        <f t="shared" si="10"/>
        <v>0</v>
      </c>
      <c r="Z8" s="403" t="str">
        <f t="shared" si="3"/>
        <v/>
      </c>
      <c r="AB8" s="369">
        <v>1</v>
      </c>
      <c r="AC8" s="402"/>
      <c r="AD8" s="402"/>
      <c r="AE8" s="402"/>
      <c r="AF8" s="402"/>
      <c r="AG8" s="402"/>
      <c r="AH8" s="402"/>
      <c r="AI8" s="402"/>
      <c r="AJ8" s="402"/>
      <c r="AK8" s="402">
        <v>0</v>
      </c>
      <c r="AL8" s="402">
        <v>0</v>
      </c>
      <c r="AM8" s="402">
        <v>0</v>
      </c>
      <c r="AN8" s="402">
        <v>0</v>
      </c>
      <c r="AO8" s="402"/>
      <c r="AP8" s="402"/>
      <c r="AQ8" s="402"/>
      <c r="AR8" s="408">
        <f t="shared" si="11"/>
        <v>0</v>
      </c>
      <c r="AS8" s="402" t="str">
        <f t="shared" si="12"/>
        <v/>
      </c>
      <c r="AT8" s="402" t="str">
        <f t="shared" si="13"/>
        <v/>
      </c>
      <c r="AU8" s="402" t="str">
        <f t="shared" si="14"/>
        <v/>
      </c>
      <c r="AV8" s="402" t="str">
        <f t="shared" si="15"/>
        <v/>
      </c>
      <c r="AW8" s="402"/>
      <c r="AX8" s="402"/>
      <c r="AY8" s="402"/>
      <c r="AZ8" s="402"/>
      <c r="BA8" s="402"/>
      <c r="BB8" s="402"/>
      <c r="BC8" s="402"/>
      <c r="BD8" s="402"/>
      <c r="BE8" s="402"/>
      <c r="BF8" s="402"/>
      <c r="BG8" s="402"/>
      <c r="BH8" s="402"/>
      <c r="BI8" s="402"/>
      <c r="BJ8" s="402"/>
      <c r="BK8" s="402"/>
      <c r="BL8" s="402"/>
      <c r="BM8" s="402"/>
      <c r="BN8" s="402"/>
      <c r="BO8" s="402"/>
      <c r="BP8" s="402"/>
      <c r="BQ8" s="402"/>
      <c r="BR8" s="402"/>
      <c r="BS8" s="402"/>
      <c r="BT8" s="402"/>
      <c r="BU8" s="402"/>
      <c r="BV8" s="402"/>
      <c r="BW8" s="402"/>
      <c r="BX8" s="402"/>
      <c r="BY8" s="355" t="s">
        <v>1137</v>
      </c>
      <c r="BZ8" s="355" t="s">
        <v>1138</v>
      </c>
      <c r="CA8" s="355" t="s">
        <v>1139</v>
      </c>
      <c r="CB8" s="355" t="s">
        <v>1140</v>
      </c>
      <c r="CF8" s="351" t="s">
        <v>5</v>
      </c>
      <c r="CG8" s="351" t="s">
        <v>12</v>
      </c>
      <c r="CH8" s="352">
        <v>1</v>
      </c>
      <c r="CI8" s="352">
        <v>50</v>
      </c>
    </row>
    <row r="9" spans="1:87" ht="14.25" customHeight="1" x14ac:dyDescent="0.25">
      <c r="A9" s="271" t="s">
        <v>379</v>
      </c>
      <c r="B9" s="295">
        <v>1</v>
      </c>
      <c r="E9" s="364">
        <v>0</v>
      </c>
      <c r="F9" s="368">
        <v>1</v>
      </c>
      <c r="G9" s="214">
        <f t="shared" si="4"/>
        <v>0</v>
      </c>
      <c r="H9" s="366">
        <v>0</v>
      </c>
      <c r="I9" s="366">
        <v>0</v>
      </c>
      <c r="J9" s="408">
        <f t="shared" si="5"/>
        <v>0</v>
      </c>
      <c r="K9" s="403" t="str">
        <f t="shared" si="0"/>
        <v/>
      </c>
      <c r="L9" s="381">
        <v>1</v>
      </c>
      <c r="M9" s="408">
        <f t="shared" si="6"/>
        <v>-1</v>
      </c>
      <c r="N9" s="403" t="str">
        <f t="shared" si="1"/>
        <v xml:space="preserve">réaliser ses rêves / force et pouvoir intérieur </v>
      </c>
      <c r="O9" s="410" t="s">
        <v>13</v>
      </c>
      <c r="P9" s="418"/>
      <c r="Q9" s="418"/>
      <c r="R9" s="418"/>
      <c r="S9" s="402"/>
      <c r="T9" s="402" t="str">
        <f t="shared" si="7"/>
        <v>--</v>
      </c>
      <c r="U9" s="428">
        <f t="shared" si="8"/>
        <v>0</v>
      </c>
      <c r="V9" s="408">
        <f t="shared" si="9"/>
        <v>0</v>
      </c>
      <c r="W9" s="403" t="str">
        <f t="shared" si="2"/>
        <v/>
      </c>
      <c r="X9" s="381">
        <v>1</v>
      </c>
      <c r="Y9" s="408">
        <f t="shared" si="10"/>
        <v>-1</v>
      </c>
      <c r="Z9" s="403" t="str">
        <f t="shared" si="3"/>
        <v xml:space="preserve">réaliser ses rêves / force et pouvoir intérieur </v>
      </c>
      <c r="AB9" s="369">
        <v>1</v>
      </c>
      <c r="AC9" s="402"/>
      <c r="AD9" s="402"/>
      <c r="AE9" s="402"/>
      <c r="AF9" s="402"/>
      <c r="AG9" s="402"/>
      <c r="AH9" s="402"/>
      <c r="AI9" s="402"/>
      <c r="AJ9" s="402"/>
      <c r="AK9" s="402">
        <v>0</v>
      </c>
      <c r="AL9" s="402">
        <v>-1</v>
      </c>
      <c r="AM9" s="402">
        <v>0</v>
      </c>
      <c r="AN9" s="402">
        <v>-1</v>
      </c>
      <c r="AO9" s="402"/>
      <c r="AP9" s="402"/>
      <c r="AQ9" s="402"/>
      <c r="AR9" s="408">
        <f t="shared" si="11"/>
        <v>0</v>
      </c>
      <c r="AS9" s="402" t="str">
        <f t="shared" si="12"/>
        <v/>
      </c>
      <c r="AT9" s="402" t="str">
        <f t="shared" si="13"/>
        <v/>
      </c>
      <c r="AU9" s="402" t="str">
        <f t="shared" si="14"/>
        <v/>
      </c>
      <c r="AV9" s="402" t="str">
        <f t="shared" si="15"/>
        <v/>
      </c>
      <c r="AW9" s="402"/>
      <c r="AX9" s="402"/>
      <c r="AY9" s="402"/>
      <c r="AZ9" s="402"/>
      <c r="BA9" s="402"/>
      <c r="BB9" s="402"/>
      <c r="BC9" s="402"/>
      <c r="BD9" s="402"/>
      <c r="BE9" s="402"/>
      <c r="BF9" s="402"/>
      <c r="BG9" s="402"/>
      <c r="BH9" s="402"/>
      <c r="BI9" s="402"/>
      <c r="BJ9" s="402"/>
      <c r="BK9" s="402"/>
      <c r="BL9" s="402"/>
      <c r="BM9" s="402"/>
      <c r="BN9" s="402"/>
      <c r="BO9" s="402"/>
      <c r="BP9" s="402"/>
      <c r="BQ9" s="402"/>
      <c r="BR9" s="402"/>
      <c r="BS9" s="402"/>
      <c r="BT9" s="402"/>
      <c r="BU9" s="402"/>
      <c r="BV9" s="402"/>
      <c r="BW9" s="402"/>
      <c r="BX9" s="402"/>
      <c r="BY9" s="355" t="s">
        <v>1141</v>
      </c>
      <c r="BZ9" s="355" t="s">
        <v>1142</v>
      </c>
      <c r="CA9" s="355" t="s">
        <v>1143</v>
      </c>
      <c r="CB9" s="355" t="s">
        <v>1144</v>
      </c>
      <c r="CF9" s="351" t="s">
        <v>5</v>
      </c>
      <c r="CG9" s="351" t="s">
        <v>13</v>
      </c>
      <c r="CH9" s="352">
        <v>1</v>
      </c>
      <c r="CI9" s="352">
        <v>60</v>
      </c>
    </row>
    <row r="10" spans="1:87" ht="14.25" customHeight="1" x14ac:dyDescent="0.25">
      <c r="E10" s="364">
        <v>0</v>
      </c>
      <c r="F10" s="368">
        <v>1</v>
      </c>
      <c r="G10" s="214">
        <f t="shared" si="4"/>
        <v>0</v>
      </c>
      <c r="H10" s="366">
        <v>0</v>
      </c>
      <c r="I10" s="366">
        <v>0</v>
      </c>
      <c r="J10" s="408">
        <f t="shared" si="5"/>
        <v>0</v>
      </c>
      <c r="K10" s="403" t="str">
        <f t="shared" si="0"/>
        <v/>
      </c>
      <c r="L10" s="381">
        <v>1</v>
      </c>
      <c r="M10" s="408">
        <f t="shared" si="6"/>
        <v>0</v>
      </c>
      <c r="N10" s="403" t="str">
        <f t="shared" si="1"/>
        <v/>
      </c>
      <c r="O10" s="410" t="s">
        <v>14</v>
      </c>
      <c r="P10" s="418"/>
      <c r="Q10" s="418"/>
      <c r="R10" s="418"/>
      <c r="S10" s="402"/>
      <c r="T10" s="402" t="str">
        <f t="shared" si="7"/>
        <v>--</v>
      </c>
      <c r="U10" s="428">
        <f t="shared" si="8"/>
        <v>0</v>
      </c>
      <c r="V10" s="408">
        <f t="shared" si="9"/>
        <v>0</v>
      </c>
      <c r="W10" s="403" t="str">
        <f t="shared" si="2"/>
        <v/>
      </c>
      <c r="X10" s="381">
        <v>1</v>
      </c>
      <c r="Y10" s="408">
        <f t="shared" si="10"/>
        <v>0</v>
      </c>
      <c r="Z10" s="403" t="str">
        <f t="shared" si="3"/>
        <v/>
      </c>
      <c r="AB10" s="369">
        <v>1</v>
      </c>
      <c r="AC10" s="402"/>
      <c r="AD10" s="402"/>
      <c r="AE10" s="402"/>
      <c r="AF10" s="402"/>
      <c r="AG10" s="402"/>
      <c r="AH10" s="402"/>
      <c r="AI10" s="402"/>
      <c r="AJ10" s="402"/>
      <c r="AK10" s="402">
        <v>0</v>
      </c>
      <c r="AL10" s="402">
        <v>0</v>
      </c>
      <c r="AM10" s="402">
        <v>0</v>
      </c>
      <c r="AN10" s="402">
        <v>0</v>
      </c>
      <c r="AO10" s="402"/>
      <c r="AP10" s="402"/>
      <c r="AQ10" s="402"/>
      <c r="AR10" s="408">
        <f t="shared" si="11"/>
        <v>0</v>
      </c>
      <c r="AS10" s="402" t="str">
        <f t="shared" si="12"/>
        <v/>
      </c>
      <c r="AT10" s="402" t="str">
        <f t="shared" si="13"/>
        <v/>
      </c>
      <c r="AU10" s="402" t="str">
        <f t="shared" si="14"/>
        <v/>
      </c>
      <c r="AV10" s="402" t="str">
        <f t="shared" si="15"/>
        <v/>
      </c>
      <c r="AW10" s="402"/>
      <c r="AX10" s="402"/>
      <c r="AY10" s="402"/>
      <c r="AZ10" s="402"/>
      <c r="BA10" s="402"/>
      <c r="BB10" s="402"/>
      <c r="BC10" s="402"/>
      <c r="BD10" s="402"/>
      <c r="BE10" s="402"/>
      <c r="BF10" s="402"/>
      <c r="BG10" s="402"/>
      <c r="BH10" s="402"/>
      <c r="BI10" s="402"/>
      <c r="BJ10" s="402"/>
      <c r="BK10" s="402"/>
      <c r="BL10" s="402"/>
      <c r="BM10" s="402"/>
      <c r="BN10" s="402"/>
      <c r="BO10" s="402"/>
      <c r="BP10" s="402"/>
      <c r="BQ10" s="402"/>
      <c r="BR10" s="402"/>
      <c r="BS10" s="402"/>
      <c r="BT10" s="402"/>
      <c r="BU10" s="402"/>
      <c r="BV10" s="402"/>
      <c r="BW10" s="402"/>
      <c r="BX10" s="402"/>
      <c r="BY10" s="355" t="s">
        <v>1145</v>
      </c>
      <c r="BZ10" s="355" t="s">
        <v>148</v>
      </c>
      <c r="CA10" s="355" t="s">
        <v>1146</v>
      </c>
      <c r="CB10" s="355" t="s">
        <v>1147</v>
      </c>
      <c r="CF10" s="351" t="s">
        <v>5</v>
      </c>
      <c r="CG10" s="351" t="s">
        <v>14</v>
      </c>
      <c r="CH10" s="352">
        <v>1</v>
      </c>
      <c r="CI10" s="352">
        <v>70</v>
      </c>
    </row>
    <row r="11" spans="1:87" ht="14.25" customHeight="1" x14ac:dyDescent="0.25">
      <c r="E11" s="364">
        <v>0</v>
      </c>
      <c r="F11" s="368">
        <v>1</v>
      </c>
      <c r="G11" s="214">
        <f t="shared" si="4"/>
        <v>0</v>
      </c>
      <c r="H11" s="366">
        <v>-2</v>
      </c>
      <c r="I11" s="366">
        <v>5</v>
      </c>
      <c r="J11" s="408">
        <f t="shared" si="5"/>
        <v>0</v>
      </c>
      <c r="K11" s="403" t="str">
        <f t="shared" si="0"/>
        <v/>
      </c>
      <c r="L11" s="381">
        <v>1</v>
      </c>
      <c r="M11" s="408">
        <f t="shared" si="6"/>
        <v>0</v>
      </c>
      <c r="N11" s="403" t="str">
        <f t="shared" si="1"/>
        <v/>
      </c>
      <c r="O11" s="410" t="s">
        <v>15</v>
      </c>
      <c r="P11" s="418"/>
      <c r="Q11" s="418"/>
      <c r="R11" s="418"/>
      <c r="S11" s="402"/>
      <c r="T11" s="402" t="str">
        <f t="shared" si="7"/>
        <v>--</v>
      </c>
      <c r="U11" s="428">
        <f t="shared" si="8"/>
        <v>0</v>
      </c>
      <c r="V11" s="408">
        <f t="shared" si="9"/>
        <v>0</v>
      </c>
      <c r="W11" s="403" t="str">
        <f t="shared" si="2"/>
        <v/>
      </c>
      <c r="X11" s="381">
        <v>1</v>
      </c>
      <c r="Y11" s="408">
        <f t="shared" si="10"/>
        <v>0</v>
      </c>
      <c r="Z11" s="403" t="str">
        <f t="shared" si="3"/>
        <v/>
      </c>
      <c r="AB11" s="369">
        <v>1</v>
      </c>
      <c r="AC11" s="402"/>
      <c r="AD11" s="402"/>
      <c r="AE11" s="402"/>
      <c r="AF11" s="402"/>
      <c r="AG11" s="402"/>
      <c r="AH11" s="402"/>
      <c r="AI11" s="402"/>
      <c r="AJ11" s="402"/>
      <c r="AK11" s="402">
        <v>0</v>
      </c>
      <c r="AL11" s="402">
        <v>0</v>
      </c>
      <c r="AM11" s="402">
        <v>0</v>
      </c>
      <c r="AN11" s="402">
        <v>0</v>
      </c>
      <c r="AO11" s="402"/>
      <c r="AP11" s="402"/>
      <c r="AQ11" s="402"/>
      <c r="AR11" s="408">
        <f t="shared" si="11"/>
        <v>0</v>
      </c>
      <c r="AS11" s="402" t="str">
        <f t="shared" si="12"/>
        <v/>
      </c>
      <c r="AT11" s="402" t="str">
        <f t="shared" si="13"/>
        <v/>
      </c>
      <c r="AU11" s="402" t="str">
        <f t="shared" si="14"/>
        <v/>
      </c>
      <c r="AV11" s="402" t="str">
        <f t="shared" si="15"/>
        <v/>
      </c>
      <c r="AW11" s="402"/>
      <c r="AX11" s="402"/>
      <c r="AY11" s="402"/>
      <c r="AZ11" s="402"/>
      <c r="BA11" s="402"/>
      <c r="BB11" s="402"/>
      <c r="BC11" s="402"/>
      <c r="BD11" s="402"/>
      <c r="BE11" s="402"/>
      <c r="BF11" s="402"/>
      <c r="BG11" s="402"/>
      <c r="BH11" s="402"/>
      <c r="BI11" s="402"/>
      <c r="BJ11" s="402"/>
      <c r="BK11" s="402"/>
      <c r="BL11" s="402"/>
      <c r="BM11" s="402"/>
      <c r="BN11" s="402"/>
      <c r="BO11" s="402"/>
      <c r="BP11" s="402"/>
      <c r="BQ11" s="402"/>
      <c r="BR11" s="402"/>
      <c r="BS11" s="402"/>
      <c r="BT11" s="402"/>
      <c r="BU11" s="402"/>
      <c r="BV11" s="402"/>
      <c r="BW11" s="402"/>
      <c r="BX11" s="402"/>
      <c r="BY11" s="355" t="s">
        <v>1148</v>
      </c>
      <c r="BZ11" s="355" t="s">
        <v>1149</v>
      </c>
      <c r="CA11" s="355" t="s">
        <v>1150</v>
      </c>
      <c r="CB11" s="355" t="s">
        <v>1151</v>
      </c>
      <c r="CF11" s="351" t="s">
        <v>5</v>
      </c>
      <c r="CG11" s="351" t="s">
        <v>15</v>
      </c>
      <c r="CH11" s="352">
        <v>1</v>
      </c>
      <c r="CI11" s="352">
        <v>80</v>
      </c>
    </row>
    <row r="12" spans="1:87" ht="14.25" customHeight="1" x14ac:dyDescent="0.25">
      <c r="E12" s="364">
        <v>0</v>
      </c>
      <c r="F12" s="368">
        <v>1</v>
      </c>
      <c r="G12" s="214">
        <f t="shared" si="4"/>
        <v>2</v>
      </c>
      <c r="H12" s="366">
        <v>11</v>
      </c>
      <c r="I12" s="366">
        <v>1</v>
      </c>
      <c r="J12" s="408">
        <f t="shared" si="5"/>
        <v>0</v>
      </c>
      <c r="K12" s="403" t="str">
        <f t="shared" si="0"/>
        <v/>
      </c>
      <c r="L12" s="381">
        <v>1</v>
      </c>
      <c r="M12" s="408">
        <f t="shared" si="6"/>
        <v>1</v>
      </c>
      <c r="N12" s="403" t="str">
        <f t="shared" si="1"/>
        <v>devoir faire un choix / devoir soutenir les autres ou assurer son propre soutien</v>
      </c>
      <c r="O12" s="410" t="s">
        <v>16</v>
      </c>
      <c r="P12" s="418"/>
      <c r="Q12" s="418"/>
      <c r="R12" s="418"/>
      <c r="S12" s="402"/>
      <c r="T12" s="402" t="str">
        <f t="shared" si="7"/>
        <v>--</v>
      </c>
      <c r="U12" s="428">
        <f t="shared" si="8"/>
        <v>0</v>
      </c>
      <c r="V12" s="408">
        <f t="shared" si="9"/>
        <v>0</v>
      </c>
      <c r="W12" s="403" t="str">
        <f t="shared" si="2"/>
        <v/>
      </c>
      <c r="X12" s="381">
        <v>1</v>
      </c>
      <c r="Y12" s="408">
        <f t="shared" si="10"/>
        <v>0</v>
      </c>
      <c r="Z12" s="403" t="str">
        <f t="shared" si="3"/>
        <v/>
      </c>
      <c r="AB12" s="369">
        <v>1</v>
      </c>
      <c r="AC12" s="402"/>
      <c r="AD12" s="402"/>
      <c r="AE12" s="402"/>
      <c r="AF12" s="402"/>
      <c r="AG12" s="402"/>
      <c r="AH12" s="402"/>
      <c r="AI12" s="402"/>
      <c r="AJ12" s="402"/>
      <c r="AK12" s="402">
        <v>0</v>
      </c>
      <c r="AL12" s="402">
        <v>1</v>
      </c>
      <c r="AM12" s="402">
        <v>0</v>
      </c>
      <c r="AN12" s="402">
        <v>0</v>
      </c>
      <c r="AO12" s="402"/>
      <c r="AP12" s="402"/>
      <c r="AQ12" s="402"/>
      <c r="AR12" s="408">
        <f t="shared" si="11"/>
        <v>0</v>
      </c>
      <c r="AS12" s="402" t="str">
        <f t="shared" si="12"/>
        <v/>
      </c>
      <c r="AT12" s="402" t="str">
        <f t="shared" si="13"/>
        <v/>
      </c>
      <c r="AU12" s="402" t="str">
        <f t="shared" si="14"/>
        <v/>
      </c>
      <c r="AV12" s="402" t="str">
        <f t="shared" si="15"/>
        <v/>
      </c>
      <c r="AW12" s="402"/>
      <c r="AX12" s="402"/>
      <c r="AY12" s="402"/>
      <c r="AZ12" s="402"/>
      <c r="BA12" s="402"/>
      <c r="BB12" s="402"/>
      <c r="BC12" s="402"/>
      <c r="BD12" s="402"/>
      <c r="BE12" s="402"/>
      <c r="BF12" s="402"/>
      <c r="BG12" s="402"/>
      <c r="BH12" s="402"/>
      <c r="BI12" s="402"/>
      <c r="BJ12" s="402"/>
      <c r="BK12" s="402"/>
      <c r="BL12" s="402"/>
      <c r="BM12" s="402"/>
      <c r="BN12" s="402"/>
      <c r="BO12" s="402"/>
      <c r="BP12" s="402"/>
      <c r="BQ12" s="402"/>
      <c r="BR12" s="402"/>
      <c r="BS12" s="402"/>
      <c r="BT12" s="402"/>
      <c r="BU12" s="402"/>
      <c r="BV12" s="402"/>
      <c r="BW12" s="402"/>
      <c r="BX12" s="402"/>
      <c r="BY12" s="355" t="s">
        <v>1152</v>
      </c>
      <c r="BZ12" s="355" t="s">
        <v>1153</v>
      </c>
      <c r="CA12" s="355" t="s">
        <v>1154</v>
      </c>
      <c r="CB12" s="355" t="s">
        <v>1155</v>
      </c>
      <c r="CF12" s="351" t="s">
        <v>5</v>
      </c>
      <c r="CG12" s="351" t="s">
        <v>16</v>
      </c>
      <c r="CH12" s="352">
        <v>1</v>
      </c>
      <c r="CI12" s="352">
        <v>90</v>
      </c>
    </row>
    <row r="13" spans="1:87" ht="14.25" customHeight="1" x14ac:dyDescent="0.25">
      <c r="E13" s="364">
        <v>0</v>
      </c>
      <c r="F13" s="368">
        <v>2</v>
      </c>
      <c r="G13" s="214">
        <f t="shared" si="4"/>
        <v>0</v>
      </c>
      <c r="H13" s="366">
        <v>-1</v>
      </c>
      <c r="I13" s="366">
        <v>0</v>
      </c>
      <c r="J13" s="408">
        <f t="shared" si="5"/>
        <v>0</v>
      </c>
      <c r="K13" s="403" t="str">
        <f t="shared" si="0"/>
        <v/>
      </c>
      <c r="L13" s="381">
        <v>2</v>
      </c>
      <c r="M13" s="408">
        <f t="shared" si="6"/>
        <v>0</v>
      </c>
      <c r="N13" s="403" t="str">
        <f t="shared" si="1"/>
        <v/>
      </c>
      <c r="O13" s="410" t="s">
        <v>18</v>
      </c>
      <c r="P13" s="418"/>
      <c r="Q13" s="418"/>
      <c r="R13" s="418"/>
      <c r="S13" s="402"/>
      <c r="T13" s="402" t="str">
        <f t="shared" si="7"/>
        <v>--</v>
      </c>
      <c r="U13" s="428">
        <f t="shared" si="8"/>
        <v>0</v>
      </c>
      <c r="V13" s="408">
        <f t="shared" si="9"/>
        <v>0</v>
      </c>
      <c r="W13" s="403" t="str">
        <f t="shared" si="2"/>
        <v/>
      </c>
      <c r="X13" s="381">
        <v>2</v>
      </c>
      <c r="Y13" s="408">
        <f t="shared" si="10"/>
        <v>0</v>
      </c>
      <c r="Z13" s="403" t="str">
        <f t="shared" si="3"/>
        <v/>
      </c>
      <c r="AB13" s="369">
        <v>2</v>
      </c>
      <c r="AC13" s="402"/>
      <c r="AD13" s="402"/>
      <c r="AE13" s="402"/>
      <c r="AF13" s="402"/>
      <c r="AG13" s="402"/>
      <c r="AH13" s="402"/>
      <c r="AI13" s="402"/>
      <c r="AJ13" s="402"/>
      <c r="AK13" s="402">
        <v>0</v>
      </c>
      <c r="AL13" s="402">
        <v>0</v>
      </c>
      <c r="AM13" s="402">
        <v>0</v>
      </c>
      <c r="AN13" s="402">
        <v>0</v>
      </c>
      <c r="AO13" s="402"/>
      <c r="AP13" s="402"/>
      <c r="AQ13" s="402"/>
      <c r="AR13" s="408">
        <f t="shared" si="11"/>
        <v>0</v>
      </c>
      <c r="AS13" s="402" t="str">
        <f t="shared" si="12"/>
        <v/>
      </c>
      <c r="AT13" s="402" t="str">
        <f t="shared" si="13"/>
        <v/>
      </c>
      <c r="AU13" s="402" t="str">
        <f t="shared" si="14"/>
        <v/>
      </c>
      <c r="AV13" s="402" t="str">
        <f t="shared" si="15"/>
        <v/>
      </c>
      <c r="AW13" s="402"/>
      <c r="AX13" s="402"/>
      <c r="AY13" s="402"/>
      <c r="AZ13" s="402"/>
      <c r="BA13" s="402"/>
      <c r="BB13" s="402"/>
      <c r="BC13" s="402"/>
      <c r="BD13" s="402"/>
      <c r="BE13" s="402"/>
      <c r="BF13" s="402"/>
      <c r="BG13" s="402"/>
      <c r="BH13" s="402"/>
      <c r="BI13" s="402"/>
      <c r="BJ13" s="402"/>
      <c r="BK13" s="402"/>
      <c r="BL13" s="402"/>
      <c r="BM13" s="402"/>
      <c r="BN13" s="402"/>
      <c r="BO13" s="402"/>
      <c r="BP13" s="402"/>
      <c r="BQ13" s="402"/>
      <c r="BR13" s="402"/>
      <c r="BS13" s="402"/>
      <c r="BT13" s="402"/>
      <c r="BU13" s="402"/>
      <c r="BV13" s="402"/>
      <c r="BW13" s="402"/>
      <c r="BX13" s="402"/>
      <c r="BY13" s="355" t="s">
        <v>1156</v>
      </c>
      <c r="BZ13" s="355" t="s">
        <v>1157</v>
      </c>
      <c r="CA13" s="355" t="s">
        <v>1158</v>
      </c>
      <c r="CB13" s="355" t="s">
        <v>1159</v>
      </c>
      <c r="CF13" s="351" t="s">
        <v>17</v>
      </c>
      <c r="CG13" s="351" t="s">
        <v>18</v>
      </c>
      <c r="CH13" s="352">
        <v>2</v>
      </c>
      <c r="CI13" s="352">
        <v>100</v>
      </c>
    </row>
    <row r="14" spans="1:87" ht="14.25" customHeight="1" x14ac:dyDescent="0.25">
      <c r="E14" s="364">
        <v>0</v>
      </c>
      <c r="F14" s="368">
        <v>2</v>
      </c>
      <c r="G14" s="214">
        <f t="shared" si="4"/>
        <v>0</v>
      </c>
      <c r="H14" s="366">
        <v>0</v>
      </c>
      <c r="I14" s="366">
        <v>0</v>
      </c>
      <c r="J14" s="408">
        <f t="shared" si="5"/>
        <v>0</v>
      </c>
      <c r="K14" s="403" t="str">
        <f t="shared" si="0"/>
        <v/>
      </c>
      <c r="L14" s="381">
        <v>2</v>
      </c>
      <c r="M14" s="408">
        <f t="shared" si="6"/>
        <v>0</v>
      </c>
      <c r="N14" s="403" t="str">
        <f t="shared" si="1"/>
        <v/>
      </c>
      <c r="O14" s="410" t="s">
        <v>19</v>
      </c>
      <c r="P14" s="418"/>
      <c r="Q14" s="418"/>
      <c r="R14" s="418"/>
      <c r="S14" s="402"/>
      <c r="T14" s="402" t="str">
        <f t="shared" si="7"/>
        <v>--</v>
      </c>
      <c r="U14" s="428">
        <f t="shared" si="8"/>
        <v>0</v>
      </c>
      <c r="V14" s="408">
        <f t="shared" si="9"/>
        <v>0</v>
      </c>
      <c r="W14" s="403" t="str">
        <f t="shared" si="2"/>
        <v/>
      </c>
      <c r="X14" s="381">
        <v>2</v>
      </c>
      <c r="Y14" s="408">
        <f t="shared" si="10"/>
        <v>0</v>
      </c>
      <c r="Z14" s="403" t="str">
        <f t="shared" si="3"/>
        <v/>
      </c>
      <c r="AB14" s="369">
        <v>2</v>
      </c>
      <c r="AC14" s="402"/>
      <c r="AD14" s="402"/>
      <c r="AE14" s="402"/>
      <c r="AF14" s="402"/>
      <c r="AG14" s="402"/>
      <c r="AH14" s="402"/>
      <c r="AI14" s="402"/>
      <c r="AJ14" s="402"/>
      <c r="AK14" s="402">
        <v>0</v>
      </c>
      <c r="AL14" s="402">
        <v>0</v>
      </c>
      <c r="AM14" s="402">
        <v>0</v>
      </c>
      <c r="AN14" s="402">
        <v>0</v>
      </c>
      <c r="AO14" s="402"/>
      <c r="AP14" s="402"/>
      <c r="AQ14" s="402"/>
      <c r="AR14" s="408">
        <f t="shared" si="11"/>
        <v>0</v>
      </c>
      <c r="AS14" s="402" t="str">
        <f t="shared" si="12"/>
        <v/>
      </c>
      <c r="AT14" s="402" t="str">
        <f t="shared" si="13"/>
        <v/>
      </c>
      <c r="AU14" s="402" t="str">
        <f t="shared" si="14"/>
        <v/>
      </c>
      <c r="AV14" s="402" t="str">
        <f t="shared" si="15"/>
        <v/>
      </c>
      <c r="AW14" s="402"/>
      <c r="AX14" s="402"/>
      <c r="AY14" s="402"/>
      <c r="AZ14" s="402"/>
      <c r="BA14" s="402"/>
      <c r="BB14" s="402"/>
      <c r="BC14" s="402"/>
      <c r="BD14" s="402"/>
      <c r="BE14" s="402"/>
      <c r="BF14" s="402"/>
      <c r="BG14" s="402"/>
      <c r="BH14" s="402"/>
      <c r="BI14" s="402"/>
      <c r="BJ14" s="402"/>
      <c r="BK14" s="402"/>
      <c r="BL14" s="402"/>
      <c r="BM14" s="402"/>
      <c r="BN14" s="402"/>
      <c r="BO14" s="402"/>
      <c r="BP14" s="402"/>
      <c r="BQ14" s="402"/>
      <c r="BR14" s="402"/>
      <c r="BS14" s="402"/>
      <c r="BT14" s="402"/>
      <c r="BU14" s="402"/>
      <c r="BV14" s="402"/>
      <c r="BW14" s="402"/>
      <c r="BX14" s="402"/>
      <c r="BY14" s="355" t="s">
        <v>1160</v>
      </c>
      <c r="BZ14" s="355" t="s">
        <v>1161</v>
      </c>
      <c r="CA14" s="355" t="s">
        <v>1162</v>
      </c>
      <c r="CB14" s="355" t="s">
        <v>149</v>
      </c>
      <c r="CF14" s="351" t="s">
        <v>17</v>
      </c>
      <c r="CG14" s="351" t="s">
        <v>19</v>
      </c>
      <c r="CH14" s="352">
        <v>2</v>
      </c>
      <c r="CI14" s="352">
        <v>110</v>
      </c>
    </row>
    <row r="15" spans="1:87" ht="14.25" customHeight="1" x14ac:dyDescent="0.25">
      <c r="E15" s="364">
        <v>0</v>
      </c>
      <c r="F15" s="368">
        <v>2</v>
      </c>
      <c r="G15" s="214">
        <f t="shared" si="4"/>
        <v>0</v>
      </c>
      <c r="H15" s="366">
        <v>-2</v>
      </c>
      <c r="I15" s="366">
        <v>2</v>
      </c>
      <c r="J15" s="408">
        <f t="shared" si="5"/>
        <v>2</v>
      </c>
      <c r="K15" s="403" t="str">
        <f t="shared" si="0"/>
        <v>besoin de régler le passé / de se mettre la pression pour la famille ou le travail</v>
      </c>
      <c r="L15" s="381">
        <v>2</v>
      </c>
      <c r="M15" s="408">
        <f t="shared" si="6"/>
        <v>7</v>
      </c>
      <c r="N15" s="403" t="str">
        <f t="shared" si="1"/>
        <v>envie de fuir / liens toxiques avec la famille ou le travail</v>
      </c>
      <c r="O15" s="410" t="s">
        <v>20</v>
      </c>
      <c r="P15" s="418"/>
      <c r="Q15" s="418"/>
      <c r="R15" s="418"/>
      <c r="S15" s="402"/>
      <c r="T15" s="402" t="str">
        <f t="shared" si="7"/>
        <v>--</v>
      </c>
      <c r="U15" s="428">
        <f t="shared" si="8"/>
        <v>0</v>
      </c>
      <c r="V15" s="408">
        <f t="shared" si="9"/>
        <v>2</v>
      </c>
      <c r="W15" s="403" t="str">
        <f t="shared" si="2"/>
        <v>besoin de régler le passé / de se mettre la pression pour la famille ou le travail</v>
      </c>
      <c r="X15" s="381">
        <v>2</v>
      </c>
      <c r="Y15" s="408">
        <f t="shared" si="10"/>
        <v>7</v>
      </c>
      <c r="Z15" s="403" t="str">
        <f t="shared" si="3"/>
        <v>envie de fuir / liens toxiques avec la famille ou le travail</v>
      </c>
      <c r="AB15" s="369">
        <v>2</v>
      </c>
      <c r="AC15" s="402"/>
      <c r="AD15" s="402"/>
      <c r="AE15" s="402"/>
      <c r="AF15" s="402"/>
      <c r="AG15" s="402"/>
      <c r="AH15" s="402"/>
      <c r="AI15" s="402"/>
      <c r="AJ15" s="402"/>
      <c r="AK15" s="402">
        <v>2</v>
      </c>
      <c r="AL15" s="402">
        <v>7</v>
      </c>
      <c r="AM15" s="402">
        <v>2</v>
      </c>
      <c r="AN15" s="402">
        <v>7</v>
      </c>
      <c r="AO15" s="402"/>
      <c r="AP15" s="402"/>
      <c r="AQ15" s="402"/>
      <c r="AR15" s="408">
        <f t="shared" si="11"/>
        <v>0</v>
      </c>
      <c r="AS15" s="402" t="str">
        <f t="shared" si="12"/>
        <v/>
      </c>
      <c r="AT15" s="402" t="str">
        <f t="shared" si="13"/>
        <v/>
      </c>
      <c r="AU15" s="402" t="str">
        <f t="shared" si="14"/>
        <v/>
      </c>
      <c r="AV15" s="402" t="str">
        <f t="shared" si="15"/>
        <v/>
      </c>
      <c r="AW15" s="402"/>
      <c r="AX15" s="402"/>
      <c r="AY15" s="402"/>
      <c r="AZ15" s="402"/>
      <c r="BA15" s="402"/>
      <c r="BB15" s="402"/>
      <c r="BC15" s="402"/>
      <c r="BD15" s="402"/>
      <c r="BE15" s="402"/>
      <c r="BF15" s="402"/>
      <c r="BG15" s="402"/>
      <c r="BH15" s="402"/>
      <c r="BI15" s="402"/>
      <c r="BJ15" s="402"/>
      <c r="BK15" s="402"/>
      <c r="BL15" s="402"/>
      <c r="BM15" s="402"/>
      <c r="BN15" s="402"/>
      <c r="BO15" s="402"/>
      <c r="BP15" s="402"/>
      <c r="BQ15" s="402"/>
      <c r="BR15" s="402"/>
      <c r="BS15" s="402"/>
      <c r="BT15" s="402"/>
      <c r="BU15" s="402"/>
      <c r="BV15" s="402"/>
      <c r="BW15" s="402"/>
      <c r="BX15" s="402"/>
      <c r="BY15" s="355" t="s">
        <v>1163</v>
      </c>
      <c r="BZ15" s="355" t="s">
        <v>1164</v>
      </c>
      <c r="CA15" s="355" t="s">
        <v>1165</v>
      </c>
      <c r="CB15" s="355" t="s">
        <v>1166</v>
      </c>
      <c r="CF15" s="351" t="s">
        <v>17</v>
      </c>
      <c r="CG15" s="351" t="s">
        <v>20</v>
      </c>
      <c r="CH15" s="352">
        <v>2</v>
      </c>
      <c r="CI15" s="352">
        <v>120</v>
      </c>
    </row>
    <row r="16" spans="1:87" ht="14.25" customHeight="1" x14ac:dyDescent="0.25">
      <c r="E16" s="364">
        <v>0</v>
      </c>
      <c r="F16" s="368">
        <v>3</v>
      </c>
      <c r="G16" s="214">
        <f t="shared" si="4"/>
        <v>0</v>
      </c>
      <c r="H16" s="366">
        <v>-1</v>
      </c>
      <c r="I16" s="366">
        <v>0</v>
      </c>
      <c r="J16" s="408">
        <f t="shared" si="5"/>
        <v>3</v>
      </c>
      <c r="K16" s="403" t="str">
        <f t="shared" si="0"/>
        <v>besoin de stabilité / de sécurité / d'assumer</v>
      </c>
      <c r="L16" s="381">
        <v>3</v>
      </c>
      <c r="M16" s="408">
        <f t="shared" si="6"/>
        <v>5</v>
      </c>
      <c r="N16" s="403" t="str">
        <f t="shared" si="1"/>
        <v>résister / tenir tête / conflit dans la relation parents-enfants</v>
      </c>
      <c r="O16" s="410" t="s">
        <v>22</v>
      </c>
      <c r="P16" s="418"/>
      <c r="Q16" s="418"/>
      <c r="R16" s="418"/>
      <c r="S16" s="402"/>
      <c r="T16" s="402" t="str">
        <f t="shared" si="7"/>
        <v>--</v>
      </c>
      <c r="U16" s="428">
        <f t="shared" si="8"/>
        <v>0</v>
      </c>
      <c r="V16" s="408">
        <f t="shared" si="9"/>
        <v>3</v>
      </c>
      <c r="W16" s="403" t="str">
        <f t="shared" si="2"/>
        <v>besoin de stabilité / de sécurité / d'assumer</v>
      </c>
      <c r="X16" s="381">
        <v>3</v>
      </c>
      <c r="Y16" s="408">
        <f t="shared" si="10"/>
        <v>6</v>
      </c>
      <c r="Z16" s="403" t="str">
        <f t="shared" si="3"/>
        <v>résister / tenir tête / conflit dans la relation parents-enfants</v>
      </c>
      <c r="AB16" s="369">
        <v>3</v>
      </c>
      <c r="AC16" s="402"/>
      <c r="AD16" s="402"/>
      <c r="AE16" s="402"/>
      <c r="AF16" s="402"/>
      <c r="AG16" s="402"/>
      <c r="AH16" s="402"/>
      <c r="AI16" s="402"/>
      <c r="AJ16" s="402"/>
      <c r="AK16" s="402">
        <v>3</v>
      </c>
      <c r="AL16" s="402">
        <v>5</v>
      </c>
      <c r="AM16" s="402">
        <v>3</v>
      </c>
      <c r="AN16" s="402">
        <v>6</v>
      </c>
      <c r="AO16" s="402"/>
      <c r="AP16" s="402"/>
      <c r="AQ16" s="402"/>
      <c r="AR16" s="408">
        <f t="shared" si="11"/>
        <v>0</v>
      </c>
      <c r="AS16" s="402" t="str">
        <f t="shared" si="12"/>
        <v/>
      </c>
      <c r="AT16" s="402" t="str">
        <f t="shared" si="13"/>
        <v/>
      </c>
      <c r="AU16" s="402" t="str">
        <f t="shared" si="14"/>
        <v/>
      </c>
      <c r="AV16" s="402" t="str">
        <f t="shared" si="15"/>
        <v/>
      </c>
      <c r="AW16" s="402"/>
      <c r="AX16" s="402"/>
      <c r="AY16" s="402"/>
      <c r="AZ16" s="402"/>
      <c r="BA16" s="402"/>
      <c r="BB16" s="402"/>
      <c r="BC16" s="402"/>
      <c r="BD16" s="402"/>
      <c r="BE16" s="402"/>
      <c r="BF16" s="402"/>
      <c r="BG16" s="402"/>
      <c r="BH16" s="402"/>
      <c r="BI16" s="402"/>
      <c r="BJ16" s="402"/>
      <c r="BK16" s="402"/>
      <c r="BL16" s="402"/>
      <c r="BM16" s="402"/>
      <c r="BN16" s="402"/>
      <c r="BO16" s="402"/>
      <c r="BP16" s="402"/>
      <c r="BQ16" s="402"/>
      <c r="BR16" s="402"/>
      <c r="BS16" s="402"/>
      <c r="BT16" s="402"/>
      <c r="BU16" s="402"/>
      <c r="BV16" s="402"/>
      <c r="BW16" s="402"/>
      <c r="BX16" s="402"/>
      <c r="BY16" s="355" t="s">
        <v>1167</v>
      </c>
      <c r="BZ16" s="355" t="s">
        <v>1168</v>
      </c>
      <c r="CA16" s="355" t="s">
        <v>1169</v>
      </c>
      <c r="CB16" s="355" t="s">
        <v>1170</v>
      </c>
      <c r="CF16" s="351" t="s">
        <v>21</v>
      </c>
      <c r="CG16" s="351" t="s">
        <v>22</v>
      </c>
      <c r="CH16" s="352">
        <v>3</v>
      </c>
      <c r="CI16" s="352">
        <v>130</v>
      </c>
    </row>
    <row r="17" spans="5:87" ht="14.25" customHeight="1" x14ac:dyDescent="0.25">
      <c r="E17" s="364">
        <v>0</v>
      </c>
      <c r="F17" s="368">
        <v>3</v>
      </c>
      <c r="G17" s="214">
        <f t="shared" si="4"/>
        <v>0</v>
      </c>
      <c r="H17" s="366">
        <v>-1</v>
      </c>
      <c r="I17" s="366">
        <v>0</v>
      </c>
      <c r="J17" s="408">
        <f t="shared" si="5"/>
        <v>3</v>
      </c>
      <c r="K17" s="403" t="str">
        <f t="shared" si="0"/>
        <v xml:space="preserve">besoin de se sentir fort / de résister / d'encaisser </v>
      </c>
      <c r="L17" s="381">
        <v>3</v>
      </c>
      <c r="M17" s="408">
        <f t="shared" si="6"/>
        <v>3</v>
      </c>
      <c r="N17" s="403" t="str">
        <f t="shared" si="1"/>
        <v>conflit d'autorité / tendance à l'autoritarisme</v>
      </c>
      <c r="O17" s="410" t="s">
        <v>23</v>
      </c>
      <c r="P17" s="418"/>
      <c r="Q17" s="418"/>
      <c r="R17" s="418"/>
      <c r="S17" s="402"/>
      <c r="T17" s="402" t="str">
        <f t="shared" si="7"/>
        <v>--</v>
      </c>
      <c r="U17" s="428">
        <f t="shared" si="8"/>
        <v>0</v>
      </c>
      <c r="V17" s="408">
        <f t="shared" si="9"/>
        <v>3</v>
      </c>
      <c r="W17" s="403" t="str">
        <f t="shared" si="2"/>
        <v xml:space="preserve">besoin de se sentir fort / de résister / d'encaisser </v>
      </c>
      <c r="X17" s="381">
        <v>3</v>
      </c>
      <c r="Y17" s="408">
        <f t="shared" si="10"/>
        <v>3</v>
      </c>
      <c r="Z17" s="403" t="str">
        <f t="shared" si="3"/>
        <v>conflit d'autorité / tendance à l'autoritarisme</v>
      </c>
      <c r="AB17" s="369">
        <v>3</v>
      </c>
      <c r="AC17" s="402"/>
      <c r="AD17" s="402"/>
      <c r="AE17" s="402"/>
      <c r="AF17" s="402"/>
      <c r="AG17" s="402"/>
      <c r="AH17" s="402"/>
      <c r="AI17" s="402"/>
      <c r="AJ17" s="402"/>
      <c r="AK17" s="402">
        <v>3</v>
      </c>
      <c r="AL17" s="402">
        <v>3</v>
      </c>
      <c r="AM17" s="402">
        <v>3</v>
      </c>
      <c r="AN17" s="402">
        <v>3</v>
      </c>
      <c r="AO17" s="402"/>
      <c r="AP17" s="402"/>
      <c r="AQ17" s="402"/>
      <c r="AR17" s="408">
        <f t="shared" si="11"/>
        <v>0</v>
      </c>
      <c r="AS17" s="402" t="str">
        <f t="shared" si="12"/>
        <v/>
      </c>
      <c r="AT17" s="402" t="str">
        <f t="shared" si="13"/>
        <v/>
      </c>
      <c r="AU17" s="402" t="str">
        <f t="shared" si="14"/>
        <v/>
      </c>
      <c r="AV17" s="402" t="str">
        <f t="shared" si="15"/>
        <v/>
      </c>
      <c r="AW17" s="402"/>
      <c r="AX17" s="402"/>
      <c r="AY17" s="402"/>
      <c r="AZ17" s="402"/>
      <c r="BA17" s="402"/>
      <c r="BB17" s="402"/>
      <c r="BC17" s="402"/>
      <c r="BD17" s="402"/>
      <c r="BE17" s="402"/>
      <c r="BF17" s="402"/>
      <c r="BG17" s="402"/>
      <c r="BH17" s="402"/>
      <c r="BI17" s="402"/>
      <c r="BJ17" s="402"/>
      <c r="BK17" s="402"/>
      <c r="BL17" s="402"/>
      <c r="BM17" s="402"/>
      <c r="BN17" s="402"/>
      <c r="BO17" s="402"/>
      <c r="BP17" s="402"/>
      <c r="BQ17" s="402"/>
      <c r="BR17" s="402"/>
      <c r="BS17" s="402"/>
      <c r="BT17" s="402"/>
      <c r="BU17" s="402"/>
      <c r="BV17" s="402"/>
      <c r="BW17" s="402"/>
      <c r="BX17" s="402"/>
      <c r="BY17" s="355" t="s">
        <v>1171</v>
      </c>
      <c r="BZ17" s="355" t="s">
        <v>1172</v>
      </c>
      <c r="CA17" s="355" t="s">
        <v>1173</v>
      </c>
      <c r="CB17" s="355" t="s">
        <v>1174</v>
      </c>
      <c r="CF17" s="351" t="s">
        <v>21</v>
      </c>
      <c r="CG17" s="351" t="s">
        <v>23</v>
      </c>
      <c r="CH17" s="352">
        <v>3</v>
      </c>
      <c r="CI17" s="352">
        <v>140</v>
      </c>
    </row>
    <row r="18" spans="5:87" ht="14.25" customHeight="1" x14ac:dyDescent="0.25">
      <c r="E18" s="364">
        <v>0</v>
      </c>
      <c r="F18" s="368">
        <v>3</v>
      </c>
      <c r="G18" s="214">
        <f t="shared" si="4"/>
        <v>0</v>
      </c>
      <c r="H18" s="366">
        <v>-1</v>
      </c>
      <c r="I18" s="366">
        <v>0</v>
      </c>
      <c r="J18" s="408">
        <f t="shared" si="5"/>
        <v>1</v>
      </c>
      <c r="K18" s="403" t="str">
        <f t="shared" si="0"/>
        <v xml:space="preserve">besoin de régler le passé familial / d'enracinement </v>
      </c>
      <c r="L18" s="381">
        <v>3</v>
      </c>
      <c r="M18" s="408">
        <f t="shared" si="6"/>
        <v>6</v>
      </c>
      <c r="N18" s="403" t="str">
        <f t="shared" si="1"/>
        <v>conflit d'autorité avec les parents ou en tant que parent</v>
      </c>
      <c r="O18" s="410" t="s">
        <v>24</v>
      </c>
      <c r="P18" s="418"/>
      <c r="Q18" s="418"/>
      <c r="R18" s="418"/>
      <c r="S18" s="402"/>
      <c r="T18" s="402" t="str">
        <f t="shared" si="7"/>
        <v>--</v>
      </c>
      <c r="U18" s="428">
        <f t="shared" si="8"/>
        <v>0</v>
      </c>
      <c r="V18" s="408">
        <f t="shared" si="9"/>
        <v>1</v>
      </c>
      <c r="W18" s="403" t="str">
        <f t="shared" si="2"/>
        <v xml:space="preserve">besoin de régler le passé familial / d'enracinement </v>
      </c>
      <c r="X18" s="381">
        <v>3</v>
      </c>
      <c r="Y18" s="408">
        <f t="shared" si="10"/>
        <v>7</v>
      </c>
      <c r="Z18" s="403" t="str">
        <f t="shared" si="3"/>
        <v>conflit d'autorité avec les parents ou en tant que parent</v>
      </c>
      <c r="AB18" s="369">
        <v>3</v>
      </c>
      <c r="AC18" s="402"/>
      <c r="AD18" s="402"/>
      <c r="AE18" s="402"/>
      <c r="AF18" s="402"/>
      <c r="AG18" s="402"/>
      <c r="AH18" s="402"/>
      <c r="AI18" s="402"/>
      <c r="AJ18" s="402"/>
      <c r="AK18" s="402">
        <v>1</v>
      </c>
      <c r="AL18" s="402">
        <v>6</v>
      </c>
      <c r="AM18" s="402">
        <v>1</v>
      </c>
      <c r="AN18" s="402">
        <v>7</v>
      </c>
      <c r="AO18" s="402"/>
      <c r="AP18" s="402"/>
      <c r="AQ18" s="402"/>
      <c r="AR18" s="408">
        <f t="shared" si="11"/>
        <v>0</v>
      </c>
      <c r="AS18" s="402" t="str">
        <f t="shared" si="12"/>
        <v/>
      </c>
      <c r="AT18" s="402" t="str">
        <f t="shared" si="13"/>
        <v/>
      </c>
      <c r="AU18" s="402" t="str">
        <f t="shared" si="14"/>
        <v/>
      </c>
      <c r="AV18" s="402" t="str">
        <f t="shared" si="15"/>
        <v/>
      </c>
      <c r="AW18" s="402"/>
      <c r="AX18" s="402"/>
      <c r="AY18" s="402"/>
      <c r="AZ18" s="402"/>
      <c r="BA18" s="402"/>
      <c r="BB18" s="402"/>
      <c r="BC18" s="402"/>
      <c r="BD18" s="402"/>
      <c r="BE18" s="402"/>
      <c r="BF18" s="402"/>
      <c r="BG18" s="402"/>
      <c r="BH18" s="402"/>
      <c r="BI18" s="402"/>
      <c r="BJ18" s="402"/>
      <c r="BK18" s="402"/>
      <c r="BL18" s="402"/>
      <c r="BM18" s="402"/>
      <c r="BN18" s="402"/>
      <c r="BO18" s="402"/>
      <c r="BP18" s="402"/>
      <c r="BQ18" s="402"/>
      <c r="BR18" s="402"/>
      <c r="BS18" s="402"/>
      <c r="BT18" s="402"/>
      <c r="BU18" s="402"/>
      <c r="BV18" s="402"/>
      <c r="BW18" s="402"/>
      <c r="BX18" s="402"/>
      <c r="BY18" s="355" t="s">
        <v>1175</v>
      </c>
      <c r="BZ18" s="355" t="s">
        <v>1176</v>
      </c>
      <c r="CA18" s="355" t="s">
        <v>1177</v>
      </c>
      <c r="CB18" s="355" t="s">
        <v>1178</v>
      </c>
      <c r="CF18" s="351" t="s">
        <v>21</v>
      </c>
      <c r="CG18" s="351" t="s">
        <v>24</v>
      </c>
      <c r="CH18" s="352">
        <v>3</v>
      </c>
      <c r="CI18" s="352">
        <v>150</v>
      </c>
    </row>
    <row r="19" spans="5:87" ht="14.25" customHeight="1" x14ac:dyDescent="0.25">
      <c r="E19" s="364">
        <v>0</v>
      </c>
      <c r="F19" s="368">
        <v>3</v>
      </c>
      <c r="G19" s="214">
        <f t="shared" si="4"/>
        <v>0</v>
      </c>
      <c r="H19" s="366">
        <v>0</v>
      </c>
      <c r="I19" s="366">
        <v>0</v>
      </c>
      <c r="J19" s="408">
        <f t="shared" si="5"/>
        <v>2</v>
      </c>
      <c r="K19" s="403" t="str">
        <f t="shared" si="0"/>
        <v xml:space="preserve">besoin d'aller de l'avant / d'être responsable </v>
      </c>
      <c r="L19" s="381">
        <v>3</v>
      </c>
      <c r="M19" s="408">
        <f t="shared" si="6"/>
        <v>4</v>
      </c>
      <c r="N19" s="403" t="str">
        <f t="shared" si="1"/>
        <v>trop responsable / trop d'obligations</v>
      </c>
      <c r="O19" s="410" t="s">
        <v>25</v>
      </c>
      <c r="P19" s="418"/>
      <c r="Q19" s="418"/>
      <c r="R19" s="418"/>
      <c r="S19" s="402"/>
      <c r="T19" s="402" t="str">
        <f t="shared" si="7"/>
        <v>--</v>
      </c>
      <c r="U19" s="428">
        <f t="shared" si="8"/>
        <v>0</v>
      </c>
      <c r="V19" s="408">
        <f t="shared" si="9"/>
        <v>2</v>
      </c>
      <c r="W19" s="403" t="str">
        <f t="shared" si="2"/>
        <v xml:space="preserve">besoin d'aller de l'avant / d'être responsable </v>
      </c>
      <c r="X19" s="381">
        <v>3</v>
      </c>
      <c r="Y19" s="408">
        <f t="shared" si="10"/>
        <v>4</v>
      </c>
      <c r="Z19" s="403" t="str">
        <f t="shared" si="3"/>
        <v>trop responsable / trop d'obligations</v>
      </c>
      <c r="AB19" s="369">
        <v>3</v>
      </c>
      <c r="AC19" s="402"/>
      <c r="AD19" s="402"/>
      <c r="AE19" s="402"/>
      <c r="AF19" s="402"/>
      <c r="AG19" s="402"/>
      <c r="AH19" s="402"/>
      <c r="AI19" s="402"/>
      <c r="AJ19" s="402"/>
      <c r="AK19" s="402">
        <v>2</v>
      </c>
      <c r="AL19" s="402">
        <v>4</v>
      </c>
      <c r="AM19" s="402">
        <v>2</v>
      </c>
      <c r="AN19" s="402">
        <v>4</v>
      </c>
      <c r="AO19" s="402"/>
      <c r="AP19" s="402"/>
      <c r="AQ19" s="402"/>
      <c r="AR19" s="408">
        <f t="shared" si="11"/>
        <v>0</v>
      </c>
      <c r="AS19" s="402" t="str">
        <f t="shared" si="12"/>
        <v/>
      </c>
      <c r="AT19" s="402" t="str">
        <f t="shared" si="13"/>
        <v/>
      </c>
      <c r="AU19" s="402" t="str">
        <f t="shared" si="14"/>
        <v/>
      </c>
      <c r="AV19" s="402" t="str">
        <f t="shared" si="15"/>
        <v/>
      </c>
      <c r="AW19" s="402"/>
      <c r="AX19" s="402"/>
      <c r="AY19" s="402"/>
      <c r="AZ19" s="402"/>
      <c r="BA19" s="402"/>
      <c r="BB19" s="402"/>
      <c r="BC19" s="402"/>
      <c r="BD19" s="402"/>
      <c r="BE19" s="402"/>
      <c r="BF19" s="402"/>
      <c r="BG19" s="402"/>
      <c r="BH19" s="402"/>
      <c r="BI19" s="402"/>
      <c r="BJ19" s="402"/>
      <c r="BK19" s="402"/>
      <c r="BL19" s="402"/>
      <c r="BM19" s="402"/>
      <c r="BN19" s="402"/>
      <c r="BO19" s="402"/>
      <c r="BP19" s="402"/>
      <c r="BQ19" s="402"/>
      <c r="BR19" s="402"/>
      <c r="BS19" s="402"/>
      <c r="BT19" s="402"/>
      <c r="BU19" s="402"/>
      <c r="BV19" s="402"/>
      <c r="BW19" s="402"/>
      <c r="BX19" s="402"/>
      <c r="BY19" s="355" t="s">
        <v>1179</v>
      </c>
      <c r="BZ19" s="355" t="s">
        <v>1180</v>
      </c>
      <c r="CA19" s="355" t="s">
        <v>1181</v>
      </c>
      <c r="CB19" s="355" t="s">
        <v>1182</v>
      </c>
      <c r="CF19" s="351" t="s">
        <v>21</v>
      </c>
      <c r="CG19" s="351" t="s">
        <v>25</v>
      </c>
      <c r="CH19" s="352">
        <v>3</v>
      </c>
      <c r="CI19" s="352">
        <v>160</v>
      </c>
    </row>
    <row r="20" spans="5:87" ht="14.25" customHeight="1" x14ac:dyDescent="0.25">
      <c r="E20" s="364">
        <v>0</v>
      </c>
      <c r="F20" s="368">
        <v>4</v>
      </c>
      <c r="G20" s="214">
        <f t="shared" si="4"/>
        <v>0</v>
      </c>
      <c r="H20" s="366">
        <v>-1</v>
      </c>
      <c r="I20" s="366">
        <v>0</v>
      </c>
      <c r="J20" s="408">
        <f t="shared" si="5"/>
        <v>2</v>
      </c>
      <c r="K20" s="403" t="str">
        <f t="shared" si="0"/>
        <v xml:space="preserve">besoin de créer / besoin d'exprimer son potentiel </v>
      </c>
      <c r="L20" s="381">
        <v>4</v>
      </c>
      <c r="M20" s="408">
        <f t="shared" si="6"/>
        <v>3</v>
      </c>
      <c r="N20" s="403" t="str">
        <f t="shared" si="1"/>
        <v>fuite en avant avec les projets / dispersion dans la créativité</v>
      </c>
      <c r="O20" s="410" t="s">
        <v>27</v>
      </c>
      <c r="P20" s="418"/>
      <c r="Q20" s="418"/>
      <c r="R20" s="418"/>
      <c r="S20" s="402"/>
      <c r="T20" s="402" t="str">
        <f t="shared" si="7"/>
        <v>--</v>
      </c>
      <c r="U20" s="428">
        <f t="shared" si="8"/>
        <v>0</v>
      </c>
      <c r="V20" s="408">
        <f t="shared" si="9"/>
        <v>2</v>
      </c>
      <c r="W20" s="403" t="str">
        <f t="shared" si="2"/>
        <v xml:space="preserve">besoin de créer / besoin d'exprimer son potentiel </v>
      </c>
      <c r="X20" s="381">
        <v>4</v>
      </c>
      <c r="Y20" s="408">
        <f t="shared" si="10"/>
        <v>3</v>
      </c>
      <c r="Z20" s="403" t="str">
        <f t="shared" si="3"/>
        <v>fuite en avant avec les projets / dispersion dans la créativité</v>
      </c>
      <c r="AB20" s="369">
        <v>4</v>
      </c>
      <c r="AC20" s="402"/>
      <c r="AD20" s="402"/>
      <c r="AE20" s="402"/>
      <c r="AF20" s="402"/>
      <c r="AG20" s="402"/>
      <c r="AH20" s="402"/>
      <c r="AI20" s="402"/>
      <c r="AJ20" s="402"/>
      <c r="AK20" s="402">
        <v>2</v>
      </c>
      <c r="AL20" s="402">
        <v>3</v>
      </c>
      <c r="AM20" s="402">
        <v>2</v>
      </c>
      <c r="AN20" s="402">
        <v>3</v>
      </c>
      <c r="AO20" s="402"/>
      <c r="AP20" s="402"/>
      <c r="AQ20" s="402"/>
      <c r="AR20" s="408">
        <f t="shared" si="11"/>
        <v>0</v>
      </c>
      <c r="AS20" s="402" t="str">
        <f t="shared" si="12"/>
        <v/>
      </c>
      <c r="AT20" s="402" t="str">
        <f t="shared" si="13"/>
        <v/>
      </c>
      <c r="AU20" s="402" t="str">
        <f t="shared" si="14"/>
        <v/>
      </c>
      <c r="AV20" s="402" t="str">
        <f t="shared" si="15"/>
        <v/>
      </c>
      <c r="AW20" s="402"/>
      <c r="AX20" s="402"/>
      <c r="AY20" s="402"/>
      <c r="AZ20" s="402"/>
      <c r="BA20" s="402"/>
      <c r="BB20" s="402"/>
      <c r="BC20" s="402"/>
      <c r="BD20" s="402"/>
      <c r="BE20" s="402"/>
      <c r="BF20" s="402"/>
      <c r="BG20" s="402"/>
      <c r="BH20" s="402"/>
      <c r="BI20" s="402"/>
      <c r="BJ20" s="402"/>
      <c r="BK20" s="402"/>
      <c r="BL20" s="402"/>
      <c r="BM20" s="402"/>
      <c r="BN20" s="402"/>
      <c r="BO20" s="402"/>
      <c r="BP20" s="402"/>
      <c r="BQ20" s="402"/>
      <c r="BR20" s="402"/>
      <c r="BS20" s="402"/>
      <c r="BT20" s="402"/>
      <c r="BU20" s="402"/>
      <c r="BV20" s="402"/>
      <c r="BW20" s="402"/>
      <c r="BX20" s="402"/>
      <c r="BY20" s="355" t="s">
        <v>1183</v>
      </c>
      <c r="BZ20" s="355" t="s">
        <v>1184</v>
      </c>
      <c r="CA20" s="355" t="s">
        <v>150</v>
      </c>
      <c r="CB20" s="355" t="s">
        <v>1185</v>
      </c>
      <c r="CF20" s="351" t="s">
        <v>26</v>
      </c>
      <c r="CG20" s="351" t="s">
        <v>27</v>
      </c>
      <c r="CH20" s="352">
        <v>4</v>
      </c>
      <c r="CI20" s="352">
        <v>170</v>
      </c>
    </row>
    <row r="21" spans="5:87" ht="14.25" customHeight="1" x14ac:dyDescent="0.25">
      <c r="E21" s="364">
        <v>0</v>
      </c>
      <c r="F21" s="368">
        <v>4</v>
      </c>
      <c r="G21" s="214">
        <f t="shared" si="4"/>
        <v>0</v>
      </c>
      <c r="H21" s="366">
        <v>0</v>
      </c>
      <c r="I21" s="366">
        <v>0</v>
      </c>
      <c r="J21" s="408">
        <f t="shared" si="5"/>
        <v>1</v>
      </c>
      <c r="K21" s="403" t="str">
        <f t="shared" si="0"/>
        <v xml:space="preserve">besoin de s'aimer / de se faire plaisir </v>
      </c>
      <c r="L21" s="381">
        <v>4</v>
      </c>
      <c r="M21" s="408">
        <f t="shared" si="6"/>
        <v>15</v>
      </c>
      <c r="N21" s="403" t="str">
        <f t="shared" si="1"/>
        <v>en conflit avec son corps / conflit avec la sexualité</v>
      </c>
      <c r="O21" s="410" t="s">
        <v>28</v>
      </c>
      <c r="P21" s="418"/>
      <c r="Q21" s="418"/>
      <c r="R21" s="418"/>
      <c r="S21" s="402"/>
      <c r="T21" s="402" t="str">
        <f t="shared" si="7"/>
        <v>--</v>
      </c>
      <c r="U21" s="428">
        <f t="shared" si="8"/>
        <v>0</v>
      </c>
      <c r="V21" s="408">
        <f t="shared" si="9"/>
        <v>1</v>
      </c>
      <c r="W21" s="403" t="str">
        <f t="shared" si="2"/>
        <v xml:space="preserve">besoin de s'aimer / de se faire plaisir </v>
      </c>
      <c r="X21" s="381">
        <v>4</v>
      </c>
      <c r="Y21" s="408">
        <f t="shared" si="10"/>
        <v>15</v>
      </c>
      <c r="Z21" s="403" t="str">
        <f t="shared" si="3"/>
        <v>en conflit avec son corps / conflit avec la sexualité</v>
      </c>
      <c r="AB21" s="369">
        <v>4</v>
      </c>
      <c r="AC21" s="402"/>
      <c r="AD21" s="402"/>
      <c r="AE21" s="402"/>
      <c r="AF21" s="402"/>
      <c r="AG21" s="402"/>
      <c r="AH21" s="402"/>
      <c r="AI21" s="402"/>
      <c r="AJ21" s="402"/>
      <c r="AK21" s="402">
        <v>1</v>
      </c>
      <c r="AL21" s="402">
        <v>15</v>
      </c>
      <c r="AM21" s="402">
        <v>1</v>
      </c>
      <c r="AN21" s="402">
        <v>15</v>
      </c>
      <c r="AO21" s="402"/>
      <c r="AP21" s="402"/>
      <c r="AQ21" s="402"/>
      <c r="AR21" s="408">
        <f t="shared" si="11"/>
        <v>0</v>
      </c>
      <c r="AS21" s="402" t="str">
        <f t="shared" si="12"/>
        <v/>
      </c>
      <c r="AT21" s="402" t="str">
        <f t="shared" si="13"/>
        <v/>
      </c>
      <c r="AU21" s="402" t="str">
        <f t="shared" si="14"/>
        <v/>
      </c>
      <c r="AV21" s="402" t="str">
        <f t="shared" si="15"/>
        <v/>
      </c>
      <c r="AW21" s="402"/>
      <c r="AX21" s="402"/>
      <c r="AY21" s="402"/>
      <c r="AZ21" s="402"/>
      <c r="BA21" s="402"/>
      <c r="BB21" s="402"/>
      <c r="BC21" s="402"/>
      <c r="BD21" s="402"/>
      <c r="BE21" s="402"/>
      <c r="BF21" s="402"/>
      <c r="BG21" s="402"/>
      <c r="BH21" s="402"/>
      <c r="BI21" s="402"/>
      <c r="BJ21" s="402"/>
      <c r="BK21" s="402"/>
      <c r="BL21" s="402"/>
      <c r="BM21" s="402"/>
      <c r="BN21" s="402"/>
      <c r="BO21" s="402"/>
      <c r="BP21" s="402"/>
      <c r="BQ21" s="402"/>
      <c r="BR21" s="402"/>
      <c r="BS21" s="402"/>
      <c r="BT21" s="402"/>
      <c r="BU21" s="402"/>
      <c r="BV21" s="402"/>
      <c r="BW21" s="402"/>
      <c r="BX21" s="402"/>
      <c r="BY21" s="355" t="s">
        <v>1186</v>
      </c>
      <c r="BZ21" s="355" t="s">
        <v>1187</v>
      </c>
      <c r="CA21" s="355" t="s">
        <v>1188</v>
      </c>
      <c r="CB21" s="355" t="s">
        <v>1189</v>
      </c>
      <c r="CF21" s="351" t="s">
        <v>26</v>
      </c>
      <c r="CG21" s="351" t="s">
        <v>28</v>
      </c>
      <c r="CH21" s="352">
        <v>4</v>
      </c>
      <c r="CI21" s="352">
        <v>180</v>
      </c>
    </row>
    <row r="22" spans="5:87" ht="14.25" customHeight="1" x14ac:dyDescent="0.25">
      <c r="E22" s="364">
        <v>0</v>
      </c>
      <c r="F22" s="368">
        <v>5</v>
      </c>
      <c r="G22" s="214">
        <f t="shared" si="4"/>
        <v>0</v>
      </c>
      <c r="H22" s="366">
        <v>0</v>
      </c>
      <c r="I22" s="366">
        <v>0</v>
      </c>
      <c r="J22" s="408">
        <f t="shared" si="5"/>
        <v>0</v>
      </c>
      <c r="K22" s="403" t="str">
        <f t="shared" si="0"/>
        <v/>
      </c>
      <c r="L22" s="381">
        <v>5</v>
      </c>
      <c r="M22" s="408">
        <f t="shared" si="6"/>
        <v>17</v>
      </c>
      <c r="N22" s="403" t="str">
        <f t="shared" si="1"/>
        <v>envie de fuir mais rester / se retenir</v>
      </c>
      <c r="O22" s="410" t="s">
        <v>30</v>
      </c>
      <c r="P22" s="418"/>
      <c r="Q22" s="418"/>
      <c r="R22" s="418"/>
      <c r="S22" s="402"/>
      <c r="T22" s="402" t="str">
        <f t="shared" si="7"/>
        <v>--</v>
      </c>
      <c r="U22" s="428">
        <f t="shared" si="8"/>
        <v>0</v>
      </c>
      <c r="V22" s="408">
        <f t="shared" si="9"/>
        <v>0</v>
      </c>
      <c r="W22" s="403" t="str">
        <f t="shared" si="2"/>
        <v/>
      </c>
      <c r="X22" s="381">
        <v>5</v>
      </c>
      <c r="Y22" s="408">
        <f t="shared" si="10"/>
        <v>17</v>
      </c>
      <c r="Z22" s="403" t="str">
        <f t="shared" si="3"/>
        <v>envie de fuir mais rester / se retenir</v>
      </c>
      <c r="AB22" s="369">
        <v>5</v>
      </c>
      <c r="AC22" s="402"/>
      <c r="AD22" s="402"/>
      <c r="AE22" s="402"/>
      <c r="AF22" s="402"/>
      <c r="AG22" s="402"/>
      <c r="AH22" s="402"/>
      <c r="AI22" s="402"/>
      <c r="AJ22" s="402"/>
      <c r="AK22" s="402">
        <v>0</v>
      </c>
      <c r="AL22" s="402">
        <v>17</v>
      </c>
      <c r="AM22" s="402">
        <v>0</v>
      </c>
      <c r="AN22" s="402">
        <v>17</v>
      </c>
      <c r="AO22" s="402"/>
      <c r="AP22" s="402"/>
      <c r="AQ22" s="402"/>
      <c r="AR22" s="408">
        <f t="shared" si="11"/>
        <v>0</v>
      </c>
      <c r="AS22" s="402" t="str">
        <f t="shared" si="12"/>
        <v/>
      </c>
      <c r="AT22" s="402" t="str">
        <f t="shared" si="13"/>
        <v/>
      </c>
      <c r="AU22" s="402" t="str">
        <f t="shared" si="14"/>
        <v/>
      </c>
      <c r="AV22" s="402" t="str">
        <f t="shared" si="15"/>
        <v/>
      </c>
      <c r="AW22" s="402"/>
      <c r="AX22" s="402"/>
      <c r="AY22" s="402"/>
      <c r="AZ22" s="402"/>
      <c r="BA22" s="402"/>
      <c r="BB22" s="402"/>
      <c r="BC22" s="402"/>
      <c r="BD22" s="402"/>
      <c r="BE22" s="402"/>
      <c r="BF22" s="402"/>
      <c r="BG22" s="402"/>
      <c r="BH22" s="402"/>
      <c r="BI22" s="402"/>
      <c r="BJ22" s="402"/>
      <c r="BK22" s="402"/>
      <c r="BL22" s="402"/>
      <c r="BM22" s="402"/>
      <c r="BN22" s="402"/>
      <c r="BO22" s="402"/>
      <c r="BP22" s="402"/>
      <c r="BQ22" s="402"/>
      <c r="BR22" s="402"/>
      <c r="BS22" s="402"/>
      <c r="BT22" s="402"/>
      <c r="BU22" s="402"/>
      <c r="BV22" s="402"/>
      <c r="BW22" s="402"/>
      <c r="BX22" s="402"/>
      <c r="BY22" s="355" t="s">
        <v>1190</v>
      </c>
      <c r="BZ22" s="355" t="s">
        <v>1191</v>
      </c>
      <c r="CA22" s="355" t="s">
        <v>1192</v>
      </c>
      <c r="CB22" s="355" t="s">
        <v>1193</v>
      </c>
      <c r="CF22" s="351" t="s">
        <v>29</v>
      </c>
      <c r="CG22" s="351" t="s">
        <v>30</v>
      </c>
      <c r="CH22" s="352">
        <v>5</v>
      </c>
      <c r="CI22" s="352">
        <v>190</v>
      </c>
    </row>
    <row r="23" spans="5:87" ht="14.25" customHeight="1" x14ac:dyDescent="0.25">
      <c r="E23" s="364">
        <v>0</v>
      </c>
      <c r="F23" s="368">
        <v>5</v>
      </c>
      <c r="G23" s="214">
        <f t="shared" si="4"/>
        <v>0</v>
      </c>
      <c r="H23" s="366">
        <v>0</v>
      </c>
      <c r="I23" s="366">
        <v>0</v>
      </c>
      <c r="J23" s="408">
        <f t="shared" si="5"/>
        <v>0</v>
      </c>
      <c r="K23" s="403" t="str">
        <f t="shared" si="0"/>
        <v/>
      </c>
      <c r="L23" s="381">
        <v>5</v>
      </c>
      <c r="M23" s="408">
        <f t="shared" si="6"/>
        <v>9</v>
      </c>
      <c r="N23" s="403" t="str">
        <f t="shared" si="1"/>
        <v>problème d’argent / licenciement / deuil non fait d'un proche</v>
      </c>
      <c r="O23" s="410" t="s">
        <v>31</v>
      </c>
      <c r="P23" s="418"/>
      <c r="Q23" s="418"/>
      <c r="R23" s="418"/>
      <c r="S23" s="402"/>
      <c r="T23" s="402" t="str">
        <f t="shared" si="7"/>
        <v>--</v>
      </c>
      <c r="U23" s="428">
        <f t="shared" si="8"/>
        <v>0</v>
      </c>
      <c r="V23" s="408">
        <f t="shared" si="9"/>
        <v>2</v>
      </c>
      <c r="W23" s="403" t="str">
        <f t="shared" si="2"/>
        <v>besoin d’argent / besoin d'être valorisé</v>
      </c>
      <c r="X23" s="381">
        <v>5</v>
      </c>
      <c r="Y23" s="408">
        <f t="shared" si="10"/>
        <v>11</v>
      </c>
      <c r="Z23" s="403" t="str">
        <f t="shared" si="3"/>
        <v>problème d’argent / licenciement / deuil non fait d'un proche</v>
      </c>
      <c r="AB23" s="369">
        <v>5</v>
      </c>
      <c r="AC23" s="402"/>
      <c r="AD23" s="402"/>
      <c r="AE23" s="402"/>
      <c r="AF23" s="402"/>
      <c r="AG23" s="402"/>
      <c r="AH23" s="402"/>
      <c r="AI23" s="402"/>
      <c r="AJ23" s="402"/>
      <c r="AK23" s="402">
        <v>0</v>
      </c>
      <c r="AL23" s="402">
        <v>9</v>
      </c>
      <c r="AM23" s="402">
        <v>2</v>
      </c>
      <c r="AN23" s="402">
        <v>11</v>
      </c>
      <c r="AO23" s="402"/>
      <c r="AP23" s="402"/>
      <c r="AQ23" s="402"/>
      <c r="AR23" s="408">
        <f t="shared" si="11"/>
        <v>0</v>
      </c>
      <c r="AS23" s="402" t="str">
        <f t="shared" si="12"/>
        <v/>
      </c>
      <c r="AT23" s="402" t="str">
        <f t="shared" si="13"/>
        <v/>
      </c>
      <c r="AU23" s="402" t="str">
        <f t="shared" si="14"/>
        <v/>
      </c>
      <c r="AV23" s="402" t="str">
        <f t="shared" si="15"/>
        <v/>
      </c>
      <c r="AW23" s="402"/>
      <c r="AX23" s="402"/>
      <c r="AY23" s="402"/>
      <c r="AZ23" s="402"/>
      <c r="BA23" s="402"/>
      <c r="BB23" s="402"/>
      <c r="BC23" s="402"/>
      <c r="BD23" s="402"/>
      <c r="BE23" s="402"/>
      <c r="BF23" s="402"/>
      <c r="BG23" s="402"/>
      <c r="BH23" s="402"/>
      <c r="BI23" s="402"/>
      <c r="BJ23" s="402"/>
      <c r="BK23" s="402"/>
      <c r="BL23" s="402"/>
      <c r="BM23" s="402"/>
      <c r="BN23" s="402"/>
      <c r="BO23" s="402"/>
      <c r="BP23" s="402"/>
      <c r="BQ23" s="402"/>
      <c r="BR23" s="402"/>
      <c r="BS23" s="402"/>
      <c r="BT23" s="402"/>
      <c r="BU23" s="402"/>
      <c r="BV23" s="402"/>
      <c r="BW23" s="402"/>
      <c r="BX23" s="402"/>
      <c r="BY23" s="355" t="s">
        <v>1194</v>
      </c>
      <c r="BZ23" s="355" t="s">
        <v>1195</v>
      </c>
      <c r="CA23" s="355" t="s">
        <v>1196</v>
      </c>
      <c r="CB23" s="355" t="s">
        <v>1197</v>
      </c>
      <c r="CF23" s="351" t="s">
        <v>29</v>
      </c>
      <c r="CG23" s="351" t="s">
        <v>31</v>
      </c>
      <c r="CH23" s="352">
        <v>5</v>
      </c>
      <c r="CI23" s="352">
        <v>200</v>
      </c>
    </row>
    <row r="24" spans="5:87" ht="14.25" customHeight="1" x14ac:dyDescent="0.25">
      <c r="E24" s="364">
        <v>0</v>
      </c>
      <c r="F24" s="368">
        <v>5</v>
      </c>
      <c r="G24" s="214">
        <f t="shared" si="4"/>
        <v>0</v>
      </c>
      <c r="H24" s="366">
        <v>0</v>
      </c>
      <c r="I24" s="366">
        <v>0</v>
      </c>
      <c r="J24" s="408">
        <f t="shared" si="5"/>
        <v>0</v>
      </c>
      <c r="K24" s="403" t="str">
        <f t="shared" si="0"/>
        <v/>
      </c>
      <c r="L24" s="381">
        <v>5</v>
      </c>
      <c r="M24" s="408">
        <f t="shared" si="6"/>
        <v>7</v>
      </c>
      <c r="N24" s="403" t="str">
        <f t="shared" si="1"/>
        <v>conflit avec les autres / subir une pression</v>
      </c>
      <c r="O24" s="410" t="s">
        <v>32</v>
      </c>
      <c r="P24" s="418"/>
      <c r="Q24" s="418"/>
      <c r="R24" s="418"/>
      <c r="S24" s="402"/>
      <c r="T24" s="402" t="str">
        <f t="shared" si="7"/>
        <v>--</v>
      </c>
      <c r="U24" s="428">
        <f t="shared" si="8"/>
        <v>0</v>
      </c>
      <c r="V24" s="408">
        <f t="shared" si="9"/>
        <v>0</v>
      </c>
      <c r="W24" s="403" t="str">
        <f t="shared" si="2"/>
        <v/>
      </c>
      <c r="X24" s="381">
        <v>5</v>
      </c>
      <c r="Y24" s="408">
        <f t="shared" si="10"/>
        <v>8</v>
      </c>
      <c r="Z24" s="403" t="str">
        <f t="shared" si="3"/>
        <v>conflit avec les autres / subir une pression</v>
      </c>
      <c r="AB24" s="369">
        <v>5</v>
      </c>
      <c r="AC24" s="402"/>
      <c r="AD24" s="402"/>
      <c r="AE24" s="402"/>
      <c r="AF24" s="402"/>
      <c r="AG24" s="402"/>
      <c r="AH24" s="402"/>
      <c r="AI24" s="402"/>
      <c r="AJ24" s="402"/>
      <c r="AK24" s="402">
        <v>0</v>
      </c>
      <c r="AL24" s="402">
        <v>7</v>
      </c>
      <c r="AM24" s="402">
        <v>0</v>
      </c>
      <c r="AN24" s="402">
        <v>8</v>
      </c>
      <c r="AO24" s="402"/>
      <c r="AP24" s="402"/>
      <c r="AQ24" s="402"/>
      <c r="AR24" s="408">
        <f t="shared" si="11"/>
        <v>0</v>
      </c>
      <c r="AS24" s="402" t="str">
        <f t="shared" si="12"/>
        <v/>
      </c>
      <c r="AT24" s="402" t="str">
        <f t="shared" si="13"/>
        <v/>
      </c>
      <c r="AU24" s="402" t="str">
        <f t="shared" si="14"/>
        <v/>
      </c>
      <c r="AV24" s="402" t="str">
        <f t="shared" si="15"/>
        <v/>
      </c>
      <c r="AW24" s="402"/>
      <c r="AX24" s="402"/>
      <c r="AY24" s="402"/>
      <c r="AZ24" s="402"/>
      <c r="BA24" s="402"/>
      <c r="BB24" s="402"/>
      <c r="BC24" s="402"/>
      <c r="BD24" s="402"/>
      <c r="BE24" s="402"/>
      <c r="BF24" s="402"/>
      <c r="BG24" s="402"/>
      <c r="BH24" s="402"/>
      <c r="BI24" s="402"/>
      <c r="BJ24" s="402"/>
      <c r="BK24" s="402"/>
      <c r="BL24" s="402"/>
      <c r="BM24" s="402"/>
      <c r="BN24" s="402"/>
      <c r="BO24" s="402"/>
      <c r="BP24" s="402"/>
      <c r="BQ24" s="402"/>
      <c r="BR24" s="402"/>
      <c r="BS24" s="402"/>
      <c r="BT24" s="402"/>
      <c r="BU24" s="402"/>
      <c r="BV24" s="402"/>
      <c r="BW24" s="402"/>
      <c r="BX24" s="402"/>
      <c r="BY24" s="355" t="s">
        <v>1198</v>
      </c>
      <c r="BZ24" s="355" t="s">
        <v>1199</v>
      </c>
      <c r="CA24" s="355" t="s">
        <v>1200</v>
      </c>
      <c r="CB24" s="355" t="s">
        <v>1201</v>
      </c>
      <c r="CF24" s="351" t="s">
        <v>29</v>
      </c>
      <c r="CG24" s="351" t="s">
        <v>32</v>
      </c>
      <c r="CH24" s="352">
        <v>5</v>
      </c>
      <c r="CI24" s="352">
        <v>210</v>
      </c>
    </row>
    <row r="25" spans="5:87" ht="14.25" customHeight="1" x14ac:dyDescent="0.25">
      <c r="E25" s="364">
        <v>0</v>
      </c>
      <c r="F25" s="368">
        <v>5</v>
      </c>
      <c r="G25" s="214">
        <f t="shared" si="4"/>
        <v>0</v>
      </c>
      <c r="H25" s="366">
        <v>0</v>
      </c>
      <c r="I25" s="366">
        <v>0</v>
      </c>
      <c r="J25" s="408">
        <f t="shared" si="5"/>
        <v>0</v>
      </c>
      <c r="K25" s="403" t="str">
        <f t="shared" si="0"/>
        <v/>
      </c>
      <c r="L25" s="381">
        <v>5</v>
      </c>
      <c r="M25" s="408">
        <f t="shared" si="6"/>
        <v>9</v>
      </c>
      <c r="N25" s="403" t="str">
        <f t="shared" si="1"/>
        <v>devoir aller de l'avant / envie de concrétiser</v>
      </c>
      <c r="O25" s="410" t="s">
        <v>33</v>
      </c>
      <c r="P25" s="418"/>
      <c r="Q25" s="418"/>
      <c r="R25" s="418"/>
      <c r="S25" s="402"/>
      <c r="T25" s="402" t="str">
        <f t="shared" si="7"/>
        <v>--</v>
      </c>
      <c r="U25" s="428">
        <f t="shared" si="8"/>
        <v>0</v>
      </c>
      <c r="V25" s="408">
        <f t="shared" si="9"/>
        <v>0</v>
      </c>
      <c r="W25" s="403" t="str">
        <f t="shared" si="2"/>
        <v/>
      </c>
      <c r="X25" s="381">
        <v>5</v>
      </c>
      <c r="Y25" s="408">
        <f t="shared" si="10"/>
        <v>9</v>
      </c>
      <c r="Z25" s="403" t="str">
        <f t="shared" si="3"/>
        <v>devoir aller de l'avant / envie de concrétiser</v>
      </c>
      <c r="AB25" s="369">
        <v>5</v>
      </c>
      <c r="AC25" s="402"/>
      <c r="AD25" s="402"/>
      <c r="AE25" s="402"/>
      <c r="AF25" s="402"/>
      <c r="AG25" s="402"/>
      <c r="AH25" s="402"/>
      <c r="AI25" s="402"/>
      <c r="AJ25" s="402"/>
      <c r="AK25" s="402">
        <v>0</v>
      </c>
      <c r="AL25" s="402">
        <v>9</v>
      </c>
      <c r="AM25" s="402">
        <v>0</v>
      </c>
      <c r="AN25" s="402">
        <v>9</v>
      </c>
      <c r="AO25" s="402"/>
      <c r="AP25" s="402"/>
      <c r="AQ25" s="402"/>
      <c r="AR25" s="408">
        <f t="shared" si="11"/>
        <v>0</v>
      </c>
      <c r="AS25" s="402" t="str">
        <f t="shared" si="12"/>
        <v/>
      </c>
      <c r="AT25" s="402" t="str">
        <f t="shared" si="13"/>
        <v/>
      </c>
      <c r="AU25" s="402" t="str">
        <f t="shared" si="14"/>
        <v/>
      </c>
      <c r="AV25" s="402" t="str">
        <f t="shared" si="15"/>
        <v/>
      </c>
      <c r="AW25" s="402"/>
      <c r="AX25" s="402"/>
      <c r="AY25" s="402"/>
      <c r="AZ25" s="402"/>
      <c r="BA25" s="402"/>
      <c r="BB25" s="402"/>
      <c r="BC25" s="402"/>
      <c r="BD25" s="402"/>
      <c r="BE25" s="402"/>
      <c r="BF25" s="402"/>
      <c r="BG25" s="402"/>
      <c r="BH25" s="402"/>
      <c r="BI25" s="402"/>
      <c r="BJ25" s="402"/>
      <c r="BK25" s="402"/>
      <c r="BL25" s="402"/>
      <c r="BM25" s="402"/>
      <c r="BN25" s="402"/>
      <c r="BO25" s="402"/>
      <c r="BP25" s="402"/>
      <c r="BQ25" s="402"/>
      <c r="BR25" s="402"/>
      <c r="BS25" s="402"/>
      <c r="BT25" s="402"/>
      <c r="BU25" s="402"/>
      <c r="BV25" s="402"/>
      <c r="BW25" s="402"/>
      <c r="BX25" s="402"/>
      <c r="BY25" s="355" t="s">
        <v>1202</v>
      </c>
      <c r="BZ25" s="355" t="s">
        <v>1203</v>
      </c>
      <c r="CA25" s="355" t="s">
        <v>1204</v>
      </c>
      <c r="CB25" s="355" t="s">
        <v>1205</v>
      </c>
      <c r="CF25" s="351" t="s">
        <v>29</v>
      </c>
      <c r="CG25" s="351" t="s">
        <v>33</v>
      </c>
      <c r="CH25" s="352">
        <v>5</v>
      </c>
      <c r="CI25" s="352">
        <v>220</v>
      </c>
    </row>
    <row r="26" spans="5:87" ht="14.25" customHeight="1" x14ac:dyDescent="0.25">
      <c r="E26" s="364">
        <v>0</v>
      </c>
      <c r="F26" s="368">
        <v>5</v>
      </c>
      <c r="G26" s="214">
        <f t="shared" si="4"/>
        <v>0</v>
      </c>
      <c r="H26" s="366">
        <v>0</v>
      </c>
      <c r="I26" s="366">
        <v>0</v>
      </c>
      <c r="J26" s="408">
        <f t="shared" si="5"/>
        <v>0</v>
      </c>
      <c r="K26" s="403" t="str">
        <f t="shared" si="0"/>
        <v/>
      </c>
      <c r="L26" s="381">
        <v>5</v>
      </c>
      <c r="M26" s="408">
        <f t="shared" si="6"/>
        <v>9</v>
      </c>
      <c r="N26" s="403" t="str">
        <f t="shared" si="1"/>
        <v>contrariété / frustrations / se sentir en danger / plein de peurs</v>
      </c>
      <c r="O26" s="410" t="s">
        <v>34</v>
      </c>
      <c r="P26" s="418"/>
      <c r="Q26" s="418"/>
      <c r="R26" s="418"/>
      <c r="S26" s="402"/>
      <c r="T26" s="402" t="str">
        <f t="shared" si="7"/>
        <v>--</v>
      </c>
      <c r="U26" s="428">
        <f t="shared" si="8"/>
        <v>0</v>
      </c>
      <c r="V26" s="408">
        <f t="shared" si="9"/>
        <v>0</v>
      </c>
      <c r="W26" s="403" t="str">
        <f t="shared" si="2"/>
        <v/>
      </c>
      <c r="X26" s="381">
        <v>5</v>
      </c>
      <c r="Y26" s="408">
        <f t="shared" si="10"/>
        <v>10</v>
      </c>
      <c r="Z26" s="403" t="str">
        <f t="shared" si="3"/>
        <v>contrariété / frustrations / se sentir en danger / plein de peurs</v>
      </c>
      <c r="AB26" s="369">
        <v>5</v>
      </c>
      <c r="AC26" s="402"/>
      <c r="AD26" s="402"/>
      <c r="AE26" s="402"/>
      <c r="AF26" s="402"/>
      <c r="AG26" s="402"/>
      <c r="AH26" s="402"/>
      <c r="AI26" s="402"/>
      <c r="AJ26" s="402"/>
      <c r="AK26" s="402">
        <v>0</v>
      </c>
      <c r="AL26" s="402">
        <v>9</v>
      </c>
      <c r="AM26" s="402">
        <v>0</v>
      </c>
      <c r="AN26" s="402">
        <v>10</v>
      </c>
      <c r="AO26" s="402"/>
      <c r="AP26" s="402"/>
      <c r="AQ26" s="402"/>
      <c r="AR26" s="408">
        <f t="shared" si="11"/>
        <v>0</v>
      </c>
      <c r="AS26" s="402" t="str">
        <f t="shared" si="12"/>
        <v/>
      </c>
      <c r="AT26" s="402" t="str">
        <f t="shared" si="13"/>
        <v/>
      </c>
      <c r="AU26" s="402" t="str">
        <f t="shared" si="14"/>
        <v/>
      </c>
      <c r="AV26" s="402" t="str">
        <f t="shared" si="15"/>
        <v/>
      </c>
      <c r="AW26" s="402"/>
      <c r="AX26" s="402"/>
      <c r="AY26" s="402"/>
      <c r="AZ26" s="402"/>
      <c r="BA26" s="402"/>
      <c r="BB26" s="402"/>
      <c r="BC26" s="402"/>
      <c r="BD26" s="402"/>
      <c r="BE26" s="402"/>
      <c r="BF26" s="402"/>
      <c r="BG26" s="402"/>
      <c r="BH26" s="402"/>
      <c r="BI26" s="402"/>
      <c r="BJ26" s="402"/>
      <c r="BK26" s="402"/>
      <c r="BL26" s="402"/>
      <c r="BM26" s="402"/>
      <c r="BN26" s="402"/>
      <c r="BO26" s="402"/>
      <c r="BP26" s="402"/>
      <c r="BQ26" s="402"/>
      <c r="BR26" s="402"/>
      <c r="BS26" s="402"/>
      <c r="BT26" s="402"/>
      <c r="BU26" s="402"/>
      <c r="BV26" s="402"/>
      <c r="BW26" s="402"/>
      <c r="BX26" s="402"/>
      <c r="BY26" s="355" t="s">
        <v>1206</v>
      </c>
      <c r="BZ26" s="355" t="s">
        <v>1207</v>
      </c>
      <c r="CA26" s="355" t="s">
        <v>1208</v>
      </c>
      <c r="CB26" s="355" t="s">
        <v>1209</v>
      </c>
      <c r="CF26" s="351" t="s">
        <v>29</v>
      </c>
      <c r="CG26" s="351" t="s">
        <v>34</v>
      </c>
      <c r="CH26" s="352">
        <v>5</v>
      </c>
      <c r="CI26" s="352">
        <v>230</v>
      </c>
    </row>
    <row r="27" spans="5:87" ht="14.25" customHeight="1" x14ac:dyDescent="0.25">
      <c r="E27" s="364">
        <v>0</v>
      </c>
      <c r="F27" s="368">
        <v>6</v>
      </c>
      <c r="G27" s="214">
        <f t="shared" si="4"/>
        <v>0</v>
      </c>
      <c r="H27" s="366">
        <v>0</v>
      </c>
      <c r="I27" s="366">
        <v>0</v>
      </c>
      <c r="J27" s="408">
        <f t="shared" si="5"/>
        <v>2</v>
      </c>
      <c r="K27" s="403" t="str">
        <f t="shared" si="0"/>
        <v xml:space="preserve">besoin d'aller de l'avant / de concrétiser / besoin de réaliser son potentiel / ses projets </v>
      </c>
      <c r="L27" s="381">
        <v>6</v>
      </c>
      <c r="M27" s="408">
        <f t="shared" si="6"/>
        <v>12</v>
      </c>
      <c r="N27" s="403" t="str">
        <f t="shared" si="1"/>
        <v>difficulté à concrétiser / projets en stagnation / enthousiasme excessif / devoir séduire</v>
      </c>
      <c r="O27" s="410" t="s">
        <v>36</v>
      </c>
      <c r="P27" s="418"/>
      <c r="Q27" s="418"/>
      <c r="R27" s="418"/>
      <c r="S27" s="402"/>
      <c r="T27" s="402" t="str">
        <f t="shared" si="7"/>
        <v>--</v>
      </c>
      <c r="U27" s="428">
        <f t="shared" si="8"/>
        <v>0</v>
      </c>
      <c r="V27" s="408">
        <f t="shared" si="9"/>
        <v>2</v>
      </c>
      <c r="W27" s="403" t="str">
        <f t="shared" si="2"/>
        <v xml:space="preserve">besoin d'aller de l'avant / de concrétiser / besoin de réaliser son potentiel / ses projets </v>
      </c>
      <c r="X27" s="381">
        <v>6</v>
      </c>
      <c r="Y27" s="408">
        <f t="shared" si="10"/>
        <v>13</v>
      </c>
      <c r="Z27" s="403" t="str">
        <f t="shared" si="3"/>
        <v>difficulté à concrétiser / projets en stagnation / enthousiasme excessif / devoir séduire</v>
      </c>
      <c r="AB27" s="369">
        <v>6</v>
      </c>
      <c r="AC27" s="402"/>
      <c r="AD27" s="402"/>
      <c r="AE27" s="402"/>
      <c r="AF27" s="402"/>
      <c r="AG27" s="402"/>
      <c r="AH27" s="402"/>
      <c r="AI27" s="402"/>
      <c r="AJ27" s="402"/>
      <c r="AK27" s="402">
        <v>2</v>
      </c>
      <c r="AL27" s="402">
        <v>12</v>
      </c>
      <c r="AM27" s="402">
        <v>2</v>
      </c>
      <c r="AN27" s="402">
        <v>13</v>
      </c>
      <c r="AO27" s="402"/>
      <c r="AP27" s="402"/>
      <c r="AQ27" s="402"/>
      <c r="AR27" s="408">
        <f t="shared" si="11"/>
        <v>0</v>
      </c>
      <c r="AS27" s="402" t="str">
        <f t="shared" si="12"/>
        <v/>
      </c>
      <c r="AT27" s="402" t="str">
        <f t="shared" si="13"/>
        <v/>
      </c>
      <c r="AU27" s="402" t="str">
        <f t="shared" si="14"/>
        <v/>
      </c>
      <c r="AV27" s="402" t="str">
        <f t="shared" si="15"/>
        <v/>
      </c>
      <c r="AW27" s="402"/>
      <c r="AX27" s="402"/>
      <c r="AY27" s="402"/>
      <c r="AZ27" s="402"/>
      <c r="BA27" s="402"/>
      <c r="BB27" s="402"/>
      <c r="BC27" s="402"/>
      <c r="BD27" s="402"/>
      <c r="BE27" s="402"/>
      <c r="BF27" s="402"/>
      <c r="BG27" s="402"/>
      <c r="BH27" s="402"/>
      <c r="BI27" s="402"/>
      <c r="BJ27" s="402"/>
      <c r="BK27" s="402"/>
      <c r="BL27" s="402"/>
      <c r="BM27" s="402"/>
      <c r="BN27" s="402"/>
      <c r="BO27" s="402"/>
      <c r="BP27" s="402"/>
      <c r="BQ27" s="402"/>
      <c r="BR27" s="402"/>
      <c r="BS27" s="402"/>
      <c r="BT27" s="402"/>
      <c r="BU27" s="402"/>
      <c r="BV27" s="402"/>
      <c r="BW27" s="402"/>
      <c r="BX27" s="402"/>
      <c r="BY27" s="355" t="s">
        <v>1210</v>
      </c>
      <c r="BZ27" s="355" t="s">
        <v>1211</v>
      </c>
      <c r="CA27" s="355" t="s">
        <v>1212</v>
      </c>
      <c r="CB27" s="355" t="s">
        <v>1213</v>
      </c>
      <c r="CF27" s="351" t="s">
        <v>35</v>
      </c>
      <c r="CG27" s="351" t="s">
        <v>36</v>
      </c>
      <c r="CH27" s="352">
        <v>6</v>
      </c>
      <c r="CI27" s="352">
        <v>240</v>
      </c>
    </row>
    <row r="28" spans="5:87" ht="14.25" customHeight="1" x14ac:dyDescent="0.25">
      <c r="E28" s="364">
        <v>0</v>
      </c>
      <c r="F28" s="368">
        <v>6</v>
      </c>
      <c r="G28" s="214">
        <f t="shared" si="4"/>
        <v>0</v>
      </c>
      <c r="H28" s="366">
        <v>0</v>
      </c>
      <c r="I28" s="366">
        <v>0</v>
      </c>
      <c r="J28" s="408">
        <f t="shared" si="5"/>
        <v>6</v>
      </c>
      <c r="K28" s="403" t="str">
        <f t="shared" si="0"/>
        <v xml:space="preserve">besoin de reporter un choix à faire / besoin de franchir une étape </v>
      </c>
      <c r="L28" s="381">
        <v>6</v>
      </c>
      <c r="M28" s="408">
        <f t="shared" si="6"/>
        <v>9</v>
      </c>
      <c r="N28" s="403" t="str">
        <f t="shared" si="1"/>
        <v>vouloir fuir une situation / bouillonnement intérieur / colère contenue</v>
      </c>
      <c r="O28" s="410" t="s">
        <v>37</v>
      </c>
      <c r="P28" s="418"/>
      <c r="Q28" s="418"/>
      <c r="R28" s="418"/>
      <c r="S28" s="402"/>
      <c r="T28" s="402" t="str">
        <f t="shared" si="7"/>
        <v>--</v>
      </c>
      <c r="U28" s="428">
        <f t="shared" si="8"/>
        <v>0</v>
      </c>
      <c r="V28" s="408">
        <f t="shared" si="9"/>
        <v>6</v>
      </c>
      <c r="W28" s="403" t="str">
        <f t="shared" si="2"/>
        <v xml:space="preserve">besoin de reporter un choix à faire / besoin de franchir une étape </v>
      </c>
      <c r="X28" s="381">
        <v>6</v>
      </c>
      <c r="Y28" s="408">
        <f t="shared" si="10"/>
        <v>12</v>
      </c>
      <c r="Z28" s="403" t="str">
        <f t="shared" si="3"/>
        <v>vouloir fuir une situation / bouillonnement intérieur / colère contenue</v>
      </c>
      <c r="AB28" s="369">
        <v>6</v>
      </c>
      <c r="AC28" s="402"/>
      <c r="AD28" s="402"/>
      <c r="AE28" s="402"/>
      <c r="AF28" s="402"/>
      <c r="AG28" s="402"/>
      <c r="AH28" s="402"/>
      <c r="AI28" s="402"/>
      <c r="AJ28" s="402"/>
      <c r="AK28" s="402">
        <v>6</v>
      </c>
      <c r="AL28" s="402">
        <v>9</v>
      </c>
      <c r="AM28" s="402">
        <v>6</v>
      </c>
      <c r="AN28" s="402">
        <v>12</v>
      </c>
      <c r="AO28" s="402"/>
      <c r="AP28" s="402"/>
      <c r="AQ28" s="402"/>
      <c r="AR28" s="408">
        <f t="shared" si="11"/>
        <v>0</v>
      </c>
      <c r="AS28" s="402" t="str">
        <f t="shared" si="12"/>
        <v/>
      </c>
      <c r="AT28" s="402" t="str">
        <f t="shared" si="13"/>
        <v/>
      </c>
      <c r="AU28" s="402" t="str">
        <f t="shared" si="14"/>
        <v/>
      </c>
      <c r="AV28" s="402" t="str">
        <f t="shared" si="15"/>
        <v/>
      </c>
      <c r="AW28" s="402"/>
      <c r="AX28" s="402"/>
      <c r="AY28" s="402"/>
      <c r="AZ28" s="402"/>
      <c r="BA28" s="402"/>
      <c r="BB28" s="402"/>
      <c r="BC28" s="402"/>
      <c r="BD28" s="402"/>
      <c r="BE28" s="402"/>
      <c r="BF28" s="402"/>
      <c r="BG28" s="402"/>
      <c r="BH28" s="402"/>
      <c r="BI28" s="402"/>
      <c r="BJ28" s="402"/>
      <c r="BK28" s="402"/>
      <c r="BL28" s="402"/>
      <c r="BM28" s="402"/>
      <c r="BN28" s="402"/>
      <c r="BO28" s="402"/>
      <c r="BP28" s="402"/>
      <c r="BQ28" s="402"/>
      <c r="BR28" s="402"/>
      <c r="BS28" s="402"/>
      <c r="BT28" s="402"/>
      <c r="BU28" s="402"/>
      <c r="BV28" s="402"/>
      <c r="BW28" s="402"/>
      <c r="BX28" s="402"/>
      <c r="BY28" s="355" t="s">
        <v>1214</v>
      </c>
      <c r="BZ28" s="355" t="s">
        <v>1215</v>
      </c>
      <c r="CA28" s="355" t="s">
        <v>1216</v>
      </c>
      <c r="CB28" s="355" t="s">
        <v>1217</v>
      </c>
      <c r="CF28" s="351" t="s">
        <v>35</v>
      </c>
      <c r="CG28" s="351" t="s">
        <v>37</v>
      </c>
      <c r="CH28" s="352">
        <v>6</v>
      </c>
      <c r="CI28" s="352">
        <v>250</v>
      </c>
    </row>
    <row r="29" spans="5:87" ht="14.25" customHeight="1" x14ac:dyDescent="0.25">
      <c r="E29" s="364">
        <v>0</v>
      </c>
      <c r="F29" s="368">
        <v>6</v>
      </c>
      <c r="G29" s="214">
        <f t="shared" si="4"/>
        <v>0</v>
      </c>
      <c r="H29" s="366">
        <v>-1</v>
      </c>
      <c r="I29" s="366">
        <v>0</v>
      </c>
      <c r="J29" s="408">
        <f t="shared" si="5"/>
        <v>18</v>
      </c>
      <c r="K29" s="403" t="str">
        <f t="shared" si="0"/>
        <v>besoin de se poser quelque part / contrarié dans ses attentes / peur face aux autres</v>
      </c>
      <c r="L29" s="381">
        <v>6</v>
      </c>
      <c r="M29" s="408">
        <f t="shared" si="6"/>
        <v>16</v>
      </c>
      <c r="N29" s="403" t="str">
        <f t="shared" si="1"/>
        <v>devoir défendre sa place / devoir trouver une autre place / vouloir la place d'un autre / conflit de place</v>
      </c>
      <c r="O29" s="410" t="s">
        <v>38</v>
      </c>
      <c r="P29" s="418"/>
      <c r="Q29" s="418"/>
      <c r="R29" s="418"/>
      <c r="S29" s="402"/>
      <c r="T29" s="402" t="str">
        <f t="shared" si="7"/>
        <v>--</v>
      </c>
      <c r="U29" s="428">
        <f t="shared" si="8"/>
        <v>0</v>
      </c>
      <c r="V29" s="408">
        <f t="shared" si="9"/>
        <v>17</v>
      </c>
      <c r="W29" s="403" t="str">
        <f t="shared" si="2"/>
        <v>besoin de se poser quelque part / contrarié dans ses attentes / peur face aux autres</v>
      </c>
      <c r="X29" s="381">
        <v>6</v>
      </c>
      <c r="Y29" s="408">
        <f t="shared" si="10"/>
        <v>17</v>
      </c>
      <c r="Z29" s="403" t="str">
        <f t="shared" si="3"/>
        <v>devoir défendre sa place / devoir trouver une autre place / vouloir la place d'un autre / conflit de place</v>
      </c>
      <c r="AB29" s="369">
        <v>6</v>
      </c>
      <c r="AC29" s="402"/>
      <c r="AD29" s="402"/>
      <c r="AE29" s="402"/>
      <c r="AF29" s="402"/>
      <c r="AG29" s="402"/>
      <c r="AH29" s="402"/>
      <c r="AI29" s="402"/>
      <c r="AJ29" s="402"/>
      <c r="AK29" s="402">
        <v>18</v>
      </c>
      <c r="AL29" s="402">
        <v>16</v>
      </c>
      <c r="AM29" s="402">
        <v>17</v>
      </c>
      <c r="AN29" s="402">
        <v>17</v>
      </c>
      <c r="AO29" s="402"/>
      <c r="AP29" s="402"/>
      <c r="AQ29" s="402"/>
      <c r="AR29" s="408">
        <f t="shared" si="11"/>
        <v>0</v>
      </c>
      <c r="AS29" s="402" t="str">
        <f t="shared" si="12"/>
        <v/>
      </c>
      <c r="AT29" s="402" t="str">
        <f t="shared" si="13"/>
        <v/>
      </c>
      <c r="AU29" s="402" t="str">
        <f t="shared" si="14"/>
        <v/>
      </c>
      <c r="AV29" s="402" t="str">
        <f t="shared" si="15"/>
        <v/>
      </c>
      <c r="AW29" s="402"/>
      <c r="AX29" s="402"/>
      <c r="AY29" s="402"/>
      <c r="AZ29" s="402"/>
      <c r="BA29" s="402"/>
      <c r="BB29" s="402"/>
      <c r="BC29" s="402"/>
      <c r="BD29" s="402"/>
      <c r="BE29" s="402"/>
      <c r="BF29" s="402"/>
      <c r="BG29" s="402"/>
      <c r="BH29" s="402"/>
      <c r="BI29" s="402"/>
      <c r="BJ29" s="402"/>
      <c r="BK29" s="402"/>
      <c r="BL29" s="402"/>
      <c r="BM29" s="402"/>
      <c r="BN29" s="402"/>
      <c r="BO29" s="402"/>
      <c r="BP29" s="402"/>
      <c r="BQ29" s="402"/>
      <c r="BR29" s="402"/>
      <c r="BS29" s="402"/>
      <c r="BT29" s="402"/>
      <c r="BU29" s="402"/>
      <c r="BV29" s="402"/>
      <c r="BW29" s="402"/>
      <c r="BX29" s="402"/>
      <c r="BY29" s="355" t="s">
        <v>1218</v>
      </c>
      <c r="BZ29" s="355" t="s">
        <v>1219</v>
      </c>
      <c r="CA29" s="355" t="s">
        <v>1220</v>
      </c>
      <c r="CB29" s="355" t="s">
        <v>1221</v>
      </c>
      <c r="CF29" s="351" t="s">
        <v>35</v>
      </c>
      <c r="CG29" s="351" t="s">
        <v>48</v>
      </c>
      <c r="CH29" s="352">
        <v>6</v>
      </c>
      <c r="CI29" s="352">
        <v>260</v>
      </c>
    </row>
    <row r="30" spans="5:87" ht="14.25" customHeight="1" x14ac:dyDescent="0.25">
      <c r="E30" s="364">
        <v>0</v>
      </c>
      <c r="F30" s="368">
        <v>6</v>
      </c>
      <c r="G30" s="214">
        <f t="shared" si="4"/>
        <v>0</v>
      </c>
      <c r="H30" s="366">
        <v>-1</v>
      </c>
      <c r="I30" s="366">
        <v>0</v>
      </c>
      <c r="J30" s="408">
        <f t="shared" si="5"/>
        <v>3</v>
      </c>
      <c r="K30" s="403" t="str">
        <f t="shared" si="0"/>
        <v xml:space="preserve">besoin d'aller de l'avant / de concrétiser / besoin de réaliser son potentiel ou ses projets </v>
      </c>
      <c r="L30" s="381">
        <v>6</v>
      </c>
      <c r="M30" s="408">
        <f t="shared" si="6"/>
        <v>14</v>
      </c>
      <c r="N30" s="403" t="str">
        <f t="shared" si="1"/>
        <v>difficulté à concrétiser / projets en stagnation / enthousiasme excessif / devoir séduire</v>
      </c>
      <c r="O30" s="410" t="s">
        <v>39</v>
      </c>
      <c r="P30" s="418"/>
      <c r="Q30" s="418"/>
      <c r="R30" s="418"/>
      <c r="S30" s="402"/>
      <c r="T30" s="402" t="str">
        <f t="shared" si="7"/>
        <v>--</v>
      </c>
      <c r="U30" s="428">
        <f t="shared" si="8"/>
        <v>0</v>
      </c>
      <c r="V30" s="408">
        <f t="shared" si="9"/>
        <v>3</v>
      </c>
      <c r="W30" s="403" t="str">
        <f t="shared" si="2"/>
        <v xml:space="preserve">besoin d'aller de l'avant / de concrétiser / besoin de réaliser son potentiel ou ses projets </v>
      </c>
      <c r="X30" s="381">
        <v>6</v>
      </c>
      <c r="Y30" s="408">
        <f t="shared" si="10"/>
        <v>14</v>
      </c>
      <c r="Z30" s="403" t="str">
        <f t="shared" si="3"/>
        <v>difficulté à concrétiser / projets en stagnation / enthousiasme excessif / devoir séduire</v>
      </c>
      <c r="AB30" s="369">
        <v>6</v>
      </c>
      <c r="AC30" s="402"/>
      <c r="AD30" s="402"/>
      <c r="AE30" s="402"/>
      <c r="AF30" s="402"/>
      <c r="AG30" s="402"/>
      <c r="AH30" s="402"/>
      <c r="AI30" s="402"/>
      <c r="AJ30" s="402"/>
      <c r="AK30" s="402">
        <v>3</v>
      </c>
      <c r="AL30" s="402">
        <v>14</v>
      </c>
      <c r="AM30" s="402">
        <v>3</v>
      </c>
      <c r="AN30" s="402">
        <v>14</v>
      </c>
      <c r="AO30" s="402"/>
      <c r="AP30" s="402"/>
      <c r="AQ30" s="402"/>
      <c r="AR30" s="408">
        <f t="shared" si="11"/>
        <v>0</v>
      </c>
      <c r="AS30" s="402" t="str">
        <f t="shared" si="12"/>
        <v/>
      </c>
      <c r="AT30" s="402" t="str">
        <f t="shared" si="13"/>
        <v/>
      </c>
      <c r="AU30" s="402" t="str">
        <f t="shared" si="14"/>
        <v/>
      </c>
      <c r="AV30" s="402" t="str">
        <f t="shared" si="15"/>
        <v/>
      </c>
      <c r="AW30" s="402"/>
      <c r="AX30" s="402"/>
      <c r="AY30" s="402"/>
      <c r="AZ30" s="402"/>
      <c r="BA30" s="402"/>
      <c r="BB30" s="402"/>
      <c r="BC30" s="402"/>
      <c r="BD30" s="402"/>
      <c r="BE30" s="402"/>
      <c r="BF30" s="402"/>
      <c r="BG30" s="402"/>
      <c r="BH30" s="402"/>
      <c r="BI30" s="402"/>
      <c r="BJ30" s="402"/>
      <c r="BK30" s="402"/>
      <c r="BL30" s="402"/>
      <c r="BM30" s="402"/>
      <c r="BN30" s="402"/>
      <c r="BO30" s="402"/>
      <c r="BP30" s="402"/>
      <c r="BQ30" s="402"/>
      <c r="BR30" s="402"/>
      <c r="BS30" s="402"/>
      <c r="BT30" s="402"/>
      <c r="BU30" s="402"/>
      <c r="BV30" s="402"/>
      <c r="BW30" s="402"/>
      <c r="BX30" s="402"/>
      <c r="BY30" s="355" t="s">
        <v>1222</v>
      </c>
      <c r="BZ30" s="355" t="s">
        <v>1223</v>
      </c>
      <c r="CA30" s="355" t="s">
        <v>1224</v>
      </c>
      <c r="CB30" s="355" t="s">
        <v>1213</v>
      </c>
      <c r="CF30" s="351" t="s">
        <v>35</v>
      </c>
      <c r="CG30" s="351" t="s">
        <v>39</v>
      </c>
      <c r="CH30" s="352">
        <v>6</v>
      </c>
      <c r="CI30" s="352">
        <v>270</v>
      </c>
    </row>
    <row r="31" spans="5:87" ht="14.25" customHeight="1" x14ac:dyDescent="0.25">
      <c r="E31" s="364">
        <v>0</v>
      </c>
      <c r="F31" s="368">
        <v>6</v>
      </c>
      <c r="G31" s="214">
        <f t="shared" si="4"/>
        <v>0</v>
      </c>
      <c r="H31" s="366">
        <v>-1</v>
      </c>
      <c r="I31" s="366">
        <v>0</v>
      </c>
      <c r="J31" s="408">
        <f t="shared" si="5"/>
        <v>20</v>
      </c>
      <c r="K31" s="403" t="str">
        <f t="shared" si="0"/>
        <v>besoin de garder ses problèmes pour soi / critiques ou conflits non digérés</v>
      </c>
      <c r="L31" s="381">
        <v>6</v>
      </c>
      <c r="M31" s="408">
        <f t="shared" si="6"/>
        <v>11</v>
      </c>
      <c r="N31" s="403" t="str">
        <f t="shared" si="1"/>
        <v>supporter les conflits et les critiques / vécu non-accepté / dépendances toxiques</v>
      </c>
      <c r="O31" s="410" t="s">
        <v>324</v>
      </c>
      <c r="P31" s="418"/>
      <c r="Q31" s="418"/>
      <c r="R31" s="418"/>
      <c r="S31" s="402"/>
      <c r="T31" s="402" t="str">
        <f t="shared" si="7"/>
        <v>--</v>
      </c>
      <c r="U31" s="428">
        <f t="shared" si="8"/>
        <v>0</v>
      </c>
      <c r="V31" s="408">
        <f t="shared" si="9"/>
        <v>20</v>
      </c>
      <c r="W31" s="403" t="str">
        <f t="shared" si="2"/>
        <v>besoin de garder ses problèmes pour soi / critiques ou conflits non digérés</v>
      </c>
      <c r="X31" s="381">
        <v>6</v>
      </c>
      <c r="Y31" s="408">
        <f t="shared" si="10"/>
        <v>13</v>
      </c>
      <c r="Z31" s="403" t="str">
        <f t="shared" si="3"/>
        <v>supporter les conflits et les critiques / vécu non-accepté / dépendances toxiques</v>
      </c>
      <c r="AB31" s="369">
        <v>6</v>
      </c>
      <c r="AC31" s="402"/>
      <c r="AD31" s="402"/>
      <c r="AE31" s="402"/>
      <c r="AF31" s="402"/>
      <c r="AG31" s="402"/>
      <c r="AH31" s="402"/>
      <c r="AI31" s="402"/>
      <c r="AJ31" s="402"/>
      <c r="AK31" s="402">
        <v>20</v>
      </c>
      <c r="AL31" s="402">
        <v>11</v>
      </c>
      <c r="AM31" s="402">
        <v>20</v>
      </c>
      <c r="AN31" s="402">
        <v>13</v>
      </c>
      <c r="AO31" s="402"/>
      <c r="AP31" s="402"/>
      <c r="AQ31" s="402"/>
      <c r="AR31" s="408">
        <f t="shared" si="11"/>
        <v>0</v>
      </c>
      <c r="AS31" s="402" t="str">
        <f t="shared" si="12"/>
        <v/>
      </c>
      <c r="AT31" s="402" t="str">
        <f t="shared" si="13"/>
        <v/>
      </c>
      <c r="AU31" s="402" t="str">
        <f t="shared" si="14"/>
        <v/>
      </c>
      <c r="AV31" s="402" t="str">
        <f t="shared" si="15"/>
        <v/>
      </c>
      <c r="AW31" s="402"/>
      <c r="AX31" s="402"/>
      <c r="AY31" s="402"/>
      <c r="AZ31" s="402"/>
      <c r="BA31" s="402"/>
      <c r="BB31" s="402"/>
      <c r="BC31" s="402"/>
      <c r="BD31" s="402"/>
      <c r="BE31" s="402"/>
      <c r="BF31" s="402"/>
      <c r="BG31" s="402"/>
      <c r="BH31" s="402"/>
      <c r="BI31" s="402"/>
      <c r="BJ31" s="402"/>
      <c r="BK31" s="402"/>
      <c r="BL31" s="402"/>
      <c r="BM31" s="402"/>
      <c r="BN31" s="402"/>
      <c r="BO31" s="402"/>
      <c r="BP31" s="402"/>
      <c r="BQ31" s="402"/>
      <c r="BR31" s="402"/>
      <c r="BS31" s="402"/>
      <c r="BT31" s="402"/>
      <c r="BU31" s="402"/>
      <c r="BV31" s="402"/>
      <c r="BW31" s="402"/>
      <c r="BX31" s="402"/>
      <c r="BY31" s="355" t="s">
        <v>1225</v>
      </c>
      <c r="BZ31" s="355" t="s">
        <v>1226</v>
      </c>
      <c r="CA31" s="355" t="s">
        <v>1227</v>
      </c>
      <c r="CB31" s="355" t="s">
        <v>1228</v>
      </c>
      <c r="CF31" s="351" t="s">
        <v>35</v>
      </c>
      <c r="CG31" s="351" t="s">
        <v>324</v>
      </c>
      <c r="CH31" s="352">
        <v>6</v>
      </c>
      <c r="CI31" s="352">
        <v>280</v>
      </c>
    </row>
    <row r="32" spans="5:87" ht="14.25" customHeight="1" x14ac:dyDescent="0.25">
      <c r="E32" s="364">
        <v>0</v>
      </c>
      <c r="F32" s="368">
        <v>6</v>
      </c>
      <c r="G32" s="214">
        <f t="shared" si="4"/>
        <v>0</v>
      </c>
      <c r="H32" s="366">
        <v>0</v>
      </c>
      <c r="I32" s="366">
        <v>0</v>
      </c>
      <c r="J32" s="408">
        <f t="shared" si="5"/>
        <v>5</v>
      </c>
      <c r="K32" s="403" t="str">
        <f t="shared" si="0"/>
        <v xml:space="preserve">besoin de stabilité / de sécurité </v>
      </c>
      <c r="L32" s="381">
        <v>6</v>
      </c>
      <c r="M32" s="408">
        <f t="shared" si="6"/>
        <v>17</v>
      </c>
      <c r="N32" s="403" t="str">
        <f t="shared" si="1"/>
        <v>fuite en avant / dispersion / devoir tout assumer</v>
      </c>
      <c r="O32" s="410" t="s">
        <v>41</v>
      </c>
      <c r="P32" s="418"/>
      <c r="Q32" s="418"/>
      <c r="R32" s="418"/>
      <c r="S32" s="402"/>
      <c r="T32" s="402" t="str">
        <f t="shared" si="7"/>
        <v>--</v>
      </c>
      <c r="U32" s="428">
        <f t="shared" si="8"/>
        <v>0</v>
      </c>
      <c r="V32" s="408">
        <f t="shared" si="9"/>
        <v>5</v>
      </c>
      <c r="W32" s="403" t="str">
        <f t="shared" si="2"/>
        <v xml:space="preserve">besoin de stabilité / de sécurité </v>
      </c>
      <c r="X32" s="381">
        <v>6</v>
      </c>
      <c r="Y32" s="408">
        <f t="shared" si="10"/>
        <v>17</v>
      </c>
      <c r="Z32" s="403" t="str">
        <f t="shared" si="3"/>
        <v>fuite en avant / dispersion / devoir tout assumer</v>
      </c>
      <c r="AB32" s="369">
        <v>6</v>
      </c>
      <c r="AC32" s="402"/>
      <c r="AD32" s="402"/>
      <c r="AE32" s="402"/>
      <c r="AF32" s="402"/>
      <c r="AG32" s="402"/>
      <c r="AH32" s="402"/>
      <c r="AI32" s="402"/>
      <c r="AJ32" s="402"/>
      <c r="AK32" s="402">
        <v>5</v>
      </c>
      <c r="AL32" s="402">
        <v>17</v>
      </c>
      <c r="AM32" s="402">
        <v>5</v>
      </c>
      <c r="AN32" s="402">
        <v>17</v>
      </c>
      <c r="AO32" s="402"/>
      <c r="AP32" s="402"/>
      <c r="AQ32" s="402"/>
      <c r="AR32" s="408">
        <f t="shared" si="11"/>
        <v>0</v>
      </c>
      <c r="AS32" s="402" t="str">
        <f t="shared" si="12"/>
        <v/>
      </c>
      <c r="AT32" s="402" t="str">
        <f t="shared" si="13"/>
        <v/>
      </c>
      <c r="AU32" s="402" t="str">
        <f t="shared" si="14"/>
        <v/>
      </c>
      <c r="AV32" s="402" t="str">
        <f t="shared" si="15"/>
        <v/>
      </c>
      <c r="AW32" s="402"/>
      <c r="AX32" s="402"/>
      <c r="AY32" s="402"/>
      <c r="AZ32" s="402"/>
      <c r="BA32" s="402"/>
      <c r="BB32" s="402"/>
      <c r="BC32" s="402"/>
      <c r="BD32" s="402"/>
      <c r="BE32" s="402"/>
      <c r="BF32" s="402"/>
      <c r="BG32" s="402"/>
      <c r="BH32" s="402"/>
      <c r="BI32" s="402"/>
      <c r="BJ32" s="402"/>
      <c r="BK32" s="402"/>
      <c r="BL32" s="402"/>
      <c r="BM32" s="402"/>
      <c r="BN32" s="402"/>
      <c r="BO32" s="402"/>
      <c r="BP32" s="402"/>
      <c r="BQ32" s="402"/>
      <c r="BR32" s="402"/>
      <c r="BS32" s="402"/>
      <c r="BT32" s="402"/>
      <c r="BU32" s="402"/>
      <c r="BV32" s="402"/>
      <c r="BW32" s="402"/>
      <c r="BX32" s="402"/>
      <c r="BY32" s="355" t="s">
        <v>1229</v>
      </c>
      <c r="BZ32" s="355" t="s">
        <v>1230</v>
      </c>
      <c r="CA32" s="355" t="s">
        <v>1231</v>
      </c>
      <c r="CB32" s="355" t="s">
        <v>1232</v>
      </c>
      <c r="CF32" s="351" t="s">
        <v>35</v>
      </c>
      <c r="CG32" s="351" t="s">
        <v>41</v>
      </c>
      <c r="CH32" s="352">
        <v>6</v>
      </c>
      <c r="CI32" s="352">
        <v>290</v>
      </c>
    </row>
    <row r="33" spans="5:87" ht="14.25" customHeight="1" x14ac:dyDescent="0.25">
      <c r="E33" s="364">
        <v>0</v>
      </c>
      <c r="F33" s="368">
        <v>6</v>
      </c>
      <c r="G33" s="214">
        <f t="shared" si="4"/>
        <v>0</v>
      </c>
      <c r="H33" s="366">
        <v>0</v>
      </c>
      <c r="I33" s="366">
        <v>0</v>
      </c>
      <c r="J33" s="408">
        <f t="shared" si="5"/>
        <v>0</v>
      </c>
      <c r="K33" s="403" t="str">
        <f t="shared" si="0"/>
        <v/>
      </c>
      <c r="L33" s="381">
        <v>6</v>
      </c>
      <c r="M33" s="408">
        <f t="shared" si="6"/>
        <v>18</v>
      </c>
      <c r="N33" s="403" t="str">
        <f t="shared" si="1"/>
        <v>incapacité à se libérer d'une emprise / entretenir des liens toxiques / vouloir fuir</v>
      </c>
      <c r="O33" s="410" t="s">
        <v>42</v>
      </c>
      <c r="P33" s="418"/>
      <c r="Q33" s="418"/>
      <c r="R33" s="418"/>
      <c r="S33" s="402"/>
      <c r="T33" s="402" t="str">
        <f t="shared" si="7"/>
        <v>--</v>
      </c>
      <c r="U33" s="428">
        <f t="shared" si="8"/>
        <v>0</v>
      </c>
      <c r="V33" s="408">
        <f t="shared" si="9"/>
        <v>0</v>
      </c>
      <c r="W33" s="403" t="str">
        <f t="shared" si="2"/>
        <v/>
      </c>
      <c r="X33" s="381">
        <v>6</v>
      </c>
      <c r="Y33" s="408">
        <f t="shared" si="10"/>
        <v>19</v>
      </c>
      <c r="Z33" s="403" t="str">
        <f t="shared" si="3"/>
        <v>incapacité à se libérer d'une emprise / entretenir des liens toxiques / vouloir fuir</v>
      </c>
      <c r="AB33" s="369">
        <v>6</v>
      </c>
      <c r="AC33" s="402"/>
      <c r="AD33" s="402"/>
      <c r="AE33" s="402"/>
      <c r="AF33" s="402"/>
      <c r="AG33" s="402"/>
      <c r="AH33" s="402"/>
      <c r="AI33" s="402"/>
      <c r="AJ33" s="402"/>
      <c r="AK33" s="402">
        <v>0</v>
      </c>
      <c r="AL33" s="402">
        <v>18</v>
      </c>
      <c r="AM33" s="402">
        <v>0</v>
      </c>
      <c r="AN33" s="402">
        <v>19</v>
      </c>
      <c r="AO33" s="402"/>
      <c r="AP33" s="402"/>
      <c r="AQ33" s="402"/>
      <c r="AR33" s="408">
        <f t="shared" si="11"/>
        <v>0</v>
      </c>
      <c r="AS33" s="402" t="str">
        <f t="shared" si="12"/>
        <v/>
      </c>
      <c r="AT33" s="402" t="str">
        <f t="shared" si="13"/>
        <v/>
      </c>
      <c r="AU33" s="402" t="str">
        <f t="shared" si="14"/>
        <v/>
      </c>
      <c r="AV33" s="402" t="str">
        <f t="shared" si="15"/>
        <v/>
      </c>
      <c r="AW33" s="402"/>
      <c r="AX33" s="402"/>
      <c r="AY33" s="402"/>
      <c r="AZ33" s="402"/>
      <c r="BA33" s="402"/>
      <c r="BB33" s="402"/>
      <c r="BC33" s="402"/>
      <c r="BD33" s="402"/>
      <c r="BE33" s="402"/>
      <c r="BF33" s="402"/>
      <c r="BG33" s="402"/>
      <c r="BH33" s="402"/>
      <c r="BI33" s="402"/>
      <c r="BJ33" s="402"/>
      <c r="BK33" s="402"/>
      <c r="BL33" s="402"/>
      <c r="BM33" s="402"/>
      <c r="BN33" s="402"/>
      <c r="BO33" s="402"/>
      <c r="BP33" s="402"/>
      <c r="BQ33" s="402"/>
      <c r="BR33" s="402"/>
      <c r="BS33" s="402"/>
      <c r="BT33" s="402"/>
      <c r="BU33" s="402"/>
      <c r="BV33" s="402"/>
      <c r="BW33" s="402"/>
      <c r="BX33" s="402"/>
      <c r="BY33" s="355" t="s">
        <v>1233</v>
      </c>
      <c r="BZ33" s="355" t="s">
        <v>1234</v>
      </c>
      <c r="CA33" s="355" t="s">
        <v>1235</v>
      </c>
      <c r="CB33" s="355" t="s">
        <v>1236</v>
      </c>
      <c r="CF33" s="351" t="s">
        <v>35</v>
      </c>
      <c r="CG33" s="351" t="s">
        <v>42</v>
      </c>
      <c r="CH33" s="352">
        <v>6</v>
      </c>
      <c r="CI33" s="352">
        <v>300</v>
      </c>
    </row>
    <row r="34" spans="5:87" ht="14.25" customHeight="1" x14ac:dyDescent="0.25">
      <c r="E34" s="364">
        <v>0</v>
      </c>
      <c r="F34" s="368">
        <v>6</v>
      </c>
      <c r="G34" s="214">
        <f t="shared" si="4"/>
        <v>0</v>
      </c>
      <c r="H34" s="366">
        <v>0</v>
      </c>
      <c r="I34" s="366">
        <v>0</v>
      </c>
      <c r="J34" s="408">
        <f t="shared" si="5"/>
        <v>4</v>
      </c>
      <c r="K34" s="403" t="str">
        <f t="shared" si="0"/>
        <v xml:space="preserve">besoin d'être différent des autres / besoin de se poser quelque part </v>
      </c>
      <c r="L34" s="381">
        <v>6</v>
      </c>
      <c r="M34" s="408">
        <f t="shared" si="6"/>
        <v>20</v>
      </c>
      <c r="N34" s="403" t="str">
        <f t="shared" si="1"/>
        <v>contrariété / frustrations / se sentir en danger / plein de peurs</v>
      </c>
      <c r="O34" s="410" t="s">
        <v>43</v>
      </c>
      <c r="P34" s="418"/>
      <c r="Q34" s="418"/>
      <c r="R34" s="418"/>
      <c r="S34" s="402"/>
      <c r="T34" s="402" t="str">
        <f t="shared" si="7"/>
        <v>--</v>
      </c>
      <c r="U34" s="428">
        <f t="shared" si="8"/>
        <v>0</v>
      </c>
      <c r="V34" s="408">
        <f t="shared" si="9"/>
        <v>4</v>
      </c>
      <c r="W34" s="403" t="str">
        <f t="shared" si="2"/>
        <v xml:space="preserve">besoin d'être différent des autres / besoin de se poser quelque part </v>
      </c>
      <c r="X34" s="381">
        <v>6</v>
      </c>
      <c r="Y34" s="408">
        <f t="shared" si="10"/>
        <v>20</v>
      </c>
      <c r="Z34" s="403" t="str">
        <f t="shared" si="3"/>
        <v>contrariété / frustrations / se sentir en danger / plein de peurs</v>
      </c>
      <c r="AB34" s="369">
        <v>6</v>
      </c>
      <c r="AC34" s="402"/>
      <c r="AD34" s="402"/>
      <c r="AE34" s="402"/>
      <c r="AF34" s="402"/>
      <c r="AG34" s="402"/>
      <c r="AH34" s="402"/>
      <c r="AI34" s="402"/>
      <c r="AJ34" s="402"/>
      <c r="AK34" s="402">
        <v>4</v>
      </c>
      <c r="AL34" s="402">
        <v>20</v>
      </c>
      <c r="AM34" s="402">
        <v>4</v>
      </c>
      <c r="AN34" s="402">
        <v>20</v>
      </c>
      <c r="AO34" s="402"/>
      <c r="AP34" s="402"/>
      <c r="AQ34" s="402"/>
      <c r="AR34" s="408">
        <f t="shared" si="11"/>
        <v>0</v>
      </c>
      <c r="AS34" s="402" t="str">
        <f t="shared" si="12"/>
        <v/>
      </c>
      <c r="AT34" s="402" t="str">
        <f t="shared" si="13"/>
        <v/>
      </c>
      <c r="AU34" s="402" t="str">
        <f t="shared" si="14"/>
        <v/>
      </c>
      <c r="AV34" s="402" t="str">
        <f t="shared" si="15"/>
        <v/>
      </c>
      <c r="AW34" s="402"/>
      <c r="AX34" s="402"/>
      <c r="AY34" s="402"/>
      <c r="AZ34" s="402"/>
      <c r="BA34" s="402"/>
      <c r="BB34" s="402"/>
      <c r="BC34" s="402"/>
      <c r="BD34" s="402"/>
      <c r="BE34" s="402"/>
      <c r="BF34" s="402"/>
      <c r="BG34" s="402"/>
      <c r="BH34" s="402"/>
      <c r="BI34" s="402"/>
      <c r="BJ34" s="402"/>
      <c r="BK34" s="402"/>
      <c r="BL34" s="402"/>
      <c r="BM34" s="402"/>
      <c r="BN34" s="402"/>
      <c r="BO34" s="402"/>
      <c r="BP34" s="402"/>
      <c r="BQ34" s="402"/>
      <c r="BR34" s="402"/>
      <c r="BS34" s="402"/>
      <c r="BT34" s="402"/>
      <c r="BU34" s="402"/>
      <c r="BV34" s="402"/>
      <c r="BW34" s="402"/>
      <c r="BX34" s="402"/>
      <c r="BY34" s="355" t="s">
        <v>1237</v>
      </c>
      <c r="BZ34" s="355" t="s">
        <v>1238</v>
      </c>
      <c r="CA34" s="355" t="s">
        <v>1239</v>
      </c>
      <c r="CB34" s="355" t="s">
        <v>1209</v>
      </c>
      <c r="CF34" s="351" t="s">
        <v>35</v>
      </c>
      <c r="CG34" s="351" t="s">
        <v>43</v>
      </c>
      <c r="CH34" s="352">
        <v>6</v>
      </c>
      <c r="CI34" s="352">
        <v>310</v>
      </c>
    </row>
    <row r="35" spans="5:87" ht="14.25" customHeight="1" x14ac:dyDescent="0.25">
      <c r="E35" s="364">
        <v>0</v>
      </c>
      <c r="F35" s="368">
        <v>6</v>
      </c>
      <c r="G35" s="214">
        <f t="shared" si="4"/>
        <v>0</v>
      </c>
      <c r="H35" s="366">
        <v>0</v>
      </c>
      <c r="I35" s="366">
        <v>0</v>
      </c>
      <c r="J35" s="408">
        <f t="shared" si="5"/>
        <v>0</v>
      </c>
      <c r="K35" s="403" t="str">
        <f t="shared" si="0"/>
        <v/>
      </c>
      <c r="L35" s="381">
        <v>6</v>
      </c>
      <c r="M35" s="408">
        <f t="shared" si="6"/>
        <v>20</v>
      </c>
      <c r="N35" s="403" t="str">
        <f t="shared" si="1"/>
        <v>fuite en avant / reporter des choix ou des besoins / problème avec l'argent</v>
      </c>
      <c r="O35" s="410" t="s">
        <v>44</v>
      </c>
      <c r="P35" s="418"/>
      <c r="Q35" s="418"/>
      <c r="R35" s="418"/>
      <c r="S35" s="402"/>
      <c r="T35" s="402" t="str">
        <f t="shared" si="7"/>
        <v>--</v>
      </c>
      <c r="U35" s="428">
        <f t="shared" si="8"/>
        <v>0</v>
      </c>
      <c r="V35" s="408">
        <f t="shared" si="9"/>
        <v>2</v>
      </c>
      <c r="W35" s="403" t="str">
        <f t="shared" si="2"/>
        <v xml:space="preserve">besoin de digérer une situation </v>
      </c>
      <c r="X35" s="381">
        <v>6</v>
      </c>
      <c r="Y35" s="408">
        <f t="shared" si="10"/>
        <v>18</v>
      </c>
      <c r="Z35" s="403" t="str">
        <f t="shared" si="3"/>
        <v>fuite en avant / reporter des choix ou des besoins / problème avec l'argent</v>
      </c>
      <c r="AB35" s="369">
        <v>6</v>
      </c>
      <c r="AC35" s="402"/>
      <c r="AD35" s="402"/>
      <c r="AE35" s="402"/>
      <c r="AF35" s="402"/>
      <c r="AG35" s="402"/>
      <c r="AH35" s="402"/>
      <c r="AI35" s="402"/>
      <c r="AJ35" s="402"/>
      <c r="AK35" s="402">
        <v>0</v>
      </c>
      <c r="AL35" s="402">
        <v>20</v>
      </c>
      <c r="AM35" s="402">
        <v>2</v>
      </c>
      <c r="AN35" s="402">
        <v>18</v>
      </c>
      <c r="AO35" s="402"/>
      <c r="AP35" s="402"/>
      <c r="AQ35" s="402"/>
      <c r="AR35" s="408">
        <f t="shared" si="11"/>
        <v>0</v>
      </c>
      <c r="AS35" s="402" t="str">
        <f t="shared" si="12"/>
        <v/>
      </c>
      <c r="AT35" s="402" t="str">
        <f t="shared" si="13"/>
        <v/>
      </c>
      <c r="AU35" s="402" t="str">
        <f t="shared" si="14"/>
        <v/>
      </c>
      <c r="AV35" s="402" t="str">
        <f t="shared" si="15"/>
        <v/>
      </c>
      <c r="AW35" s="402"/>
      <c r="AX35" s="402"/>
      <c r="AY35" s="402"/>
      <c r="AZ35" s="402"/>
      <c r="BA35" s="402"/>
      <c r="BB35" s="402"/>
      <c r="BC35" s="402"/>
      <c r="BD35" s="402"/>
      <c r="BE35" s="402"/>
      <c r="BF35" s="402"/>
      <c r="BG35" s="402"/>
      <c r="BH35" s="402"/>
      <c r="BI35" s="402"/>
      <c r="BJ35" s="402"/>
      <c r="BK35" s="402"/>
      <c r="BL35" s="402"/>
      <c r="BM35" s="402"/>
      <c r="BN35" s="402"/>
      <c r="BO35" s="402"/>
      <c r="BP35" s="402"/>
      <c r="BQ35" s="402"/>
      <c r="BR35" s="402"/>
      <c r="BS35" s="402"/>
      <c r="BT35" s="402"/>
      <c r="BU35" s="402"/>
      <c r="BV35" s="402"/>
      <c r="BW35" s="402"/>
      <c r="BX35" s="402"/>
      <c r="BY35" s="355" t="s">
        <v>151</v>
      </c>
      <c r="BZ35" s="355" t="s">
        <v>1240</v>
      </c>
      <c r="CA35" s="355" t="s">
        <v>1241</v>
      </c>
      <c r="CB35" s="355" t="s">
        <v>1242</v>
      </c>
      <c r="CF35" s="351" t="s">
        <v>35</v>
      </c>
      <c r="CG35" s="351" t="s">
        <v>44</v>
      </c>
      <c r="CH35" s="352">
        <v>6</v>
      </c>
      <c r="CI35" s="352">
        <v>320</v>
      </c>
    </row>
    <row r="36" spans="5:87" ht="14.25" customHeight="1" x14ac:dyDescent="0.25">
      <c r="E36" s="364">
        <v>0</v>
      </c>
      <c r="F36" s="368">
        <v>6</v>
      </c>
      <c r="G36" s="214">
        <f t="shared" si="4"/>
        <v>0</v>
      </c>
      <c r="H36" s="366">
        <v>0</v>
      </c>
      <c r="I36" s="366">
        <v>0</v>
      </c>
      <c r="J36" s="408">
        <f t="shared" si="5"/>
        <v>7</v>
      </c>
      <c r="K36" s="403" t="str">
        <f t="shared" si="0"/>
        <v xml:space="preserve">besoin d'avoir des projets / envie d'avoir un enfant / besoin de sécurité </v>
      </c>
      <c r="L36" s="381">
        <v>6</v>
      </c>
      <c r="M36" s="408">
        <f t="shared" si="6"/>
        <v>17</v>
      </c>
      <c r="N36" s="403" t="str">
        <f t="shared" si="1"/>
        <v>hyperactivité / stress / devoir assumer</v>
      </c>
      <c r="O36" s="410" t="s">
        <v>45</v>
      </c>
      <c r="P36" s="418"/>
      <c r="Q36" s="418"/>
      <c r="R36" s="418"/>
      <c r="S36" s="402"/>
      <c r="T36" s="402" t="str">
        <f t="shared" si="7"/>
        <v>--</v>
      </c>
      <c r="U36" s="428">
        <f t="shared" si="8"/>
        <v>0</v>
      </c>
      <c r="V36" s="408">
        <f t="shared" si="9"/>
        <v>7</v>
      </c>
      <c r="W36" s="403" t="str">
        <f t="shared" si="2"/>
        <v xml:space="preserve">besoin d'avoir des projets / envie d'avoir un enfant / besoin de sécurité </v>
      </c>
      <c r="X36" s="381">
        <v>6</v>
      </c>
      <c r="Y36" s="408">
        <f t="shared" si="10"/>
        <v>16</v>
      </c>
      <c r="Z36" s="403" t="str">
        <f t="shared" si="3"/>
        <v>hyperactivité / stress / devoir assumer</v>
      </c>
      <c r="AB36" s="369">
        <v>6</v>
      </c>
      <c r="AC36" s="402"/>
      <c r="AD36" s="402"/>
      <c r="AE36" s="402"/>
      <c r="AF36" s="402"/>
      <c r="AG36" s="402"/>
      <c r="AH36" s="402"/>
      <c r="AI36" s="402"/>
      <c r="AJ36" s="402"/>
      <c r="AK36" s="402">
        <v>7</v>
      </c>
      <c r="AL36" s="402">
        <v>17</v>
      </c>
      <c r="AM36" s="402">
        <v>7</v>
      </c>
      <c r="AN36" s="402">
        <v>16</v>
      </c>
      <c r="AO36" s="402"/>
      <c r="AP36" s="402"/>
      <c r="AQ36" s="402"/>
      <c r="AR36" s="408">
        <f t="shared" si="11"/>
        <v>0</v>
      </c>
      <c r="AS36" s="402" t="str">
        <f t="shared" si="12"/>
        <v/>
      </c>
      <c r="AT36" s="402" t="str">
        <f t="shared" si="13"/>
        <v/>
      </c>
      <c r="AU36" s="402" t="str">
        <f t="shared" si="14"/>
        <v/>
      </c>
      <c r="AV36" s="402" t="str">
        <f t="shared" si="15"/>
        <v/>
      </c>
      <c r="AW36" s="402"/>
      <c r="AX36" s="402"/>
      <c r="AY36" s="402"/>
      <c r="AZ36" s="402"/>
      <c r="BA36" s="402"/>
      <c r="BB36" s="402"/>
      <c r="BC36" s="402"/>
      <c r="BD36" s="402"/>
      <c r="BE36" s="402"/>
      <c r="BF36" s="402"/>
      <c r="BG36" s="402"/>
      <c r="BH36" s="402"/>
      <c r="BI36" s="402"/>
      <c r="BJ36" s="402"/>
      <c r="BK36" s="402"/>
      <c r="BL36" s="402"/>
      <c r="BM36" s="402"/>
      <c r="BN36" s="402"/>
      <c r="BO36" s="402"/>
      <c r="BP36" s="402"/>
      <c r="BQ36" s="402"/>
      <c r="BR36" s="402"/>
      <c r="BS36" s="402"/>
      <c r="BT36" s="402"/>
      <c r="BU36" s="402"/>
      <c r="BV36" s="402"/>
      <c r="BW36" s="402"/>
      <c r="BX36" s="402"/>
      <c r="BY36" s="355" t="s">
        <v>1243</v>
      </c>
      <c r="BZ36" s="355" t="s">
        <v>1244</v>
      </c>
      <c r="CA36" s="355" t="s">
        <v>1245</v>
      </c>
      <c r="CB36" s="355" t="s">
        <v>1246</v>
      </c>
      <c r="CF36" s="351" t="s">
        <v>35</v>
      </c>
      <c r="CG36" s="351" t="s">
        <v>45</v>
      </c>
      <c r="CH36" s="352">
        <v>6</v>
      </c>
      <c r="CI36" s="352">
        <v>330</v>
      </c>
    </row>
    <row r="37" spans="5:87" ht="14.25" customHeight="1" x14ac:dyDescent="0.25">
      <c r="E37" s="364">
        <v>0</v>
      </c>
      <c r="F37" s="368">
        <v>7</v>
      </c>
      <c r="G37" s="214">
        <f t="shared" si="4"/>
        <v>0</v>
      </c>
      <c r="H37" s="366">
        <v>-1</v>
      </c>
      <c r="I37" s="366">
        <v>0</v>
      </c>
      <c r="J37" s="408">
        <f t="shared" si="5"/>
        <v>9</v>
      </c>
      <c r="K37" s="403" t="str">
        <f t="shared" si="0"/>
        <v>besoin de créer / besoin d'exprimer son potentiel</v>
      </c>
      <c r="L37" s="381">
        <v>7</v>
      </c>
      <c r="M37" s="408">
        <f t="shared" si="6"/>
        <v>13</v>
      </c>
      <c r="N37" s="403" t="str">
        <f t="shared" si="1"/>
        <v>besoin d'aller de l'avant avec les projets / créativité excessive / dispersion</v>
      </c>
      <c r="O37" s="410" t="s">
        <v>47</v>
      </c>
      <c r="P37" s="418"/>
      <c r="Q37" s="418"/>
      <c r="R37" s="418"/>
      <c r="S37" s="402"/>
      <c r="T37" s="402" t="str">
        <f t="shared" si="7"/>
        <v>--</v>
      </c>
      <c r="U37" s="428">
        <f t="shared" si="8"/>
        <v>0</v>
      </c>
      <c r="V37" s="408">
        <f t="shared" si="9"/>
        <v>9</v>
      </c>
      <c r="W37" s="403" t="str">
        <f t="shared" si="2"/>
        <v>besoin de créer / besoin d'exprimer son potentiel</v>
      </c>
      <c r="X37" s="381">
        <v>7</v>
      </c>
      <c r="Y37" s="408">
        <f t="shared" si="10"/>
        <v>15</v>
      </c>
      <c r="Z37" s="403" t="str">
        <f t="shared" si="3"/>
        <v>besoin d'aller de l'avant avec les projets / créativité excessive / dispersion</v>
      </c>
      <c r="AB37" s="369">
        <v>7</v>
      </c>
      <c r="AC37" s="402"/>
      <c r="AD37" s="402"/>
      <c r="AE37" s="402"/>
      <c r="AF37" s="402"/>
      <c r="AG37" s="402"/>
      <c r="AH37" s="402"/>
      <c r="AI37" s="402"/>
      <c r="AJ37" s="402"/>
      <c r="AK37" s="402">
        <v>9</v>
      </c>
      <c r="AL37" s="402">
        <v>13</v>
      </c>
      <c r="AM37" s="402">
        <v>9</v>
      </c>
      <c r="AN37" s="402">
        <v>15</v>
      </c>
      <c r="AO37" s="402"/>
      <c r="AP37" s="402"/>
      <c r="AQ37" s="402"/>
      <c r="AR37" s="408">
        <f t="shared" si="11"/>
        <v>0</v>
      </c>
      <c r="AS37" s="402" t="str">
        <f t="shared" si="12"/>
        <v/>
      </c>
      <c r="AT37" s="402" t="str">
        <f t="shared" si="13"/>
        <v/>
      </c>
      <c r="AU37" s="402" t="str">
        <f t="shared" si="14"/>
        <v/>
      </c>
      <c r="AV37" s="402" t="str">
        <f t="shared" si="15"/>
        <v/>
      </c>
      <c r="AW37" s="402"/>
      <c r="AX37" s="402"/>
      <c r="AY37" s="402"/>
      <c r="AZ37" s="402"/>
      <c r="BA37" s="402"/>
      <c r="BB37" s="402"/>
      <c r="BC37" s="402"/>
      <c r="BD37" s="402"/>
      <c r="BE37" s="402"/>
      <c r="BF37" s="402"/>
      <c r="BG37" s="402"/>
      <c r="BH37" s="402"/>
      <c r="BI37" s="402"/>
      <c r="BJ37" s="402"/>
      <c r="BK37" s="402"/>
      <c r="BL37" s="402"/>
      <c r="BM37" s="402"/>
      <c r="BN37" s="402"/>
      <c r="BO37" s="402"/>
      <c r="BP37" s="402"/>
      <c r="BQ37" s="402"/>
      <c r="BR37" s="402"/>
      <c r="BS37" s="402"/>
      <c r="BT37" s="402"/>
      <c r="BU37" s="402"/>
      <c r="BV37" s="402"/>
      <c r="BW37" s="402"/>
      <c r="BX37" s="402"/>
      <c r="BY37" s="355" t="s">
        <v>1247</v>
      </c>
      <c r="BZ37" s="355" t="s">
        <v>1184</v>
      </c>
      <c r="CA37" s="355" t="s">
        <v>150</v>
      </c>
      <c r="CB37" s="355" t="s">
        <v>1248</v>
      </c>
      <c r="CF37" s="351" t="s">
        <v>46</v>
      </c>
      <c r="CG37" s="351" t="s">
        <v>47</v>
      </c>
      <c r="CH37" s="352">
        <v>7</v>
      </c>
      <c r="CI37" s="352">
        <v>340</v>
      </c>
    </row>
    <row r="38" spans="5:87" ht="14.25" customHeight="1" x14ac:dyDescent="0.25">
      <c r="E38" s="364">
        <v>0</v>
      </c>
      <c r="F38" s="368">
        <v>6</v>
      </c>
      <c r="G38" s="214">
        <f t="shared" si="4"/>
        <v>0</v>
      </c>
      <c r="H38" s="366">
        <v>0</v>
      </c>
      <c r="I38" s="366">
        <v>0</v>
      </c>
      <c r="J38" s="408">
        <f t="shared" si="5"/>
        <v>0</v>
      </c>
      <c r="K38" s="403" t="str">
        <f t="shared" si="0"/>
        <v/>
      </c>
      <c r="L38" s="381">
        <v>6</v>
      </c>
      <c r="M38" s="408">
        <f t="shared" si="6"/>
        <v>15</v>
      </c>
      <c r="N38" s="403" t="str">
        <f t="shared" si="1"/>
        <v>dispersion / contrariété</v>
      </c>
      <c r="O38" s="411" t="s">
        <v>48</v>
      </c>
      <c r="P38" s="419"/>
      <c r="Q38" s="419"/>
      <c r="R38" s="419"/>
      <c r="S38" s="402"/>
      <c r="T38" s="402" t="str">
        <f t="shared" si="7"/>
        <v>--</v>
      </c>
      <c r="U38" s="428">
        <f t="shared" si="8"/>
        <v>0</v>
      </c>
      <c r="V38" s="408">
        <f t="shared" si="9"/>
        <v>0</v>
      </c>
      <c r="W38" s="403" t="str">
        <f t="shared" si="2"/>
        <v/>
      </c>
      <c r="X38" s="381">
        <v>6</v>
      </c>
      <c r="Y38" s="408">
        <f t="shared" si="10"/>
        <v>18</v>
      </c>
      <c r="Z38" s="403" t="str">
        <f t="shared" si="3"/>
        <v>dispersion / contrariété</v>
      </c>
      <c r="AB38" s="369">
        <v>6</v>
      </c>
      <c r="AC38" s="402"/>
      <c r="AD38" s="402"/>
      <c r="AE38" s="402"/>
      <c r="AF38" s="402"/>
      <c r="AG38" s="402"/>
      <c r="AH38" s="402"/>
      <c r="AI38" s="402"/>
      <c r="AJ38" s="402"/>
      <c r="AK38" s="402">
        <v>0</v>
      </c>
      <c r="AL38" s="402">
        <v>15</v>
      </c>
      <c r="AM38" s="402">
        <v>0</v>
      </c>
      <c r="AN38" s="402">
        <v>18</v>
      </c>
      <c r="AO38" s="402"/>
      <c r="AP38" s="402"/>
      <c r="AQ38" s="402"/>
      <c r="AR38" s="408">
        <f t="shared" si="11"/>
        <v>0</v>
      </c>
      <c r="AS38" s="402" t="str">
        <f t="shared" si="12"/>
        <v/>
      </c>
      <c r="AT38" s="402" t="str">
        <f t="shared" si="13"/>
        <v/>
      </c>
      <c r="AU38" s="402" t="str">
        <f t="shared" si="14"/>
        <v/>
      </c>
      <c r="AV38" s="402" t="str">
        <f t="shared" si="15"/>
        <v/>
      </c>
      <c r="AW38" s="402"/>
      <c r="AX38" s="402"/>
      <c r="AY38" s="402"/>
      <c r="AZ38" s="402"/>
      <c r="BA38" s="402"/>
      <c r="BB38" s="402"/>
      <c r="BC38" s="402"/>
      <c r="BD38" s="402"/>
      <c r="BE38" s="402"/>
      <c r="BF38" s="402"/>
      <c r="BG38" s="402"/>
      <c r="BH38" s="402"/>
      <c r="BI38" s="402"/>
      <c r="BJ38" s="402"/>
      <c r="BK38" s="402"/>
      <c r="BL38" s="402"/>
      <c r="BM38" s="402"/>
      <c r="BN38" s="402"/>
      <c r="BO38" s="402"/>
      <c r="BP38" s="402"/>
      <c r="BQ38" s="402"/>
      <c r="BR38" s="402"/>
      <c r="BS38" s="402"/>
      <c r="BT38" s="402"/>
      <c r="BU38" s="402"/>
      <c r="BV38" s="402"/>
      <c r="BW38" s="402"/>
      <c r="BX38" s="402"/>
      <c r="BY38" s="356" t="s">
        <v>1249</v>
      </c>
      <c r="BZ38" s="356" t="s">
        <v>1250</v>
      </c>
      <c r="CA38" s="356" t="s">
        <v>1251</v>
      </c>
      <c r="CB38" s="356" t="s">
        <v>1252</v>
      </c>
      <c r="CF38" s="351" t="s">
        <v>35</v>
      </c>
      <c r="CG38" s="351" t="s">
        <v>48</v>
      </c>
      <c r="CH38" s="352">
        <v>6</v>
      </c>
      <c r="CI38" s="352">
        <v>350</v>
      </c>
    </row>
    <row r="39" spans="5:87" ht="14.25" customHeight="1" x14ac:dyDescent="0.25">
      <c r="E39" s="364">
        <v>0</v>
      </c>
      <c r="F39" s="368">
        <v>7</v>
      </c>
      <c r="G39" s="214">
        <f t="shared" si="4"/>
        <v>0</v>
      </c>
      <c r="H39" s="366">
        <v>0</v>
      </c>
      <c r="I39" s="366">
        <v>0</v>
      </c>
      <c r="J39" s="408">
        <f t="shared" si="5"/>
        <v>0</v>
      </c>
      <c r="K39" s="403" t="str">
        <f t="shared" si="0"/>
        <v/>
      </c>
      <c r="L39" s="381">
        <v>7</v>
      </c>
      <c r="M39" s="408">
        <f t="shared" si="6"/>
        <v>10</v>
      </c>
      <c r="N39" s="403" t="str">
        <f t="shared" si="1"/>
        <v>dispersion / peur de devoir faire un choix / devoir lutter pour sa place ou sa réputation</v>
      </c>
      <c r="O39" s="410" t="s">
        <v>49</v>
      </c>
      <c r="P39" s="418"/>
      <c r="Q39" s="418"/>
      <c r="R39" s="418"/>
      <c r="S39" s="402"/>
      <c r="T39" s="402" t="str">
        <f t="shared" si="7"/>
        <v>--</v>
      </c>
      <c r="U39" s="428">
        <f t="shared" si="8"/>
        <v>0</v>
      </c>
      <c r="V39" s="408">
        <f t="shared" si="9"/>
        <v>0</v>
      </c>
      <c r="W39" s="403" t="str">
        <f t="shared" si="2"/>
        <v/>
      </c>
      <c r="X39" s="381">
        <v>7</v>
      </c>
      <c r="Y39" s="408">
        <f t="shared" si="10"/>
        <v>15</v>
      </c>
      <c r="Z39" s="403" t="str">
        <f t="shared" si="3"/>
        <v>dispersion / peur de devoir faire un choix / devoir lutter pour sa place ou sa réputation</v>
      </c>
      <c r="AB39" s="369">
        <v>7</v>
      </c>
      <c r="AC39" s="402"/>
      <c r="AD39" s="402"/>
      <c r="AE39" s="402"/>
      <c r="AF39" s="402"/>
      <c r="AG39" s="402"/>
      <c r="AH39" s="402"/>
      <c r="AI39" s="402"/>
      <c r="AJ39" s="402"/>
      <c r="AK39" s="402">
        <v>0</v>
      </c>
      <c r="AL39" s="402">
        <v>10</v>
      </c>
      <c r="AM39" s="402">
        <v>0</v>
      </c>
      <c r="AN39" s="402">
        <v>15</v>
      </c>
      <c r="AO39" s="402"/>
      <c r="AP39" s="402"/>
      <c r="AQ39" s="402"/>
      <c r="AR39" s="408">
        <f t="shared" si="11"/>
        <v>0</v>
      </c>
      <c r="AS39" s="402" t="str">
        <f t="shared" si="12"/>
        <v/>
      </c>
      <c r="AT39" s="402" t="str">
        <f t="shared" si="13"/>
        <v/>
      </c>
      <c r="AU39" s="402" t="str">
        <f t="shared" si="14"/>
        <v/>
      </c>
      <c r="AV39" s="402" t="str">
        <f t="shared" si="15"/>
        <v/>
      </c>
      <c r="AW39" s="402"/>
      <c r="AX39" s="402"/>
      <c r="AY39" s="402"/>
      <c r="AZ39" s="402"/>
      <c r="BA39" s="402"/>
      <c r="BB39" s="402"/>
      <c r="BC39" s="402"/>
      <c r="BD39" s="402"/>
      <c r="BE39" s="402"/>
      <c r="BF39" s="402"/>
      <c r="BG39" s="402"/>
      <c r="BH39" s="402"/>
      <c r="BI39" s="402"/>
      <c r="BJ39" s="402"/>
      <c r="BK39" s="402"/>
      <c r="BL39" s="402"/>
      <c r="BM39" s="402"/>
      <c r="BN39" s="402"/>
      <c r="BO39" s="402"/>
      <c r="BP39" s="402"/>
      <c r="BQ39" s="402"/>
      <c r="BR39" s="402"/>
      <c r="BS39" s="402"/>
      <c r="BT39" s="402"/>
      <c r="BU39" s="402"/>
      <c r="BV39" s="402"/>
      <c r="BW39" s="402"/>
      <c r="BX39" s="402"/>
      <c r="BY39" s="355" t="s">
        <v>1253</v>
      </c>
      <c r="BZ39" s="355" t="s">
        <v>1254</v>
      </c>
      <c r="CA39" s="355" t="s">
        <v>1255</v>
      </c>
      <c r="CB39" s="355" t="s">
        <v>1256</v>
      </c>
      <c r="CF39" s="351" t="s">
        <v>46</v>
      </c>
      <c r="CG39" s="351" t="s">
        <v>49</v>
      </c>
      <c r="CH39" s="352">
        <v>7</v>
      </c>
      <c r="CI39" s="352">
        <v>360</v>
      </c>
    </row>
    <row r="40" spans="5:87" ht="14.25" customHeight="1" x14ac:dyDescent="0.25">
      <c r="E40" s="364">
        <v>0</v>
      </c>
      <c r="F40" s="368">
        <v>7</v>
      </c>
      <c r="G40" s="214">
        <f t="shared" si="4"/>
        <v>0</v>
      </c>
      <c r="H40" s="366">
        <v>0</v>
      </c>
      <c r="I40" s="366">
        <v>0</v>
      </c>
      <c r="J40" s="408">
        <f t="shared" si="5"/>
        <v>0</v>
      </c>
      <c r="K40" s="403" t="str">
        <f t="shared" si="0"/>
        <v/>
      </c>
      <c r="L40" s="381">
        <v>7</v>
      </c>
      <c r="M40" s="408">
        <f t="shared" si="6"/>
        <v>14</v>
      </c>
      <c r="N40" s="403" t="str">
        <f t="shared" si="1"/>
        <v>devoir défendre sa place ou sa position / devoir affronter la réalité / agressivité</v>
      </c>
      <c r="O40" s="410" t="s">
        <v>50</v>
      </c>
      <c r="P40" s="418"/>
      <c r="Q40" s="418"/>
      <c r="R40" s="418"/>
      <c r="S40" s="402"/>
      <c r="T40" s="402" t="str">
        <f t="shared" si="7"/>
        <v>--</v>
      </c>
      <c r="U40" s="428">
        <f t="shared" si="8"/>
        <v>0</v>
      </c>
      <c r="V40" s="408">
        <f t="shared" si="9"/>
        <v>4</v>
      </c>
      <c r="W40" s="403" t="str">
        <f t="shared" si="2"/>
        <v xml:space="preserve">besoin de trouver sa place / avoir (eu) une mère envahissante </v>
      </c>
      <c r="X40" s="381">
        <v>7</v>
      </c>
      <c r="Y40" s="408">
        <f t="shared" si="10"/>
        <v>16</v>
      </c>
      <c r="Z40" s="403" t="str">
        <f t="shared" si="3"/>
        <v>devoir défendre sa place ou sa position / devoir affronter la réalité / agressivité</v>
      </c>
      <c r="AB40" s="369">
        <v>7</v>
      </c>
      <c r="AC40" s="402"/>
      <c r="AD40" s="402"/>
      <c r="AE40" s="402"/>
      <c r="AF40" s="402"/>
      <c r="AG40" s="402"/>
      <c r="AH40" s="402"/>
      <c r="AI40" s="402"/>
      <c r="AJ40" s="402"/>
      <c r="AK40" s="402">
        <v>0</v>
      </c>
      <c r="AL40" s="402">
        <v>14</v>
      </c>
      <c r="AM40" s="402">
        <v>4</v>
      </c>
      <c r="AN40" s="402">
        <v>16</v>
      </c>
      <c r="AO40" s="402"/>
      <c r="AP40" s="402"/>
      <c r="AQ40" s="402"/>
      <c r="AR40" s="408">
        <f t="shared" si="11"/>
        <v>0</v>
      </c>
      <c r="AS40" s="402" t="str">
        <f t="shared" si="12"/>
        <v/>
      </c>
      <c r="AT40" s="402" t="str">
        <f t="shared" si="13"/>
        <v/>
      </c>
      <c r="AU40" s="402" t="str">
        <f t="shared" si="14"/>
        <v/>
      </c>
      <c r="AV40" s="402" t="str">
        <f t="shared" si="15"/>
        <v/>
      </c>
      <c r="AW40" s="402"/>
      <c r="AX40" s="402"/>
      <c r="AY40" s="402"/>
      <c r="AZ40" s="402"/>
      <c r="BA40" s="402"/>
      <c r="BB40" s="402"/>
      <c r="BC40" s="402"/>
      <c r="BD40" s="402"/>
      <c r="BE40" s="402"/>
      <c r="BF40" s="402"/>
      <c r="BG40" s="402"/>
      <c r="BH40" s="402"/>
      <c r="BI40" s="402"/>
      <c r="BJ40" s="402"/>
      <c r="BK40" s="402"/>
      <c r="BL40" s="402"/>
      <c r="BM40" s="402"/>
      <c r="BN40" s="402"/>
      <c r="BO40" s="402"/>
      <c r="BP40" s="402"/>
      <c r="BQ40" s="402"/>
      <c r="BR40" s="402"/>
      <c r="BS40" s="402"/>
      <c r="BT40" s="402"/>
      <c r="BU40" s="402"/>
      <c r="BV40" s="402"/>
      <c r="BW40" s="402"/>
      <c r="BX40" s="402"/>
      <c r="BY40" s="355" t="s">
        <v>1257</v>
      </c>
      <c r="BZ40" s="355" t="s">
        <v>1258</v>
      </c>
      <c r="CA40" s="355" t="s">
        <v>1259</v>
      </c>
      <c r="CB40" s="355" t="s">
        <v>1260</v>
      </c>
      <c r="CF40" s="351" t="s">
        <v>46</v>
      </c>
      <c r="CG40" s="351" t="s">
        <v>50</v>
      </c>
      <c r="CH40" s="352">
        <v>7</v>
      </c>
      <c r="CI40" s="352">
        <v>370</v>
      </c>
    </row>
    <row r="41" spans="5:87" ht="14.25" customHeight="1" x14ac:dyDescent="0.25">
      <c r="E41" s="364">
        <v>0</v>
      </c>
      <c r="F41" s="368">
        <v>7</v>
      </c>
      <c r="G41" s="214">
        <f t="shared" si="4"/>
        <v>0</v>
      </c>
      <c r="H41" s="366">
        <v>0</v>
      </c>
      <c r="I41" s="366">
        <v>0</v>
      </c>
      <c r="J41" s="408">
        <f t="shared" si="5"/>
        <v>0</v>
      </c>
      <c r="K41" s="403" t="str">
        <f t="shared" si="0"/>
        <v/>
      </c>
      <c r="L41" s="381">
        <v>7</v>
      </c>
      <c r="M41" s="408">
        <f t="shared" si="6"/>
        <v>9</v>
      </c>
      <c r="N41" s="403" t="str">
        <f t="shared" si="1"/>
        <v>difficulté à digérer une situation / à faire face aux émotions / contrariété / agressivité</v>
      </c>
      <c r="O41" s="410" t="s">
        <v>51</v>
      </c>
      <c r="P41" s="418"/>
      <c r="Q41" s="418"/>
      <c r="R41" s="418"/>
      <c r="S41" s="402"/>
      <c r="T41" s="402" t="str">
        <f t="shared" si="7"/>
        <v>--</v>
      </c>
      <c r="U41" s="428">
        <f t="shared" si="8"/>
        <v>0</v>
      </c>
      <c r="V41" s="408">
        <f t="shared" si="9"/>
        <v>0</v>
      </c>
      <c r="W41" s="403" t="str">
        <f t="shared" si="2"/>
        <v/>
      </c>
      <c r="X41" s="381">
        <v>7</v>
      </c>
      <c r="Y41" s="408">
        <f t="shared" si="10"/>
        <v>12</v>
      </c>
      <c r="Z41" s="403" t="str">
        <f t="shared" si="3"/>
        <v>difficulté à digérer une situation / à faire face aux émotions / contrariété / agressivité</v>
      </c>
      <c r="AB41" s="369">
        <v>7</v>
      </c>
      <c r="AC41" s="402"/>
      <c r="AD41" s="402"/>
      <c r="AE41" s="402"/>
      <c r="AF41" s="402"/>
      <c r="AG41" s="402"/>
      <c r="AH41" s="402"/>
      <c r="AI41" s="402"/>
      <c r="AJ41" s="402"/>
      <c r="AK41" s="402">
        <v>0</v>
      </c>
      <c r="AL41" s="402">
        <v>9</v>
      </c>
      <c r="AM41" s="402">
        <v>0</v>
      </c>
      <c r="AN41" s="402">
        <v>12</v>
      </c>
      <c r="AO41" s="402"/>
      <c r="AP41" s="402"/>
      <c r="AQ41" s="402"/>
      <c r="AR41" s="408">
        <f t="shared" si="11"/>
        <v>0</v>
      </c>
      <c r="AS41" s="402" t="str">
        <f t="shared" si="12"/>
        <v/>
      </c>
      <c r="AT41" s="402" t="str">
        <f t="shared" si="13"/>
        <v/>
      </c>
      <c r="AU41" s="402" t="str">
        <f t="shared" si="14"/>
        <v/>
      </c>
      <c r="AV41" s="402" t="str">
        <f t="shared" si="15"/>
        <v/>
      </c>
      <c r="AW41" s="402"/>
      <c r="AX41" s="402"/>
      <c r="AY41" s="402"/>
      <c r="AZ41" s="402"/>
      <c r="BA41" s="402"/>
      <c r="BB41" s="402"/>
      <c r="BC41" s="402"/>
      <c r="BD41" s="402"/>
      <c r="BE41" s="402"/>
      <c r="BF41" s="402"/>
      <c r="BG41" s="402"/>
      <c r="BH41" s="402"/>
      <c r="BI41" s="402"/>
      <c r="BJ41" s="402"/>
      <c r="BK41" s="402"/>
      <c r="BL41" s="402"/>
      <c r="BM41" s="402"/>
      <c r="BN41" s="402"/>
      <c r="BO41" s="402"/>
      <c r="BP41" s="402"/>
      <c r="BQ41" s="402"/>
      <c r="BR41" s="402"/>
      <c r="BS41" s="402"/>
      <c r="BT41" s="402"/>
      <c r="BU41" s="402"/>
      <c r="BV41" s="402"/>
      <c r="BW41" s="402"/>
      <c r="BX41" s="402"/>
      <c r="BY41" s="355" t="s">
        <v>1261</v>
      </c>
      <c r="BZ41" s="355" t="s">
        <v>1262</v>
      </c>
      <c r="CA41" s="355" t="s">
        <v>1263</v>
      </c>
      <c r="CB41" s="355" t="s">
        <v>1264</v>
      </c>
      <c r="CF41" s="351" t="s">
        <v>46</v>
      </c>
      <c r="CG41" s="351" t="s">
        <v>51</v>
      </c>
      <c r="CH41" s="352">
        <v>7</v>
      </c>
      <c r="CI41" s="352">
        <v>380</v>
      </c>
    </row>
    <row r="42" spans="5:87" ht="14.25" customHeight="1" x14ac:dyDescent="0.25">
      <c r="E42" s="364">
        <v>0</v>
      </c>
      <c r="F42" s="368">
        <v>7</v>
      </c>
      <c r="G42" s="214">
        <f t="shared" si="4"/>
        <v>0</v>
      </c>
      <c r="H42" s="366">
        <v>0</v>
      </c>
      <c r="I42" s="366">
        <v>0</v>
      </c>
      <c r="J42" s="408">
        <f t="shared" si="5"/>
        <v>0</v>
      </c>
      <c r="K42" s="403" t="str">
        <f t="shared" si="0"/>
        <v/>
      </c>
      <c r="L42" s="381">
        <v>7</v>
      </c>
      <c r="M42" s="408">
        <f t="shared" si="6"/>
        <v>0</v>
      </c>
      <c r="N42" s="403" t="str">
        <f t="shared" si="1"/>
        <v/>
      </c>
      <c r="O42" s="410" t="s">
        <v>52</v>
      </c>
      <c r="P42" s="418"/>
      <c r="Q42" s="418"/>
      <c r="R42" s="418"/>
      <c r="S42" s="402"/>
      <c r="T42" s="402" t="str">
        <f t="shared" si="7"/>
        <v>--</v>
      </c>
      <c r="U42" s="428">
        <f t="shared" si="8"/>
        <v>0</v>
      </c>
      <c r="V42" s="408">
        <f t="shared" si="9"/>
        <v>0</v>
      </c>
      <c r="W42" s="403" t="str">
        <f t="shared" si="2"/>
        <v/>
      </c>
      <c r="X42" s="381">
        <v>7</v>
      </c>
      <c r="Y42" s="408">
        <f t="shared" si="10"/>
        <v>0</v>
      </c>
      <c r="Z42" s="403" t="str">
        <f t="shared" si="3"/>
        <v/>
      </c>
      <c r="AB42" s="369">
        <v>7</v>
      </c>
      <c r="AC42" s="402"/>
      <c r="AD42" s="402"/>
      <c r="AE42" s="402"/>
      <c r="AF42" s="402"/>
      <c r="AG42" s="402"/>
      <c r="AH42" s="402"/>
      <c r="AI42" s="402"/>
      <c r="AJ42" s="402"/>
      <c r="AK42" s="402">
        <v>0</v>
      </c>
      <c r="AL42" s="402">
        <v>0</v>
      </c>
      <c r="AM42" s="402">
        <v>0</v>
      </c>
      <c r="AN42" s="402">
        <v>0</v>
      </c>
      <c r="AO42" s="402"/>
      <c r="AP42" s="402"/>
      <c r="AQ42" s="402"/>
      <c r="AR42" s="408">
        <f t="shared" si="11"/>
        <v>0</v>
      </c>
      <c r="AS42" s="402" t="str">
        <f t="shared" si="12"/>
        <v/>
      </c>
      <c r="AT42" s="402" t="str">
        <f t="shared" si="13"/>
        <v/>
      </c>
      <c r="AU42" s="402" t="str">
        <f t="shared" si="14"/>
        <v/>
      </c>
      <c r="AV42" s="402" t="str">
        <f t="shared" si="15"/>
        <v/>
      </c>
      <c r="AW42" s="402"/>
      <c r="AX42" s="402"/>
      <c r="AY42" s="402"/>
      <c r="AZ42" s="402"/>
      <c r="BA42" s="402"/>
      <c r="BB42" s="402"/>
      <c r="BC42" s="402"/>
      <c r="BD42" s="402"/>
      <c r="BE42" s="402"/>
      <c r="BF42" s="402"/>
      <c r="BG42" s="402"/>
      <c r="BH42" s="402"/>
      <c r="BI42" s="402"/>
      <c r="BJ42" s="402"/>
      <c r="BK42" s="402"/>
      <c r="BL42" s="402"/>
      <c r="BM42" s="402"/>
      <c r="BN42" s="402"/>
      <c r="BO42" s="402"/>
      <c r="BP42" s="402"/>
      <c r="BQ42" s="402"/>
      <c r="BR42" s="402"/>
      <c r="BS42" s="402"/>
      <c r="BT42" s="402"/>
      <c r="BU42" s="402"/>
      <c r="BV42" s="402"/>
      <c r="BW42" s="402"/>
      <c r="BX42" s="402"/>
      <c r="BY42" s="355" t="s">
        <v>1265</v>
      </c>
      <c r="BZ42" s="355" t="s">
        <v>1266</v>
      </c>
      <c r="CA42" s="355" t="s">
        <v>1267</v>
      </c>
      <c r="CB42" s="355" t="s">
        <v>1268</v>
      </c>
      <c r="CF42" s="351" t="s">
        <v>46</v>
      </c>
      <c r="CG42" s="351" t="s">
        <v>52</v>
      </c>
      <c r="CH42" s="352">
        <v>7</v>
      </c>
      <c r="CI42" s="352">
        <v>390</v>
      </c>
    </row>
    <row r="43" spans="5:87" ht="14.25" customHeight="1" x14ac:dyDescent="0.25">
      <c r="E43" s="364">
        <v>0</v>
      </c>
      <c r="F43" s="368">
        <v>7</v>
      </c>
      <c r="G43" s="214">
        <f t="shared" si="4"/>
        <v>0</v>
      </c>
      <c r="H43" s="366">
        <v>0</v>
      </c>
      <c r="I43" s="366">
        <v>0</v>
      </c>
      <c r="J43" s="408">
        <f t="shared" si="5"/>
        <v>0</v>
      </c>
      <c r="K43" s="403" t="str">
        <f t="shared" si="0"/>
        <v/>
      </c>
      <c r="L43" s="381">
        <v>7</v>
      </c>
      <c r="M43" s="408">
        <f t="shared" si="6"/>
        <v>0</v>
      </c>
      <c r="N43" s="403" t="str">
        <f t="shared" si="1"/>
        <v/>
      </c>
      <c r="O43" s="410" t="s">
        <v>53</v>
      </c>
      <c r="P43" s="418"/>
      <c r="Q43" s="418"/>
      <c r="R43" s="418"/>
      <c r="S43" s="402"/>
      <c r="T43" s="402" t="str">
        <f t="shared" si="7"/>
        <v>--</v>
      </c>
      <c r="U43" s="428">
        <f t="shared" si="8"/>
        <v>0</v>
      </c>
      <c r="V43" s="408">
        <f t="shared" si="9"/>
        <v>6</v>
      </c>
      <c r="W43" s="403" t="str">
        <f t="shared" si="2"/>
        <v xml:space="preserve">besoin d'être valorisé / besoin d'être différent / besoin de l'approbation du père </v>
      </c>
      <c r="X43" s="381">
        <v>7</v>
      </c>
      <c r="Y43" s="408">
        <f t="shared" si="10"/>
        <v>0</v>
      </c>
      <c r="Z43" s="403" t="str">
        <f t="shared" si="3"/>
        <v/>
      </c>
      <c r="AB43" s="369">
        <v>7</v>
      </c>
      <c r="AC43" s="402"/>
      <c r="AD43" s="402"/>
      <c r="AE43" s="402"/>
      <c r="AF43" s="402"/>
      <c r="AG43" s="402"/>
      <c r="AH43" s="402"/>
      <c r="AI43" s="402"/>
      <c r="AJ43" s="402"/>
      <c r="AK43" s="402">
        <v>0</v>
      </c>
      <c r="AL43" s="402">
        <v>0</v>
      </c>
      <c r="AM43" s="402">
        <v>6</v>
      </c>
      <c r="AN43" s="402">
        <v>0</v>
      </c>
      <c r="AO43" s="402"/>
      <c r="AP43" s="402"/>
      <c r="AQ43" s="402"/>
      <c r="AR43" s="408">
        <f t="shared" si="11"/>
        <v>0</v>
      </c>
      <c r="AS43" s="402" t="str">
        <f t="shared" si="12"/>
        <v/>
      </c>
      <c r="AT43" s="402" t="str">
        <f t="shared" si="13"/>
        <v/>
      </c>
      <c r="AU43" s="402" t="str">
        <f t="shared" si="14"/>
        <v/>
      </c>
      <c r="AV43" s="402" t="str">
        <f t="shared" si="15"/>
        <v/>
      </c>
      <c r="AW43" s="402"/>
      <c r="AX43" s="402"/>
      <c r="AY43" s="402"/>
      <c r="AZ43" s="402"/>
      <c r="BA43" s="402"/>
      <c r="BB43" s="402"/>
      <c r="BC43" s="402"/>
      <c r="BD43" s="402"/>
      <c r="BE43" s="402"/>
      <c r="BF43" s="402"/>
      <c r="BG43" s="402"/>
      <c r="BH43" s="402"/>
      <c r="BI43" s="402"/>
      <c r="BJ43" s="402"/>
      <c r="BK43" s="402"/>
      <c r="BL43" s="402"/>
      <c r="BM43" s="402"/>
      <c r="BN43" s="402"/>
      <c r="BO43" s="402"/>
      <c r="BP43" s="402"/>
      <c r="BQ43" s="402"/>
      <c r="BR43" s="402"/>
      <c r="BS43" s="402"/>
      <c r="BT43" s="402"/>
      <c r="BU43" s="402"/>
      <c r="BV43" s="402"/>
      <c r="BW43" s="402"/>
      <c r="BX43" s="402"/>
      <c r="BY43" s="355" t="s">
        <v>1269</v>
      </c>
      <c r="BZ43" s="355" t="s">
        <v>1270</v>
      </c>
      <c r="CA43" s="355" t="s">
        <v>1271</v>
      </c>
      <c r="CB43" s="355" t="s">
        <v>1272</v>
      </c>
      <c r="CF43" s="351" t="s">
        <v>46</v>
      </c>
      <c r="CG43" s="351" t="s">
        <v>53</v>
      </c>
      <c r="CH43" s="352">
        <v>7</v>
      </c>
      <c r="CI43" s="352">
        <v>400</v>
      </c>
    </row>
    <row r="44" spans="5:87" ht="14.25" customHeight="1" x14ac:dyDescent="0.25">
      <c r="E44" s="364">
        <v>0</v>
      </c>
      <c r="F44" s="368">
        <v>7</v>
      </c>
      <c r="G44" s="214">
        <f t="shared" si="4"/>
        <v>0</v>
      </c>
      <c r="H44" s="366">
        <v>0</v>
      </c>
      <c r="I44" s="366">
        <v>0</v>
      </c>
      <c r="J44" s="408">
        <f t="shared" si="5"/>
        <v>0</v>
      </c>
      <c r="K44" s="403" t="str">
        <f t="shared" si="0"/>
        <v/>
      </c>
      <c r="L44" s="381">
        <v>7</v>
      </c>
      <c r="M44" s="408">
        <f t="shared" si="6"/>
        <v>0</v>
      </c>
      <c r="N44" s="403" t="str">
        <f t="shared" si="1"/>
        <v/>
      </c>
      <c r="O44" s="410" t="s">
        <v>54</v>
      </c>
      <c r="P44" s="418"/>
      <c r="Q44" s="418"/>
      <c r="R44" s="418"/>
      <c r="S44" s="402"/>
      <c r="T44" s="402" t="str">
        <f t="shared" si="7"/>
        <v>--</v>
      </c>
      <c r="U44" s="428">
        <f t="shared" si="8"/>
        <v>0</v>
      </c>
      <c r="V44" s="408">
        <f t="shared" si="9"/>
        <v>6</v>
      </c>
      <c r="W44" s="403" t="str">
        <f t="shared" si="2"/>
        <v xml:space="preserve">besoin de se libérer de son passé / besoin d'avancer dans la vie </v>
      </c>
      <c r="X44" s="381">
        <v>7</v>
      </c>
      <c r="Y44" s="408">
        <f t="shared" si="10"/>
        <v>0</v>
      </c>
      <c r="Z44" s="403" t="str">
        <f t="shared" si="3"/>
        <v/>
      </c>
      <c r="AB44" s="369">
        <v>7</v>
      </c>
      <c r="AC44" s="402"/>
      <c r="AD44" s="402"/>
      <c r="AE44" s="402"/>
      <c r="AF44" s="402"/>
      <c r="AG44" s="402"/>
      <c r="AH44" s="402"/>
      <c r="AI44" s="402"/>
      <c r="AJ44" s="402"/>
      <c r="AK44" s="402">
        <v>0</v>
      </c>
      <c r="AL44" s="402">
        <v>0</v>
      </c>
      <c r="AM44" s="402">
        <v>6</v>
      </c>
      <c r="AN44" s="402">
        <v>0</v>
      </c>
      <c r="AO44" s="402"/>
      <c r="AP44" s="402"/>
      <c r="AQ44" s="402"/>
      <c r="AR44" s="408">
        <f t="shared" si="11"/>
        <v>0</v>
      </c>
      <c r="AS44" s="402" t="str">
        <f t="shared" si="12"/>
        <v/>
      </c>
      <c r="AT44" s="402" t="str">
        <f t="shared" si="13"/>
        <v/>
      </c>
      <c r="AU44" s="402" t="str">
        <f t="shared" si="14"/>
        <v/>
      </c>
      <c r="AV44" s="402" t="str">
        <f t="shared" si="15"/>
        <v/>
      </c>
      <c r="AW44" s="402"/>
      <c r="AX44" s="402"/>
      <c r="AY44" s="402"/>
      <c r="AZ44" s="402"/>
      <c r="BA44" s="402"/>
      <c r="BB44" s="402"/>
      <c r="BC44" s="402"/>
      <c r="BD44" s="402"/>
      <c r="BE44" s="402"/>
      <c r="BF44" s="402"/>
      <c r="BG44" s="402"/>
      <c r="BH44" s="402"/>
      <c r="BI44" s="402"/>
      <c r="BJ44" s="402"/>
      <c r="BK44" s="402"/>
      <c r="BL44" s="402"/>
      <c r="BM44" s="402"/>
      <c r="BN44" s="402"/>
      <c r="BO44" s="402"/>
      <c r="BP44" s="402"/>
      <c r="BQ44" s="402"/>
      <c r="BR44" s="402"/>
      <c r="BS44" s="402"/>
      <c r="BT44" s="402"/>
      <c r="BU44" s="402"/>
      <c r="BV44" s="402"/>
      <c r="BW44" s="402"/>
      <c r="BX44" s="402"/>
      <c r="BY44" s="355" t="s">
        <v>1273</v>
      </c>
      <c r="BZ44" s="355" t="s">
        <v>1274</v>
      </c>
      <c r="CA44" s="355" t="s">
        <v>1275</v>
      </c>
      <c r="CB44" s="355" t="s">
        <v>1276</v>
      </c>
      <c r="CF44" s="351" t="s">
        <v>46</v>
      </c>
      <c r="CG44" s="351" t="s">
        <v>54</v>
      </c>
      <c r="CH44" s="352">
        <v>7</v>
      </c>
      <c r="CI44" s="352">
        <v>410</v>
      </c>
    </row>
    <row r="45" spans="5:87" ht="14.25" customHeight="1" x14ac:dyDescent="0.25">
      <c r="E45" s="364">
        <v>0</v>
      </c>
      <c r="F45" s="368">
        <v>7</v>
      </c>
      <c r="G45" s="214">
        <f t="shared" si="4"/>
        <v>0</v>
      </c>
      <c r="H45" s="366">
        <v>0</v>
      </c>
      <c r="I45" s="366">
        <v>0</v>
      </c>
      <c r="J45" s="408">
        <f t="shared" si="5"/>
        <v>0</v>
      </c>
      <c r="K45" s="403" t="str">
        <f t="shared" si="0"/>
        <v/>
      </c>
      <c r="L45" s="381">
        <v>7</v>
      </c>
      <c r="M45" s="408">
        <f t="shared" si="6"/>
        <v>0</v>
      </c>
      <c r="N45" s="403" t="str">
        <f t="shared" si="1"/>
        <v/>
      </c>
      <c r="O45" s="410" t="s">
        <v>55</v>
      </c>
      <c r="P45" s="418"/>
      <c r="Q45" s="418"/>
      <c r="R45" s="418"/>
      <c r="S45" s="402"/>
      <c r="T45" s="402" t="str">
        <f t="shared" si="7"/>
        <v>--</v>
      </c>
      <c r="U45" s="428">
        <f t="shared" si="8"/>
        <v>0</v>
      </c>
      <c r="V45" s="408">
        <f t="shared" si="9"/>
        <v>0</v>
      </c>
      <c r="W45" s="403" t="str">
        <f t="shared" si="2"/>
        <v/>
      </c>
      <c r="X45" s="381">
        <v>7</v>
      </c>
      <c r="Y45" s="408">
        <f t="shared" si="10"/>
        <v>0</v>
      </c>
      <c r="Z45" s="403" t="str">
        <f t="shared" si="3"/>
        <v/>
      </c>
      <c r="AB45" s="369">
        <v>7</v>
      </c>
      <c r="AC45" s="402"/>
      <c r="AD45" s="402"/>
      <c r="AE45" s="402"/>
      <c r="AF45" s="402"/>
      <c r="AG45" s="402"/>
      <c r="AH45" s="402"/>
      <c r="AI45" s="402"/>
      <c r="AJ45" s="402"/>
      <c r="AK45" s="402">
        <v>0</v>
      </c>
      <c r="AL45" s="402">
        <v>0</v>
      </c>
      <c r="AM45" s="402">
        <v>0</v>
      </c>
      <c r="AN45" s="402">
        <v>0</v>
      </c>
      <c r="AO45" s="402"/>
      <c r="AP45" s="402"/>
      <c r="AQ45" s="402"/>
      <c r="AR45" s="408">
        <f t="shared" si="11"/>
        <v>0</v>
      </c>
      <c r="AS45" s="402" t="str">
        <f t="shared" si="12"/>
        <v/>
      </c>
      <c r="AT45" s="402" t="str">
        <f t="shared" si="13"/>
        <v/>
      </c>
      <c r="AU45" s="402" t="str">
        <f t="shared" si="14"/>
        <v/>
      </c>
      <c r="AV45" s="402" t="str">
        <f t="shared" si="15"/>
        <v/>
      </c>
      <c r="AW45" s="402"/>
      <c r="AX45" s="402"/>
      <c r="AY45" s="402"/>
      <c r="AZ45" s="402"/>
      <c r="BA45" s="402"/>
      <c r="BB45" s="402"/>
      <c r="BC45" s="402"/>
      <c r="BD45" s="402"/>
      <c r="BE45" s="402"/>
      <c r="BF45" s="402"/>
      <c r="BG45" s="402"/>
      <c r="BH45" s="402"/>
      <c r="BI45" s="402"/>
      <c r="BJ45" s="402"/>
      <c r="BK45" s="402"/>
      <c r="BL45" s="402"/>
      <c r="BM45" s="402"/>
      <c r="BN45" s="402"/>
      <c r="BO45" s="402"/>
      <c r="BP45" s="402"/>
      <c r="BQ45" s="402"/>
      <c r="BR45" s="402"/>
      <c r="BS45" s="402"/>
      <c r="BT45" s="402"/>
      <c r="BU45" s="402"/>
      <c r="BV45" s="402"/>
      <c r="BW45" s="402"/>
      <c r="BX45" s="402"/>
      <c r="BY45" s="355" t="s">
        <v>1277</v>
      </c>
      <c r="BZ45" s="355" t="s">
        <v>1278</v>
      </c>
      <c r="CA45" s="355" t="s">
        <v>1279</v>
      </c>
      <c r="CB45" s="355" t="s">
        <v>1280</v>
      </c>
      <c r="CF45" s="351" t="s">
        <v>46</v>
      </c>
      <c r="CG45" s="351" t="s">
        <v>55</v>
      </c>
      <c r="CH45" s="352">
        <v>7</v>
      </c>
      <c r="CI45" s="352">
        <v>420</v>
      </c>
    </row>
    <row r="46" spans="5:87" ht="14.25" customHeight="1" x14ac:dyDescent="0.25">
      <c r="E46" s="364">
        <v>0</v>
      </c>
      <c r="F46" s="368">
        <v>7</v>
      </c>
      <c r="G46" s="214">
        <f t="shared" si="4"/>
        <v>0</v>
      </c>
      <c r="H46" s="366">
        <v>0</v>
      </c>
      <c r="I46" s="366">
        <v>0</v>
      </c>
      <c r="J46" s="408">
        <f t="shared" si="5"/>
        <v>0</v>
      </c>
      <c r="K46" s="403" t="str">
        <f t="shared" si="0"/>
        <v/>
      </c>
      <c r="L46" s="381">
        <v>7</v>
      </c>
      <c r="M46" s="408">
        <f t="shared" si="6"/>
        <v>0</v>
      </c>
      <c r="N46" s="403" t="str">
        <f t="shared" si="1"/>
        <v/>
      </c>
      <c r="O46" s="410" t="s">
        <v>56</v>
      </c>
      <c r="P46" s="418"/>
      <c r="Q46" s="418"/>
      <c r="R46" s="418"/>
      <c r="S46" s="402"/>
      <c r="T46" s="402" t="str">
        <f t="shared" si="7"/>
        <v>--</v>
      </c>
      <c r="U46" s="428">
        <f t="shared" si="8"/>
        <v>0</v>
      </c>
      <c r="V46" s="408">
        <f t="shared" si="9"/>
        <v>0</v>
      </c>
      <c r="W46" s="403" t="str">
        <f t="shared" si="2"/>
        <v/>
      </c>
      <c r="X46" s="381">
        <v>7</v>
      </c>
      <c r="Y46" s="408">
        <f t="shared" si="10"/>
        <v>0</v>
      </c>
      <c r="Z46" s="403" t="str">
        <f t="shared" si="3"/>
        <v/>
      </c>
      <c r="AB46" s="369">
        <v>7</v>
      </c>
      <c r="AC46" s="402"/>
      <c r="AD46" s="402"/>
      <c r="AE46" s="402"/>
      <c r="AF46" s="402"/>
      <c r="AG46" s="402"/>
      <c r="AH46" s="402"/>
      <c r="AI46" s="402"/>
      <c r="AJ46" s="402"/>
      <c r="AK46" s="402">
        <v>0</v>
      </c>
      <c r="AL46" s="402">
        <v>0</v>
      </c>
      <c r="AM46" s="402">
        <v>0</v>
      </c>
      <c r="AN46" s="402">
        <v>0</v>
      </c>
      <c r="AO46" s="402"/>
      <c r="AP46" s="402"/>
      <c r="AQ46" s="402"/>
      <c r="AR46" s="408">
        <f t="shared" si="11"/>
        <v>0</v>
      </c>
      <c r="AS46" s="402" t="str">
        <f t="shared" si="12"/>
        <v/>
      </c>
      <c r="AT46" s="402" t="str">
        <f t="shared" si="13"/>
        <v/>
      </c>
      <c r="AU46" s="402" t="str">
        <f t="shared" si="14"/>
        <v/>
      </c>
      <c r="AV46" s="402" t="str">
        <f t="shared" si="15"/>
        <v/>
      </c>
      <c r="AW46" s="402"/>
      <c r="AX46" s="402"/>
      <c r="AY46" s="402"/>
      <c r="AZ46" s="402"/>
      <c r="BA46" s="402"/>
      <c r="BB46" s="402"/>
      <c r="BC46" s="402"/>
      <c r="BD46" s="402"/>
      <c r="BE46" s="402"/>
      <c r="BF46" s="402"/>
      <c r="BG46" s="402"/>
      <c r="BH46" s="402"/>
      <c r="BI46" s="402"/>
      <c r="BJ46" s="402"/>
      <c r="BK46" s="402"/>
      <c r="BL46" s="402"/>
      <c r="BM46" s="402"/>
      <c r="BN46" s="402"/>
      <c r="BO46" s="402"/>
      <c r="BP46" s="402"/>
      <c r="BQ46" s="402"/>
      <c r="BR46" s="402"/>
      <c r="BS46" s="402"/>
      <c r="BT46" s="402"/>
      <c r="BU46" s="402"/>
      <c r="BV46" s="402"/>
      <c r="BW46" s="402"/>
      <c r="BX46" s="402"/>
      <c r="BY46" s="355" t="s">
        <v>1281</v>
      </c>
      <c r="BZ46" s="355" t="s">
        <v>1282</v>
      </c>
      <c r="CA46" s="355" t="s">
        <v>152</v>
      </c>
      <c r="CB46" s="355" t="s">
        <v>153</v>
      </c>
      <c r="CF46" s="351" t="s">
        <v>46</v>
      </c>
      <c r="CG46" s="351" t="s">
        <v>56</v>
      </c>
      <c r="CH46" s="352">
        <v>7</v>
      </c>
      <c r="CI46" s="352">
        <v>430</v>
      </c>
    </row>
    <row r="47" spans="5:87" ht="14.25" customHeight="1" x14ac:dyDescent="0.25">
      <c r="E47" s="364">
        <v>0</v>
      </c>
      <c r="F47" s="368">
        <v>7</v>
      </c>
      <c r="G47" s="214">
        <f t="shared" si="4"/>
        <v>0</v>
      </c>
      <c r="H47" s="366">
        <v>0</v>
      </c>
      <c r="I47" s="366">
        <v>0</v>
      </c>
      <c r="J47" s="408">
        <f t="shared" si="5"/>
        <v>0</v>
      </c>
      <c r="K47" s="403" t="str">
        <f t="shared" si="0"/>
        <v/>
      </c>
      <c r="L47" s="381">
        <v>7</v>
      </c>
      <c r="M47" s="408">
        <f t="shared" si="6"/>
        <v>0</v>
      </c>
      <c r="N47" s="403" t="str">
        <f t="shared" si="1"/>
        <v/>
      </c>
      <c r="O47" s="410" t="s">
        <v>57</v>
      </c>
      <c r="P47" s="418"/>
      <c r="Q47" s="418"/>
      <c r="R47" s="418"/>
      <c r="S47" s="402"/>
      <c r="T47" s="402" t="str">
        <f t="shared" si="7"/>
        <v>--</v>
      </c>
      <c r="U47" s="428">
        <f t="shared" si="8"/>
        <v>0</v>
      </c>
      <c r="V47" s="408">
        <f t="shared" si="9"/>
        <v>0</v>
      </c>
      <c r="W47" s="403" t="str">
        <f t="shared" si="2"/>
        <v/>
      </c>
      <c r="X47" s="381">
        <v>7</v>
      </c>
      <c r="Y47" s="408">
        <f t="shared" si="10"/>
        <v>0</v>
      </c>
      <c r="Z47" s="403" t="str">
        <f t="shared" si="3"/>
        <v/>
      </c>
      <c r="AB47" s="369">
        <v>7</v>
      </c>
      <c r="AC47" s="402"/>
      <c r="AD47" s="402"/>
      <c r="AE47" s="402"/>
      <c r="AF47" s="402"/>
      <c r="AG47" s="402"/>
      <c r="AH47" s="402"/>
      <c r="AI47" s="402"/>
      <c r="AJ47" s="402"/>
      <c r="AK47" s="402">
        <v>0</v>
      </c>
      <c r="AL47" s="402">
        <v>0</v>
      </c>
      <c r="AM47" s="402">
        <v>0</v>
      </c>
      <c r="AN47" s="402">
        <v>0</v>
      </c>
      <c r="AO47" s="402"/>
      <c r="AP47" s="402"/>
      <c r="AQ47" s="402"/>
      <c r="AR47" s="408">
        <f t="shared" si="11"/>
        <v>0</v>
      </c>
      <c r="AS47" s="402" t="str">
        <f t="shared" si="12"/>
        <v/>
      </c>
      <c r="AT47" s="402" t="str">
        <f t="shared" si="13"/>
        <v/>
      </c>
      <c r="AU47" s="402" t="str">
        <f t="shared" si="14"/>
        <v/>
      </c>
      <c r="AV47" s="402" t="str">
        <f t="shared" si="15"/>
        <v/>
      </c>
      <c r="AW47" s="402"/>
      <c r="AX47" s="402"/>
      <c r="AY47" s="402"/>
      <c r="AZ47" s="402"/>
      <c r="BA47" s="402"/>
      <c r="BB47" s="402"/>
      <c r="BC47" s="402"/>
      <c r="BD47" s="402"/>
      <c r="BE47" s="402"/>
      <c r="BF47" s="402"/>
      <c r="BG47" s="402"/>
      <c r="BH47" s="402"/>
      <c r="BI47" s="402"/>
      <c r="BJ47" s="402"/>
      <c r="BK47" s="402"/>
      <c r="BL47" s="402"/>
      <c r="BM47" s="402"/>
      <c r="BN47" s="402"/>
      <c r="BO47" s="402"/>
      <c r="BP47" s="402"/>
      <c r="BQ47" s="402"/>
      <c r="BR47" s="402"/>
      <c r="BS47" s="402"/>
      <c r="BT47" s="402"/>
      <c r="BU47" s="402"/>
      <c r="BV47" s="402"/>
      <c r="BW47" s="402"/>
      <c r="BX47" s="402"/>
      <c r="BY47" s="355" t="s">
        <v>1283</v>
      </c>
      <c r="BZ47" s="355" t="s">
        <v>1284</v>
      </c>
      <c r="CA47" s="355" t="s">
        <v>1285</v>
      </c>
      <c r="CB47" s="355" t="s">
        <v>1286</v>
      </c>
      <c r="CF47" s="351" t="s">
        <v>46</v>
      </c>
      <c r="CG47" s="351" t="s">
        <v>57</v>
      </c>
      <c r="CH47" s="352">
        <v>7</v>
      </c>
      <c r="CI47" s="352">
        <v>440</v>
      </c>
    </row>
    <row r="48" spans="5:87" ht="14.25" customHeight="1" x14ac:dyDescent="0.25">
      <c r="E48" s="364">
        <v>0</v>
      </c>
      <c r="F48" s="368">
        <v>8</v>
      </c>
      <c r="G48" s="214">
        <f t="shared" si="4"/>
        <v>0</v>
      </c>
      <c r="H48" s="366">
        <v>0</v>
      </c>
      <c r="I48" s="366">
        <v>0</v>
      </c>
      <c r="J48" s="408">
        <f t="shared" si="5"/>
        <v>0</v>
      </c>
      <c r="K48" s="403" t="str">
        <f t="shared" si="0"/>
        <v/>
      </c>
      <c r="L48" s="381">
        <v>8</v>
      </c>
      <c r="M48" s="408">
        <f t="shared" si="6"/>
        <v>5</v>
      </c>
      <c r="N48" s="403" t="str">
        <f t="shared" si="1"/>
        <v>devoir terminer quelque chose / exigences élevées / ne pas faire confiance</v>
      </c>
      <c r="O48" s="410" t="s">
        <v>59</v>
      </c>
      <c r="P48" s="418"/>
      <c r="Q48" s="418"/>
      <c r="R48" s="418"/>
      <c r="S48" s="402"/>
      <c r="T48" s="402" t="str">
        <f t="shared" si="7"/>
        <v>--</v>
      </c>
      <c r="U48" s="428">
        <f t="shared" si="8"/>
        <v>0</v>
      </c>
      <c r="V48" s="408">
        <f t="shared" si="9"/>
        <v>0</v>
      </c>
      <c r="W48" s="403" t="str">
        <f t="shared" si="2"/>
        <v/>
      </c>
      <c r="X48" s="381">
        <v>8</v>
      </c>
      <c r="Y48" s="408">
        <f t="shared" si="10"/>
        <v>7</v>
      </c>
      <c r="Z48" s="403" t="str">
        <f t="shared" si="3"/>
        <v>devoir terminer quelque chose / exigences élevées / ne pas faire confiance</v>
      </c>
      <c r="AB48" s="369">
        <v>8</v>
      </c>
      <c r="AC48" s="402"/>
      <c r="AD48" s="402"/>
      <c r="AE48" s="402"/>
      <c r="AF48" s="402"/>
      <c r="AG48" s="402"/>
      <c r="AH48" s="402"/>
      <c r="AI48" s="402"/>
      <c r="AJ48" s="402"/>
      <c r="AK48" s="402">
        <v>0</v>
      </c>
      <c r="AL48" s="402">
        <v>5</v>
      </c>
      <c r="AM48" s="402">
        <v>0</v>
      </c>
      <c r="AN48" s="402">
        <v>7</v>
      </c>
      <c r="AO48" s="402"/>
      <c r="AP48" s="402"/>
      <c r="AQ48" s="402"/>
      <c r="AR48" s="408">
        <f t="shared" si="11"/>
        <v>0</v>
      </c>
      <c r="AS48" s="402" t="str">
        <f t="shared" si="12"/>
        <v/>
      </c>
      <c r="AT48" s="402" t="str">
        <f t="shared" si="13"/>
        <v/>
      </c>
      <c r="AU48" s="402" t="str">
        <f t="shared" si="14"/>
        <v/>
      </c>
      <c r="AV48" s="402" t="str">
        <f t="shared" si="15"/>
        <v/>
      </c>
      <c r="AW48" s="402"/>
      <c r="AX48" s="402"/>
      <c r="AY48" s="402"/>
      <c r="AZ48" s="402"/>
      <c r="BA48" s="402"/>
      <c r="BB48" s="402"/>
      <c r="BC48" s="402"/>
      <c r="BD48" s="402"/>
      <c r="BE48" s="402"/>
      <c r="BF48" s="402"/>
      <c r="BG48" s="402"/>
      <c r="BH48" s="402"/>
      <c r="BI48" s="402"/>
      <c r="BJ48" s="402"/>
      <c r="BK48" s="402"/>
      <c r="BL48" s="402"/>
      <c r="BM48" s="402"/>
      <c r="BN48" s="402"/>
      <c r="BO48" s="402"/>
      <c r="BP48" s="402"/>
      <c r="BQ48" s="402"/>
      <c r="BR48" s="402"/>
      <c r="BS48" s="402"/>
      <c r="BT48" s="402"/>
      <c r="BU48" s="402"/>
      <c r="BV48" s="402"/>
      <c r="BW48" s="402"/>
      <c r="BX48" s="402"/>
      <c r="BY48" s="355" t="s">
        <v>1287</v>
      </c>
      <c r="BZ48" s="355" t="s">
        <v>1288</v>
      </c>
      <c r="CA48" s="355" t="s">
        <v>1289</v>
      </c>
      <c r="CB48" s="355" t="s">
        <v>1290</v>
      </c>
      <c r="CF48" s="351" t="s">
        <v>58</v>
      </c>
      <c r="CG48" s="351" t="s">
        <v>59</v>
      </c>
      <c r="CH48" s="352">
        <v>8</v>
      </c>
      <c r="CI48" s="352">
        <v>450</v>
      </c>
    </row>
    <row r="49" spans="5:87" ht="14.25" customHeight="1" x14ac:dyDescent="0.25">
      <c r="E49" s="364">
        <v>0</v>
      </c>
      <c r="F49" s="368">
        <v>8</v>
      </c>
      <c r="G49" s="214">
        <f t="shared" si="4"/>
        <v>0</v>
      </c>
      <c r="H49" s="366">
        <v>0</v>
      </c>
      <c r="I49" s="366">
        <v>0</v>
      </c>
      <c r="J49" s="408">
        <f t="shared" si="5"/>
        <v>0</v>
      </c>
      <c r="K49" s="403" t="str">
        <f t="shared" si="0"/>
        <v/>
      </c>
      <c r="L49" s="381">
        <v>8</v>
      </c>
      <c r="M49" s="408">
        <f t="shared" si="6"/>
        <v>5</v>
      </c>
      <c r="N49" s="403" t="str">
        <f t="shared" si="1"/>
        <v>contenir ses émotions : gros soucis / forte rancune / animosité / colère explosive</v>
      </c>
      <c r="O49" s="410" t="s">
        <v>60</v>
      </c>
      <c r="P49" s="418"/>
      <c r="Q49" s="418"/>
      <c r="R49" s="418"/>
      <c r="S49" s="402"/>
      <c r="T49" s="402" t="str">
        <f t="shared" si="7"/>
        <v>--</v>
      </c>
      <c r="U49" s="428">
        <f t="shared" si="8"/>
        <v>0</v>
      </c>
      <c r="V49" s="408">
        <f t="shared" si="9"/>
        <v>0</v>
      </c>
      <c r="W49" s="403" t="str">
        <f t="shared" si="2"/>
        <v/>
      </c>
      <c r="X49" s="381">
        <v>8</v>
      </c>
      <c r="Y49" s="408">
        <f t="shared" si="10"/>
        <v>8</v>
      </c>
      <c r="Z49" s="403" t="str">
        <f t="shared" si="3"/>
        <v>contenir ses émotions : gros soucis / forte rancune / animosité / colère explosive</v>
      </c>
      <c r="AB49" s="369">
        <v>8</v>
      </c>
      <c r="AC49" s="402"/>
      <c r="AD49" s="402"/>
      <c r="AE49" s="402"/>
      <c r="AF49" s="402"/>
      <c r="AG49" s="402"/>
      <c r="AH49" s="402"/>
      <c r="AI49" s="402"/>
      <c r="AJ49" s="402"/>
      <c r="AK49" s="402">
        <v>0</v>
      </c>
      <c r="AL49" s="402">
        <v>5</v>
      </c>
      <c r="AM49" s="402">
        <v>0</v>
      </c>
      <c r="AN49" s="402">
        <v>8</v>
      </c>
      <c r="AO49" s="402"/>
      <c r="AP49" s="402"/>
      <c r="AQ49" s="402"/>
      <c r="AR49" s="408">
        <f t="shared" si="11"/>
        <v>0</v>
      </c>
      <c r="AS49" s="402" t="str">
        <f t="shared" si="12"/>
        <v/>
      </c>
      <c r="AT49" s="402" t="str">
        <f t="shared" si="13"/>
        <v/>
      </c>
      <c r="AU49" s="402" t="str">
        <f t="shared" si="14"/>
        <v/>
      </c>
      <c r="AV49" s="402" t="str">
        <f t="shared" si="15"/>
        <v/>
      </c>
      <c r="AW49" s="402"/>
      <c r="AX49" s="402"/>
      <c r="AY49" s="402"/>
      <c r="AZ49" s="402"/>
      <c r="BA49" s="402"/>
      <c r="BB49" s="402"/>
      <c r="BC49" s="402"/>
      <c r="BD49" s="402"/>
      <c r="BE49" s="402"/>
      <c r="BF49" s="402"/>
      <c r="BG49" s="402"/>
      <c r="BH49" s="402"/>
      <c r="BI49" s="402"/>
      <c r="BJ49" s="402"/>
      <c r="BK49" s="402"/>
      <c r="BL49" s="402"/>
      <c r="BM49" s="402"/>
      <c r="BN49" s="402"/>
      <c r="BO49" s="402"/>
      <c r="BP49" s="402"/>
      <c r="BQ49" s="402"/>
      <c r="BR49" s="402"/>
      <c r="BS49" s="402"/>
      <c r="BT49" s="402"/>
      <c r="BU49" s="402"/>
      <c r="BV49" s="402"/>
      <c r="BW49" s="402"/>
      <c r="BX49" s="402"/>
      <c r="BY49" s="355" t="s">
        <v>1291</v>
      </c>
      <c r="BZ49" s="355" t="s">
        <v>1292</v>
      </c>
      <c r="CA49" s="355" t="s">
        <v>1293</v>
      </c>
      <c r="CB49" s="355" t="s">
        <v>1294</v>
      </c>
      <c r="CF49" s="351" t="s">
        <v>58</v>
      </c>
      <c r="CG49" s="351" t="s">
        <v>60</v>
      </c>
      <c r="CH49" s="352">
        <v>8</v>
      </c>
      <c r="CI49" s="352">
        <v>460</v>
      </c>
    </row>
    <row r="50" spans="5:87" ht="14.25" customHeight="1" x14ac:dyDescent="0.25">
      <c r="E50" s="364">
        <v>0</v>
      </c>
      <c r="F50" s="368">
        <v>8</v>
      </c>
      <c r="G50" s="214">
        <f t="shared" si="4"/>
        <v>0</v>
      </c>
      <c r="H50" s="366">
        <v>0</v>
      </c>
      <c r="I50" s="366">
        <v>0</v>
      </c>
      <c r="J50" s="408">
        <f t="shared" si="5"/>
        <v>0</v>
      </c>
      <c r="K50" s="403" t="str">
        <f t="shared" si="0"/>
        <v/>
      </c>
      <c r="L50" s="381">
        <v>8</v>
      </c>
      <c r="M50" s="408">
        <f t="shared" si="6"/>
        <v>12</v>
      </c>
      <c r="N50" s="403" t="str">
        <f t="shared" si="1"/>
        <v>colère explosive / stress</v>
      </c>
      <c r="O50" s="410" t="s">
        <v>61</v>
      </c>
      <c r="P50" s="418"/>
      <c r="Q50" s="418"/>
      <c r="R50" s="418"/>
      <c r="S50" s="402"/>
      <c r="T50" s="402" t="str">
        <f t="shared" si="7"/>
        <v>--</v>
      </c>
      <c r="U50" s="428">
        <f t="shared" si="8"/>
        <v>0</v>
      </c>
      <c r="V50" s="408">
        <f t="shared" si="9"/>
        <v>0</v>
      </c>
      <c r="W50" s="403" t="str">
        <f t="shared" si="2"/>
        <v/>
      </c>
      <c r="X50" s="381">
        <v>8</v>
      </c>
      <c r="Y50" s="408">
        <f t="shared" si="10"/>
        <v>3</v>
      </c>
      <c r="Z50" s="403" t="str">
        <f t="shared" si="3"/>
        <v>colère explosive / stress</v>
      </c>
      <c r="AB50" s="369">
        <v>8</v>
      </c>
      <c r="AC50" s="402"/>
      <c r="AD50" s="402"/>
      <c r="AE50" s="402"/>
      <c r="AF50" s="402"/>
      <c r="AG50" s="402"/>
      <c r="AH50" s="402"/>
      <c r="AI50" s="402"/>
      <c r="AJ50" s="402"/>
      <c r="AK50" s="402">
        <v>0</v>
      </c>
      <c r="AL50" s="402">
        <v>12</v>
      </c>
      <c r="AM50" s="402">
        <v>0</v>
      </c>
      <c r="AN50" s="402">
        <v>3</v>
      </c>
      <c r="AO50" s="402"/>
      <c r="AP50" s="402"/>
      <c r="AQ50" s="402"/>
      <c r="AR50" s="408">
        <f t="shared" si="11"/>
        <v>0</v>
      </c>
      <c r="AS50" s="402" t="str">
        <f t="shared" si="12"/>
        <v/>
      </c>
      <c r="AT50" s="402" t="str">
        <f t="shared" si="13"/>
        <v/>
      </c>
      <c r="AU50" s="402" t="str">
        <f t="shared" si="14"/>
        <v/>
      </c>
      <c r="AV50" s="402" t="str">
        <f t="shared" si="15"/>
        <v/>
      </c>
      <c r="AW50" s="402"/>
      <c r="AX50" s="402"/>
      <c r="AY50" s="402"/>
      <c r="AZ50" s="402"/>
      <c r="BA50" s="402"/>
      <c r="BB50" s="402"/>
      <c r="BC50" s="402"/>
      <c r="BD50" s="402"/>
      <c r="BE50" s="402"/>
      <c r="BF50" s="402"/>
      <c r="BG50" s="402"/>
      <c r="BH50" s="402"/>
      <c r="BI50" s="402"/>
      <c r="BJ50" s="402"/>
      <c r="BK50" s="402"/>
      <c r="BL50" s="402"/>
      <c r="BM50" s="402"/>
      <c r="BN50" s="402"/>
      <c r="BO50" s="402"/>
      <c r="BP50" s="402"/>
      <c r="BQ50" s="402"/>
      <c r="BR50" s="402"/>
      <c r="BS50" s="402"/>
      <c r="BT50" s="402"/>
      <c r="BU50" s="402"/>
      <c r="BV50" s="402"/>
      <c r="BW50" s="402"/>
      <c r="BX50" s="402"/>
      <c r="BY50" s="355" t="s">
        <v>1295</v>
      </c>
      <c r="BZ50" s="355" t="s">
        <v>1296</v>
      </c>
      <c r="CA50" s="355" t="s">
        <v>1297</v>
      </c>
      <c r="CB50" s="355" t="s">
        <v>1298</v>
      </c>
      <c r="CF50" s="351" t="s">
        <v>58</v>
      </c>
      <c r="CG50" s="351" t="s">
        <v>61</v>
      </c>
      <c r="CH50" s="352">
        <v>8</v>
      </c>
      <c r="CI50" s="352">
        <v>470</v>
      </c>
    </row>
    <row r="51" spans="5:87" ht="14.25" customHeight="1" x14ac:dyDescent="0.25">
      <c r="E51" s="364">
        <v>0</v>
      </c>
      <c r="F51" s="368">
        <v>8</v>
      </c>
      <c r="G51" s="214">
        <f t="shared" si="4"/>
        <v>1</v>
      </c>
      <c r="H51" s="366">
        <v>3</v>
      </c>
      <c r="I51" s="366">
        <v>3</v>
      </c>
      <c r="J51" s="408">
        <f t="shared" si="5"/>
        <v>0</v>
      </c>
      <c r="K51" s="403" t="str">
        <f t="shared" si="0"/>
        <v/>
      </c>
      <c r="L51" s="381">
        <v>8</v>
      </c>
      <c r="M51" s="408">
        <f t="shared" si="6"/>
        <v>0</v>
      </c>
      <c r="N51" s="403" t="str">
        <f t="shared" si="1"/>
        <v/>
      </c>
      <c r="O51" s="410" t="s">
        <v>62</v>
      </c>
      <c r="P51" s="418"/>
      <c r="Q51" s="418"/>
      <c r="R51" s="418"/>
      <c r="S51" s="402"/>
      <c r="T51" s="402" t="str">
        <f t="shared" si="7"/>
        <v>--</v>
      </c>
      <c r="U51" s="428">
        <f t="shared" si="8"/>
        <v>0</v>
      </c>
      <c r="V51" s="408">
        <f t="shared" si="9"/>
        <v>0</v>
      </c>
      <c r="W51" s="403" t="str">
        <f t="shared" si="2"/>
        <v/>
      </c>
      <c r="X51" s="381">
        <v>8</v>
      </c>
      <c r="Y51" s="408">
        <f t="shared" si="10"/>
        <v>5</v>
      </c>
      <c r="Z51" s="403" t="str">
        <f t="shared" si="3"/>
        <v>générer des tensions / en conflit avec d'autres personnes / ne pas respecter les autres</v>
      </c>
      <c r="AB51" s="369">
        <v>8</v>
      </c>
      <c r="AC51" s="402"/>
      <c r="AD51" s="402"/>
      <c r="AE51" s="402"/>
      <c r="AF51" s="402"/>
      <c r="AG51" s="402"/>
      <c r="AH51" s="402"/>
      <c r="AI51" s="402"/>
      <c r="AJ51" s="402"/>
      <c r="AK51" s="402">
        <v>0</v>
      </c>
      <c r="AL51" s="402">
        <v>0</v>
      </c>
      <c r="AM51" s="402">
        <v>0</v>
      </c>
      <c r="AN51" s="402">
        <v>5</v>
      </c>
      <c r="AO51" s="402"/>
      <c r="AP51" s="402"/>
      <c r="AQ51" s="402"/>
      <c r="AR51" s="408">
        <f t="shared" si="11"/>
        <v>0</v>
      </c>
      <c r="AS51" s="402" t="str">
        <f t="shared" si="12"/>
        <v/>
      </c>
      <c r="AT51" s="402" t="str">
        <f t="shared" si="13"/>
        <v/>
      </c>
      <c r="AU51" s="402" t="str">
        <f t="shared" si="14"/>
        <v/>
      </c>
      <c r="AV51" s="402" t="str">
        <f t="shared" si="15"/>
        <v/>
      </c>
      <c r="AW51" s="402"/>
      <c r="AX51" s="402"/>
      <c r="AY51" s="402"/>
      <c r="AZ51" s="402"/>
      <c r="BA51" s="402"/>
      <c r="BB51" s="402"/>
      <c r="BC51" s="402"/>
      <c r="BD51" s="402"/>
      <c r="BE51" s="402"/>
      <c r="BF51" s="402"/>
      <c r="BG51" s="402"/>
      <c r="BH51" s="402"/>
      <c r="BI51" s="402"/>
      <c r="BJ51" s="402"/>
      <c r="BK51" s="402"/>
      <c r="BL51" s="402"/>
      <c r="BM51" s="402"/>
      <c r="BN51" s="402"/>
      <c r="BO51" s="402"/>
      <c r="BP51" s="402"/>
      <c r="BQ51" s="402"/>
      <c r="BR51" s="402"/>
      <c r="BS51" s="402"/>
      <c r="BT51" s="402"/>
      <c r="BU51" s="402"/>
      <c r="BV51" s="402"/>
      <c r="BW51" s="402"/>
      <c r="BX51" s="402"/>
      <c r="BY51" s="355" t="s">
        <v>1277</v>
      </c>
      <c r="BZ51" s="355" t="s">
        <v>1278</v>
      </c>
      <c r="CA51" s="355" t="s">
        <v>1299</v>
      </c>
      <c r="CB51" s="355" t="s">
        <v>1300</v>
      </c>
      <c r="CF51" s="351" t="s">
        <v>58</v>
      </c>
      <c r="CG51" s="351" t="s">
        <v>62</v>
      </c>
      <c r="CH51" s="352">
        <v>8</v>
      </c>
      <c r="CI51" s="352">
        <v>480</v>
      </c>
    </row>
    <row r="52" spans="5:87" ht="14.25" customHeight="1" x14ac:dyDescent="0.25">
      <c r="E52" s="364">
        <v>0</v>
      </c>
      <c r="F52" s="368">
        <v>8</v>
      </c>
      <c r="G52" s="214">
        <f t="shared" si="4"/>
        <v>1</v>
      </c>
      <c r="H52" s="366">
        <v>5</v>
      </c>
      <c r="I52" s="366">
        <v>3</v>
      </c>
      <c r="J52" s="408">
        <f t="shared" si="5"/>
        <v>0</v>
      </c>
      <c r="K52" s="403" t="str">
        <f t="shared" si="0"/>
        <v/>
      </c>
      <c r="L52" s="381">
        <v>8</v>
      </c>
      <c r="M52" s="408">
        <f t="shared" si="6"/>
        <v>6</v>
      </c>
      <c r="N52" s="403" t="str">
        <f t="shared" si="1"/>
        <v>grand stress / nombreuses peurs / être dans la survie</v>
      </c>
      <c r="O52" s="410" t="s">
        <v>63</v>
      </c>
      <c r="P52" s="418"/>
      <c r="Q52" s="418"/>
      <c r="R52" s="418"/>
      <c r="S52" s="402"/>
      <c r="T52" s="402" t="str">
        <f t="shared" si="7"/>
        <v>--</v>
      </c>
      <c r="U52" s="428">
        <f t="shared" si="8"/>
        <v>0</v>
      </c>
      <c r="V52" s="408">
        <f t="shared" si="9"/>
        <v>3</v>
      </c>
      <c r="W52" s="403" t="str">
        <f t="shared" si="2"/>
        <v>besoin d’émotions forte / aimer se stresser</v>
      </c>
      <c r="X52" s="381">
        <v>8</v>
      </c>
      <c r="Y52" s="408">
        <f t="shared" si="10"/>
        <v>5</v>
      </c>
      <c r="Z52" s="403" t="str">
        <f t="shared" si="3"/>
        <v>grand stress / nombreuses peurs / être dans la survie</v>
      </c>
      <c r="AB52" s="369">
        <v>8</v>
      </c>
      <c r="AC52" s="402"/>
      <c r="AD52" s="402"/>
      <c r="AE52" s="402"/>
      <c r="AF52" s="402"/>
      <c r="AG52" s="402"/>
      <c r="AH52" s="402"/>
      <c r="AI52" s="402"/>
      <c r="AJ52" s="402"/>
      <c r="AK52" s="402">
        <v>0</v>
      </c>
      <c r="AL52" s="402">
        <v>6</v>
      </c>
      <c r="AM52" s="402">
        <v>3</v>
      </c>
      <c r="AN52" s="402">
        <v>5</v>
      </c>
      <c r="AO52" s="402"/>
      <c r="AP52" s="402"/>
      <c r="AQ52" s="402"/>
      <c r="AR52" s="408">
        <f t="shared" si="11"/>
        <v>0</v>
      </c>
      <c r="AS52" s="402" t="str">
        <f t="shared" si="12"/>
        <v/>
      </c>
      <c r="AT52" s="402" t="str">
        <f t="shared" si="13"/>
        <v/>
      </c>
      <c r="AU52" s="402" t="str">
        <f t="shared" si="14"/>
        <v/>
      </c>
      <c r="AV52" s="402" t="str">
        <f t="shared" si="15"/>
        <v/>
      </c>
      <c r="AW52" s="402"/>
      <c r="AX52" s="402"/>
      <c r="AY52" s="402"/>
      <c r="AZ52" s="402"/>
      <c r="BA52" s="402"/>
      <c r="BB52" s="402"/>
      <c r="BC52" s="402"/>
      <c r="BD52" s="402"/>
      <c r="BE52" s="402"/>
      <c r="BF52" s="402"/>
      <c r="BG52" s="402"/>
      <c r="BH52" s="402"/>
      <c r="BI52" s="402"/>
      <c r="BJ52" s="402"/>
      <c r="BK52" s="402"/>
      <c r="BL52" s="402"/>
      <c r="BM52" s="402"/>
      <c r="BN52" s="402"/>
      <c r="BO52" s="402"/>
      <c r="BP52" s="402"/>
      <c r="BQ52" s="402"/>
      <c r="BR52" s="402"/>
      <c r="BS52" s="402"/>
      <c r="BT52" s="402"/>
      <c r="BU52" s="402"/>
      <c r="BV52" s="402"/>
      <c r="BW52" s="402"/>
      <c r="BX52" s="402"/>
      <c r="BY52" s="355" t="s">
        <v>1301</v>
      </c>
      <c r="BZ52" s="355" t="s">
        <v>1302</v>
      </c>
      <c r="CA52" s="355" t="s">
        <v>155</v>
      </c>
      <c r="CB52" s="355" t="s">
        <v>1303</v>
      </c>
      <c r="CF52" s="351" t="s">
        <v>58</v>
      </c>
      <c r="CG52" s="351" t="s">
        <v>63</v>
      </c>
      <c r="CH52" s="352">
        <v>8</v>
      </c>
      <c r="CI52" s="352">
        <v>490</v>
      </c>
    </row>
    <row r="53" spans="5:87" ht="14.25" customHeight="1" x14ac:dyDescent="0.25">
      <c r="E53" s="364">
        <v>0</v>
      </c>
      <c r="F53" s="368">
        <v>8</v>
      </c>
      <c r="G53" s="214">
        <f t="shared" si="4"/>
        <v>0</v>
      </c>
      <c r="H53" s="366">
        <v>0</v>
      </c>
      <c r="I53" s="366">
        <v>0</v>
      </c>
      <c r="J53" s="408">
        <f t="shared" si="5"/>
        <v>0</v>
      </c>
      <c r="K53" s="403" t="str">
        <f t="shared" si="0"/>
        <v/>
      </c>
      <c r="L53" s="381">
        <v>8</v>
      </c>
      <c r="M53" s="408">
        <f t="shared" si="6"/>
        <v>8</v>
      </c>
      <c r="N53" s="403" t="str">
        <f t="shared" si="1"/>
        <v>événement ou conflit à digérer</v>
      </c>
      <c r="O53" s="410" t="s">
        <v>64</v>
      </c>
      <c r="P53" s="418"/>
      <c r="Q53" s="418"/>
      <c r="R53" s="418"/>
      <c r="S53" s="402"/>
      <c r="T53" s="402" t="str">
        <f t="shared" si="7"/>
        <v>--</v>
      </c>
      <c r="U53" s="428">
        <f t="shared" si="8"/>
        <v>0</v>
      </c>
      <c r="V53" s="408">
        <f t="shared" si="9"/>
        <v>0</v>
      </c>
      <c r="W53" s="403" t="str">
        <f t="shared" si="2"/>
        <v/>
      </c>
      <c r="X53" s="381">
        <v>8</v>
      </c>
      <c r="Y53" s="408">
        <f t="shared" si="10"/>
        <v>7</v>
      </c>
      <c r="Z53" s="403" t="str">
        <f t="shared" si="3"/>
        <v>événement ou conflit à digérer</v>
      </c>
      <c r="AB53" s="369">
        <v>8</v>
      </c>
      <c r="AC53" s="402"/>
      <c r="AD53" s="402"/>
      <c r="AE53" s="402"/>
      <c r="AF53" s="402"/>
      <c r="AG53" s="402"/>
      <c r="AH53" s="402"/>
      <c r="AI53" s="402"/>
      <c r="AJ53" s="402"/>
      <c r="AK53" s="402">
        <v>0</v>
      </c>
      <c r="AL53" s="402">
        <v>8</v>
      </c>
      <c r="AM53" s="402">
        <v>0</v>
      </c>
      <c r="AN53" s="402">
        <v>7</v>
      </c>
      <c r="AO53" s="402"/>
      <c r="AP53" s="402"/>
      <c r="AQ53" s="402"/>
      <c r="AR53" s="408">
        <f t="shared" si="11"/>
        <v>0</v>
      </c>
      <c r="AS53" s="402" t="str">
        <f t="shared" si="12"/>
        <v/>
      </c>
      <c r="AT53" s="402" t="str">
        <f t="shared" si="13"/>
        <v/>
      </c>
      <c r="AU53" s="402" t="str">
        <f t="shared" si="14"/>
        <v/>
      </c>
      <c r="AV53" s="402" t="str">
        <f t="shared" si="15"/>
        <v/>
      </c>
      <c r="AW53" s="402"/>
      <c r="AX53" s="402"/>
      <c r="AY53" s="402"/>
      <c r="AZ53" s="402"/>
      <c r="BA53" s="402"/>
      <c r="BB53" s="402"/>
      <c r="BC53" s="402"/>
      <c r="BD53" s="402"/>
      <c r="BE53" s="402"/>
      <c r="BF53" s="402"/>
      <c r="BG53" s="402"/>
      <c r="BH53" s="402"/>
      <c r="BI53" s="402"/>
      <c r="BJ53" s="402"/>
      <c r="BK53" s="402"/>
      <c r="BL53" s="402"/>
      <c r="BM53" s="402"/>
      <c r="BN53" s="402"/>
      <c r="BO53" s="402"/>
      <c r="BP53" s="402"/>
      <c r="BQ53" s="402"/>
      <c r="BR53" s="402"/>
      <c r="BS53" s="402"/>
      <c r="BT53" s="402"/>
      <c r="BU53" s="402"/>
      <c r="BV53" s="402"/>
      <c r="BW53" s="402"/>
      <c r="BX53" s="402"/>
      <c r="BY53" s="355" t="s">
        <v>1304</v>
      </c>
      <c r="BZ53" s="355" t="s">
        <v>1305</v>
      </c>
      <c r="CA53" s="355" t="s">
        <v>156</v>
      </c>
      <c r="CB53" s="355" t="s">
        <v>157</v>
      </c>
      <c r="CF53" s="351" t="s">
        <v>58</v>
      </c>
      <c r="CG53" s="351" t="s">
        <v>64</v>
      </c>
      <c r="CH53" s="352">
        <v>8</v>
      </c>
      <c r="CI53" s="352">
        <v>500</v>
      </c>
    </row>
    <row r="54" spans="5:87" ht="14.25" customHeight="1" x14ac:dyDescent="0.25">
      <c r="E54" s="364">
        <v>0</v>
      </c>
      <c r="F54" s="368">
        <v>8</v>
      </c>
      <c r="G54" s="214">
        <f t="shared" si="4"/>
        <v>0</v>
      </c>
      <c r="H54" s="366">
        <v>0</v>
      </c>
      <c r="I54" s="366">
        <v>0</v>
      </c>
      <c r="J54" s="408">
        <f t="shared" si="5"/>
        <v>0</v>
      </c>
      <c r="K54" s="403" t="str">
        <f t="shared" si="0"/>
        <v/>
      </c>
      <c r="L54" s="381">
        <v>8</v>
      </c>
      <c r="M54" s="408">
        <f t="shared" si="6"/>
        <v>9</v>
      </c>
      <c r="N54" s="403" t="str">
        <f t="shared" si="1"/>
        <v>liens familiaux ou professionnels toxiques / refuser la réalité</v>
      </c>
      <c r="O54" s="410" t="s">
        <v>65</v>
      </c>
      <c r="P54" s="418"/>
      <c r="Q54" s="418"/>
      <c r="R54" s="418"/>
      <c r="S54" s="402"/>
      <c r="T54" s="402" t="str">
        <f t="shared" si="7"/>
        <v>--</v>
      </c>
      <c r="U54" s="428">
        <f t="shared" si="8"/>
        <v>0</v>
      </c>
      <c r="V54" s="408">
        <f t="shared" si="9"/>
        <v>0</v>
      </c>
      <c r="W54" s="403" t="str">
        <f t="shared" si="2"/>
        <v/>
      </c>
      <c r="X54" s="381">
        <v>8</v>
      </c>
      <c r="Y54" s="408">
        <f t="shared" si="10"/>
        <v>9</v>
      </c>
      <c r="Z54" s="403" t="str">
        <f t="shared" si="3"/>
        <v>liens familiaux ou professionnels toxiques / refuser la réalité</v>
      </c>
      <c r="AB54" s="369">
        <v>8</v>
      </c>
      <c r="AC54" s="402"/>
      <c r="AD54" s="402"/>
      <c r="AE54" s="402"/>
      <c r="AF54" s="402"/>
      <c r="AG54" s="402"/>
      <c r="AH54" s="402"/>
      <c r="AI54" s="402"/>
      <c r="AJ54" s="402"/>
      <c r="AK54" s="402">
        <v>0</v>
      </c>
      <c r="AL54" s="402">
        <v>9</v>
      </c>
      <c r="AM54" s="402">
        <v>0</v>
      </c>
      <c r="AN54" s="402">
        <v>9</v>
      </c>
      <c r="AO54" s="402"/>
      <c r="AP54" s="402"/>
      <c r="AQ54" s="402"/>
      <c r="AR54" s="408">
        <f t="shared" si="11"/>
        <v>0</v>
      </c>
      <c r="AS54" s="402" t="str">
        <f t="shared" si="12"/>
        <v/>
      </c>
      <c r="AT54" s="402" t="str">
        <f t="shared" si="13"/>
        <v/>
      </c>
      <c r="AU54" s="402" t="str">
        <f t="shared" si="14"/>
        <v/>
      </c>
      <c r="AV54" s="402" t="str">
        <f t="shared" si="15"/>
        <v/>
      </c>
      <c r="AW54" s="402"/>
      <c r="AX54" s="402"/>
      <c r="AY54" s="402"/>
      <c r="AZ54" s="402"/>
      <c r="BA54" s="402"/>
      <c r="BB54" s="402"/>
      <c r="BC54" s="402"/>
      <c r="BD54" s="402"/>
      <c r="BE54" s="402"/>
      <c r="BF54" s="402"/>
      <c r="BG54" s="402"/>
      <c r="BH54" s="402"/>
      <c r="BI54" s="402"/>
      <c r="BJ54" s="402"/>
      <c r="BK54" s="402"/>
      <c r="BL54" s="402"/>
      <c r="BM54" s="402"/>
      <c r="BN54" s="402"/>
      <c r="BO54" s="402"/>
      <c r="BP54" s="402"/>
      <c r="BQ54" s="402"/>
      <c r="BR54" s="402"/>
      <c r="BS54" s="402"/>
      <c r="BT54" s="402"/>
      <c r="BU54" s="402"/>
      <c r="BV54" s="402"/>
      <c r="BW54" s="402"/>
      <c r="BX54" s="402"/>
      <c r="BY54" s="355" t="s">
        <v>1306</v>
      </c>
      <c r="BZ54" s="355" t="s">
        <v>1307</v>
      </c>
      <c r="CA54" s="355" t="s">
        <v>1308</v>
      </c>
      <c r="CB54" s="355" t="s">
        <v>1309</v>
      </c>
      <c r="CF54" s="351" t="s">
        <v>58</v>
      </c>
      <c r="CG54" s="351" t="s">
        <v>65</v>
      </c>
      <c r="CH54" s="352">
        <v>8</v>
      </c>
      <c r="CI54" s="352">
        <v>510</v>
      </c>
    </row>
    <row r="55" spans="5:87" ht="14.25" customHeight="1" x14ac:dyDescent="0.25">
      <c r="E55" s="364">
        <v>0</v>
      </c>
      <c r="F55" s="368">
        <v>8</v>
      </c>
      <c r="G55" s="214">
        <f t="shared" si="4"/>
        <v>0</v>
      </c>
      <c r="H55" s="366">
        <v>0</v>
      </c>
      <c r="I55" s="366">
        <v>0</v>
      </c>
      <c r="J55" s="408">
        <f t="shared" si="5"/>
        <v>0</v>
      </c>
      <c r="K55" s="403" t="str">
        <f t="shared" si="0"/>
        <v/>
      </c>
      <c r="L55" s="381">
        <v>8</v>
      </c>
      <c r="M55" s="408">
        <f t="shared" si="6"/>
        <v>10</v>
      </c>
      <c r="N55" s="403" t="str">
        <f t="shared" si="1"/>
        <v>plein de soucis / rancune non réglée</v>
      </c>
      <c r="O55" s="410" t="s">
        <v>66</v>
      </c>
      <c r="P55" s="418"/>
      <c r="Q55" s="418"/>
      <c r="R55" s="418"/>
      <c r="S55" s="402"/>
      <c r="T55" s="402" t="str">
        <f t="shared" si="7"/>
        <v>--</v>
      </c>
      <c r="U55" s="428">
        <f t="shared" si="8"/>
        <v>0</v>
      </c>
      <c r="V55" s="408">
        <f t="shared" si="9"/>
        <v>0</v>
      </c>
      <c r="W55" s="403" t="str">
        <f t="shared" si="2"/>
        <v/>
      </c>
      <c r="X55" s="381">
        <v>8</v>
      </c>
      <c r="Y55" s="408">
        <f t="shared" si="10"/>
        <v>12</v>
      </c>
      <c r="Z55" s="403" t="str">
        <f t="shared" si="3"/>
        <v>plein de soucis / rancune non réglée</v>
      </c>
      <c r="AB55" s="369">
        <v>8</v>
      </c>
      <c r="AC55" s="402"/>
      <c r="AD55" s="402"/>
      <c r="AE55" s="402"/>
      <c r="AF55" s="402"/>
      <c r="AG55" s="402"/>
      <c r="AH55" s="402"/>
      <c r="AI55" s="402"/>
      <c r="AJ55" s="402"/>
      <c r="AK55" s="402">
        <v>0</v>
      </c>
      <c r="AL55" s="402">
        <v>10</v>
      </c>
      <c r="AM55" s="402">
        <v>0</v>
      </c>
      <c r="AN55" s="402">
        <v>12</v>
      </c>
      <c r="AO55" s="402"/>
      <c r="AP55" s="402"/>
      <c r="AQ55" s="402"/>
      <c r="AR55" s="408">
        <f t="shared" si="11"/>
        <v>0</v>
      </c>
      <c r="AS55" s="402" t="str">
        <f t="shared" si="12"/>
        <v/>
      </c>
      <c r="AT55" s="402" t="str">
        <f t="shared" si="13"/>
        <v/>
      </c>
      <c r="AU55" s="402" t="str">
        <f t="shared" si="14"/>
        <v/>
      </c>
      <c r="AV55" s="402" t="str">
        <f t="shared" si="15"/>
        <v/>
      </c>
      <c r="AW55" s="402"/>
      <c r="AX55" s="402"/>
      <c r="AY55" s="402"/>
      <c r="AZ55" s="402"/>
      <c r="BA55" s="402"/>
      <c r="BB55" s="402"/>
      <c r="BC55" s="402"/>
      <c r="BD55" s="402"/>
      <c r="BE55" s="402"/>
      <c r="BF55" s="402"/>
      <c r="BG55" s="402"/>
      <c r="BH55" s="402"/>
      <c r="BI55" s="402"/>
      <c r="BJ55" s="402"/>
      <c r="BK55" s="402"/>
      <c r="BL55" s="402"/>
      <c r="BM55" s="402"/>
      <c r="BN55" s="402"/>
      <c r="BO55" s="402"/>
      <c r="BP55" s="402"/>
      <c r="BQ55" s="402"/>
      <c r="BR55" s="402"/>
      <c r="BS55" s="402"/>
      <c r="BT55" s="402"/>
      <c r="BU55" s="402"/>
      <c r="BV55" s="402"/>
      <c r="BW55" s="402"/>
      <c r="BX55" s="402"/>
      <c r="BY55" s="355" t="s">
        <v>1310</v>
      </c>
      <c r="BZ55" s="355" t="s">
        <v>1311</v>
      </c>
      <c r="CA55" s="355" t="s">
        <v>1312</v>
      </c>
      <c r="CB55" s="355" t="s">
        <v>1313</v>
      </c>
      <c r="CF55" s="351" t="s">
        <v>58</v>
      </c>
      <c r="CG55" s="351" t="s">
        <v>66</v>
      </c>
      <c r="CH55" s="352">
        <v>8</v>
      </c>
      <c r="CI55" s="352">
        <v>520</v>
      </c>
    </row>
    <row r="56" spans="5:87" ht="14.25" customHeight="1" x14ac:dyDescent="0.25">
      <c r="E56" s="364">
        <v>0</v>
      </c>
      <c r="F56" s="368">
        <v>8</v>
      </c>
      <c r="G56" s="214">
        <f t="shared" si="4"/>
        <v>0</v>
      </c>
      <c r="H56" s="366">
        <v>0</v>
      </c>
      <c r="I56" s="366">
        <v>0</v>
      </c>
      <c r="J56" s="408">
        <f t="shared" si="5"/>
        <v>0</v>
      </c>
      <c r="K56" s="403" t="str">
        <f t="shared" si="0"/>
        <v/>
      </c>
      <c r="L56" s="381">
        <v>8</v>
      </c>
      <c r="M56" s="408">
        <f t="shared" si="6"/>
        <v>8</v>
      </c>
      <c r="N56" s="403" t="str">
        <f t="shared" si="1"/>
        <v>colère non exprimée</v>
      </c>
      <c r="O56" s="410" t="s">
        <v>67</v>
      </c>
      <c r="P56" s="418"/>
      <c r="Q56" s="418"/>
      <c r="R56" s="418"/>
      <c r="S56" s="402"/>
      <c r="T56" s="402" t="str">
        <f t="shared" si="7"/>
        <v>--</v>
      </c>
      <c r="U56" s="428">
        <f t="shared" si="8"/>
        <v>0</v>
      </c>
      <c r="V56" s="408">
        <f t="shared" si="9"/>
        <v>0</v>
      </c>
      <c r="W56" s="403" t="str">
        <f t="shared" si="2"/>
        <v/>
      </c>
      <c r="X56" s="381">
        <v>8</v>
      </c>
      <c r="Y56" s="408">
        <f t="shared" si="10"/>
        <v>6</v>
      </c>
      <c r="Z56" s="403" t="str">
        <f t="shared" si="3"/>
        <v>colère non exprimée</v>
      </c>
      <c r="AB56" s="369">
        <v>8</v>
      </c>
      <c r="AC56" s="402"/>
      <c r="AD56" s="402"/>
      <c r="AE56" s="402"/>
      <c r="AF56" s="402"/>
      <c r="AG56" s="402"/>
      <c r="AH56" s="402"/>
      <c r="AI56" s="402"/>
      <c r="AJ56" s="402"/>
      <c r="AK56" s="402">
        <v>0</v>
      </c>
      <c r="AL56" s="402">
        <v>8</v>
      </c>
      <c r="AM56" s="402">
        <v>0</v>
      </c>
      <c r="AN56" s="402">
        <v>6</v>
      </c>
      <c r="AO56" s="402"/>
      <c r="AP56" s="402"/>
      <c r="AQ56" s="402"/>
      <c r="AR56" s="408">
        <f t="shared" si="11"/>
        <v>0</v>
      </c>
      <c r="AS56" s="402" t="str">
        <f t="shared" si="12"/>
        <v/>
      </c>
      <c r="AT56" s="402" t="str">
        <f t="shared" si="13"/>
        <v/>
      </c>
      <c r="AU56" s="402" t="str">
        <f t="shared" si="14"/>
        <v/>
      </c>
      <c r="AV56" s="402" t="str">
        <f t="shared" si="15"/>
        <v/>
      </c>
      <c r="AW56" s="402"/>
      <c r="AX56" s="402"/>
      <c r="AY56" s="402"/>
      <c r="AZ56" s="402"/>
      <c r="BA56" s="402"/>
      <c r="BB56" s="402"/>
      <c r="BC56" s="402"/>
      <c r="BD56" s="402"/>
      <c r="BE56" s="402"/>
      <c r="BF56" s="402"/>
      <c r="BG56" s="402"/>
      <c r="BH56" s="402"/>
      <c r="BI56" s="402"/>
      <c r="BJ56" s="402"/>
      <c r="BK56" s="402"/>
      <c r="BL56" s="402"/>
      <c r="BM56" s="402"/>
      <c r="BN56" s="402"/>
      <c r="BO56" s="402"/>
      <c r="BP56" s="402"/>
      <c r="BQ56" s="402"/>
      <c r="BR56" s="402"/>
      <c r="BS56" s="402"/>
      <c r="BT56" s="402"/>
      <c r="BU56" s="402"/>
      <c r="BV56" s="402"/>
      <c r="BW56" s="402"/>
      <c r="BX56" s="402"/>
      <c r="BY56" s="355" t="s">
        <v>1314</v>
      </c>
      <c r="BZ56" s="355" t="s">
        <v>1315</v>
      </c>
      <c r="CA56" s="355" t="s">
        <v>1316</v>
      </c>
      <c r="CB56" s="355" t="s">
        <v>158</v>
      </c>
      <c r="CF56" s="351" t="s">
        <v>58</v>
      </c>
      <c r="CG56" s="351" t="s">
        <v>67</v>
      </c>
      <c r="CH56" s="352">
        <v>8</v>
      </c>
      <c r="CI56" s="352">
        <v>530</v>
      </c>
    </row>
    <row r="57" spans="5:87" ht="14.25" customHeight="1" x14ac:dyDescent="0.25">
      <c r="E57" s="364">
        <v>0</v>
      </c>
      <c r="F57" s="368">
        <v>9</v>
      </c>
      <c r="G57" s="214">
        <f t="shared" si="4"/>
        <v>0</v>
      </c>
      <c r="H57" s="366">
        <v>0</v>
      </c>
      <c r="I57" s="366">
        <v>0</v>
      </c>
      <c r="J57" s="408">
        <f t="shared" si="5"/>
        <v>0</v>
      </c>
      <c r="K57" s="403" t="str">
        <f t="shared" si="0"/>
        <v/>
      </c>
      <c r="L57" s="381">
        <v>9</v>
      </c>
      <c r="M57" s="408">
        <f t="shared" si="6"/>
        <v>6</v>
      </c>
      <c r="N57" s="403" t="str">
        <f t="shared" si="1"/>
        <v>devoir s'engager / lutter pour sa place / angoisse / oppression / chagrin</v>
      </c>
      <c r="O57" s="410" t="s">
        <v>69</v>
      </c>
      <c r="P57" s="418"/>
      <c r="Q57" s="418"/>
      <c r="R57" s="418"/>
      <c r="S57" s="402"/>
      <c r="T57" s="402" t="str">
        <f t="shared" si="7"/>
        <v>--</v>
      </c>
      <c r="U57" s="428">
        <f t="shared" si="8"/>
        <v>0</v>
      </c>
      <c r="V57" s="408">
        <f t="shared" si="9"/>
        <v>2</v>
      </c>
      <c r="W57" s="403" t="str">
        <f t="shared" si="2"/>
        <v xml:space="preserve">besoin de se sentir vivant / besoin de s'engager / besoin de prendre sa place sociale </v>
      </c>
      <c r="X57" s="381">
        <v>9</v>
      </c>
      <c r="Y57" s="408">
        <f t="shared" si="10"/>
        <v>7</v>
      </c>
      <c r="Z57" s="403" t="str">
        <f t="shared" si="3"/>
        <v>devoir s'engager / lutter pour sa place / angoisse / oppression / chagrin</v>
      </c>
      <c r="AB57" s="369">
        <v>9</v>
      </c>
      <c r="AC57" s="402"/>
      <c r="AD57" s="402"/>
      <c r="AE57" s="402"/>
      <c r="AF57" s="402"/>
      <c r="AG57" s="402"/>
      <c r="AH57" s="402"/>
      <c r="AI57" s="402"/>
      <c r="AJ57" s="402"/>
      <c r="AK57" s="402">
        <v>0</v>
      </c>
      <c r="AL57" s="402">
        <v>6</v>
      </c>
      <c r="AM57" s="402">
        <v>2</v>
      </c>
      <c r="AN57" s="402">
        <v>7</v>
      </c>
      <c r="AO57" s="402"/>
      <c r="AP57" s="402"/>
      <c r="AQ57" s="402"/>
      <c r="AR57" s="408">
        <f t="shared" si="11"/>
        <v>0</v>
      </c>
      <c r="AS57" s="402" t="str">
        <f t="shared" si="12"/>
        <v/>
      </c>
      <c r="AT57" s="402" t="str">
        <f t="shared" si="13"/>
        <v/>
      </c>
      <c r="AU57" s="402" t="str">
        <f t="shared" si="14"/>
        <v/>
      </c>
      <c r="AV57" s="402" t="str">
        <f t="shared" si="15"/>
        <v/>
      </c>
      <c r="AW57" s="402"/>
      <c r="AX57" s="402"/>
      <c r="AY57" s="402"/>
      <c r="AZ57" s="402"/>
      <c r="BA57" s="402"/>
      <c r="BB57" s="402"/>
      <c r="BC57" s="402"/>
      <c r="BD57" s="402"/>
      <c r="BE57" s="402"/>
      <c r="BF57" s="402"/>
      <c r="BG57" s="402"/>
      <c r="BH57" s="402"/>
      <c r="BI57" s="402"/>
      <c r="BJ57" s="402"/>
      <c r="BK57" s="402"/>
      <c r="BL57" s="402"/>
      <c r="BM57" s="402"/>
      <c r="BN57" s="402"/>
      <c r="BO57" s="402"/>
      <c r="BP57" s="402"/>
      <c r="BQ57" s="402"/>
      <c r="BR57" s="402"/>
      <c r="BS57" s="402"/>
      <c r="BT57" s="402"/>
      <c r="BU57" s="402"/>
      <c r="BV57" s="402"/>
      <c r="BW57" s="402"/>
      <c r="BX57" s="402"/>
      <c r="BY57" s="355" t="s">
        <v>1317</v>
      </c>
      <c r="BZ57" s="355" t="s">
        <v>1318</v>
      </c>
      <c r="CA57" s="355" t="s">
        <v>1319</v>
      </c>
      <c r="CB57" s="355" t="s">
        <v>1320</v>
      </c>
      <c r="CF57" s="351" t="s">
        <v>68</v>
      </c>
      <c r="CG57" s="351" t="s">
        <v>69</v>
      </c>
      <c r="CH57" s="352">
        <v>9</v>
      </c>
      <c r="CI57" s="352">
        <v>540</v>
      </c>
    </row>
    <row r="58" spans="5:87" ht="14.25" customHeight="1" x14ac:dyDescent="0.25">
      <c r="E58" s="364">
        <v>0</v>
      </c>
      <c r="F58" s="368">
        <v>9</v>
      </c>
      <c r="G58" s="214">
        <f t="shared" si="4"/>
        <v>0</v>
      </c>
      <c r="H58" s="366">
        <v>0</v>
      </c>
      <c r="I58" s="366">
        <v>0</v>
      </c>
      <c r="J58" s="408">
        <f t="shared" si="5"/>
        <v>0</v>
      </c>
      <c r="K58" s="403" t="str">
        <f t="shared" si="0"/>
        <v/>
      </c>
      <c r="L58" s="381">
        <v>9</v>
      </c>
      <c r="M58" s="408">
        <f t="shared" si="6"/>
        <v>9</v>
      </c>
      <c r="N58" s="403" t="str">
        <f t="shared" si="1"/>
        <v>résister aux émotions</v>
      </c>
      <c r="O58" s="410" t="s">
        <v>70</v>
      </c>
      <c r="P58" s="418"/>
      <c r="Q58" s="418"/>
      <c r="R58" s="418"/>
      <c r="S58" s="402"/>
      <c r="T58" s="402" t="str">
        <f t="shared" si="7"/>
        <v>--</v>
      </c>
      <c r="U58" s="428">
        <f t="shared" si="8"/>
        <v>0</v>
      </c>
      <c r="V58" s="408">
        <f t="shared" si="9"/>
        <v>4</v>
      </c>
      <c r="W58" s="403" t="str">
        <f t="shared" si="2"/>
        <v xml:space="preserve">besoin de garder son énergie pour quelque chose d'autre / de contenir ses émotions </v>
      </c>
      <c r="X58" s="381">
        <v>9</v>
      </c>
      <c r="Y58" s="408">
        <f t="shared" si="10"/>
        <v>6</v>
      </c>
      <c r="Z58" s="403" t="str">
        <f t="shared" si="3"/>
        <v>résister aux émotions</v>
      </c>
      <c r="AB58" s="369">
        <v>9</v>
      </c>
      <c r="AC58" s="402"/>
      <c r="AD58" s="402"/>
      <c r="AE58" s="402"/>
      <c r="AF58" s="402"/>
      <c r="AG58" s="402"/>
      <c r="AH58" s="402"/>
      <c r="AI58" s="402"/>
      <c r="AJ58" s="402"/>
      <c r="AK58" s="402">
        <v>0</v>
      </c>
      <c r="AL58" s="402">
        <v>9</v>
      </c>
      <c r="AM58" s="402">
        <v>4</v>
      </c>
      <c r="AN58" s="402">
        <v>6</v>
      </c>
      <c r="AO58" s="402"/>
      <c r="AP58" s="402"/>
      <c r="AQ58" s="402"/>
      <c r="AR58" s="408">
        <f t="shared" si="11"/>
        <v>0</v>
      </c>
      <c r="AS58" s="402" t="str">
        <f t="shared" si="12"/>
        <v/>
      </c>
      <c r="AT58" s="402" t="str">
        <f t="shared" si="13"/>
        <v/>
      </c>
      <c r="AU58" s="402" t="str">
        <f t="shared" si="14"/>
        <v/>
      </c>
      <c r="AV58" s="402" t="str">
        <f t="shared" si="15"/>
        <v/>
      </c>
      <c r="AW58" s="402"/>
      <c r="AX58" s="402"/>
      <c r="AY58" s="402"/>
      <c r="AZ58" s="402"/>
      <c r="BA58" s="402"/>
      <c r="BB58" s="402"/>
      <c r="BC58" s="402"/>
      <c r="BD58" s="402"/>
      <c r="BE58" s="402"/>
      <c r="BF58" s="402"/>
      <c r="BG58" s="402"/>
      <c r="BH58" s="402"/>
      <c r="BI58" s="402"/>
      <c r="BJ58" s="402"/>
      <c r="BK58" s="402"/>
      <c r="BL58" s="402"/>
      <c r="BM58" s="402"/>
      <c r="BN58" s="402"/>
      <c r="BO58" s="402"/>
      <c r="BP58" s="402"/>
      <c r="BQ58" s="402"/>
      <c r="BR58" s="402"/>
      <c r="BS58" s="402"/>
      <c r="BT58" s="402"/>
      <c r="BU58" s="402"/>
      <c r="BV58" s="402"/>
      <c r="BW58" s="402"/>
      <c r="BX58" s="402"/>
      <c r="BY58" s="355" t="s">
        <v>1321</v>
      </c>
      <c r="BZ58" s="355" t="s">
        <v>1322</v>
      </c>
      <c r="CA58" s="355" t="s">
        <v>1323</v>
      </c>
      <c r="CB58" s="355" t="s">
        <v>159</v>
      </c>
      <c r="CF58" s="351" t="s">
        <v>68</v>
      </c>
      <c r="CG58" s="351" t="s">
        <v>70</v>
      </c>
      <c r="CH58" s="352">
        <v>9</v>
      </c>
      <c r="CI58" s="352">
        <v>550</v>
      </c>
    </row>
    <row r="59" spans="5:87" ht="14.25" customHeight="1" x14ac:dyDescent="0.25">
      <c r="E59" s="364">
        <v>0</v>
      </c>
      <c r="F59" s="368">
        <v>9</v>
      </c>
      <c r="G59" s="214">
        <f t="shared" si="4"/>
        <v>0</v>
      </c>
      <c r="H59" s="366">
        <v>0</v>
      </c>
      <c r="I59" s="366">
        <v>0</v>
      </c>
      <c r="J59" s="408">
        <f t="shared" si="5"/>
        <v>0</v>
      </c>
      <c r="K59" s="403" t="str">
        <f t="shared" si="0"/>
        <v/>
      </c>
      <c r="L59" s="381">
        <v>9</v>
      </c>
      <c r="M59" s="408">
        <f t="shared" si="6"/>
        <v>3</v>
      </c>
      <c r="N59" s="403" t="str">
        <f t="shared" si="1"/>
        <v>état d'excitation / trop de sensations / nervosité</v>
      </c>
      <c r="O59" s="410" t="s">
        <v>71</v>
      </c>
      <c r="P59" s="418"/>
      <c r="Q59" s="418"/>
      <c r="R59" s="418"/>
      <c r="S59" s="402"/>
      <c r="T59" s="402" t="str">
        <f t="shared" si="7"/>
        <v>--</v>
      </c>
      <c r="U59" s="428">
        <f t="shared" si="8"/>
        <v>0</v>
      </c>
      <c r="V59" s="408">
        <f t="shared" si="9"/>
        <v>0</v>
      </c>
      <c r="W59" s="403" t="str">
        <f t="shared" si="2"/>
        <v/>
      </c>
      <c r="X59" s="381">
        <v>9</v>
      </c>
      <c r="Y59" s="408">
        <f t="shared" si="10"/>
        <v>1</v>
      </c>
      <c r="Z59" s="403" t="str">
        <f t="shared" si="3"/>
        <v>état d'excitation / trop de sensations / nervosité</v>
      </c>
      <c r="AB59" s="369">
        <v>9</v>
      </c>
      <c r="AC59" s="402"/>
      <c r="AD59" s="402"/>
      <c r="AE59" s="402"/>
      <c r="AF59" s="402"/>
      <c r="AG59" s="402"/>
      <c r="AH59" s="402"/>
      <c r="AI59" s="402"/>
      <c r="AJ59" s="402"/>
      <c r="AK59" s="402">
        <v>0</v>
      </c>
      <c r="AL59" s="402">
        <v>3</v>
      </c>
      <c r="AM59" s="402">
        <v>0</v>
      </c>
      <c r="AN59" s="402">
        <v>1</v>
      </c>
      <c r="AO59" s="402"/>
      <c r="AP59" s="402"/>
      <c r="AQ59" s="402"/>
      <c r="AR59" s="408">
        <f t="shared" si="11"/>
        <v>0</v>
      </c>
      <c r="AS59" s="402" t="str">
        <f t="shared" si="12"/>
        <v/>
      </c>
      <c r="AT59" s="402" t="str">
        <f t="shared" si="13"/>
        <v/>
      </c>
      <c r="AU59" s="402" t="str">
        <f t="shared" si="14"/>
        <v/>
      </c>
      <c r="AV59" s="402" t="str">
        <f t="shared" si="15"/>
        <v/>
      </c>
      <c r="AW59" s="402"/>
      <c r="AX59" s="402"/>
      <c r="AY59" s="402"/>
      <c r="AZ59" s="402"/>
      <c r="BA59" s="402"/>
      <c r="BB59" s="402"/>
      <c r="BC59" s="402"/>
      <c r="BD59" s="402"/>
      <c r="BE59" s="402"/>
      <c r="BF59" s="402"/>
      <c r="BG59" s="402"/>
      <c r="BH59" s="402"/>
      <c r="BI59" s="402"/>
      <c r="BJ59" s="402"/>
      <c r="BK59" s="402"/>
      <c r="BL59" s="402"/>
      <c r="BM59" s="402"/>
      <c r="BN59" s="402"/>
      <c r="BO59" s="402"/>
      <c r="BP59" s="402"/>
      <c r="BQ59" s="402"/>
      <c r="BR59" s="402"/>
      <c r="BS59" s="402"/>
      <c r="BT59" s="402"/>
      <c r="BU59" s="402"/>
      <c r="BV59" s="402"/>
      <c r="BW59" s="402"/>
      <c r="BX59" s="402"/>
      <c r="BY59" s="355" t="s">
        <v>1324</v>
      </c>
      <c r="BZ59" s="355" t="s">
        <v>1325</v>
      </c>
      <c r="CA59" s="355" t="s">
        <v>1326</v>
      </c>
      <c r="CB59" s="355" t="s">
        <v>1327</v>
      </c>
      <c r="CF59" s="351" t="s">
        <v>68</v>
      </c>
      <c r="CG59" s="351" t="s">
        <v>71</v>
      </c>
      <c r="CH59" s="352">
        <v>9</v>
      </c>
      <c r="CI59" s="352">
        <v>560</v>
      </c>
    </row>
    <row r="60" spans="5:87" ht="14.25" customHeight="1" x14ac:dyDescent="0.25">
      <c r="E60" s="364">
        <v>0</v>
      </c>
      <c r="F60" s="368">
        <v>9</v>
      </c>
      <c r="G60" s="214">
        <f t="shared" si="4"/>
        <v>2</v>
      </c>
      <c r="H60" s="366">
        <v>12</v>
      </c>
      <c r="I60" s="366">
        <v>3</v>
      </c>
      <c r="J60" s="408">
        <f t="shared" si="5"/>
        <v>0</v>
      </c>
      <c r="K60" s="403" t="str">
        <f t="shared" si="0"/>
        <v/>
      </c>
      <c r="L60" s="381">
        <v>9</v>
      </c>
      <c r="M60" s="408">
        <f t="shared" si="6"/>
        <v>2</v>
      </c>
      <c r="N60" s="403" t="str">
        <f t="shared" si="1"/>
        <v>stress / agitation / envie de bouger / nervosité</v>
      </c>
      <c r="O60" s="410" t="s">
        <v>72</v>
      </c>
      <c r="P60" s="418"/>
      <c r="Q60" s="418"/>
      <c r="R60" s="418"/>
      <c r="S60" s="402"/>
      <c r="T60" s="402" t="str">
        <f t="shared" si="7"/>
        <v>--</v>
      </c>
      <c r="U60" s="428">
        <f t="shared" si="8"/>
        <v>0</v>
      </c>
      <c r="V60" s="408">
        <f t="shared" si="9"/>
        <v>0</v>
      </c>
      <c r="W60" s="403" t="str">
        <f t="shared" si="2"/>
        <v/>
      </c>
      <c r="X60" s="381">
        <v>9</v>
      </c>
      <c r="Y60" s="408">
        <f t="shared" si="10"/>
        <v>-2</v>
      </c>
      <c r="Z60" s="403" t="str">
        <f t="shared" si="3"/>
        <v xml:space="preserve">diminuer les tensions / vivre l'harmonie / le bien-être / tendresse envers soi </v>
      </c>
      <c r="AB60" s="369">
        <v>9</v>
      </c>
      <c r="AC60" s="402"/>
      <c r="AD60" s="402"/>
      <c r="AE60" s="402"/>
      <c r="AF60" s="402"/>
      <c r="AG60" s="402"/>
      <c r="AH60" s="402"/>
      <c r="AI60" s="402"/>
      <c r="AJ60" s="402"/>
      <c r="AK60" s="402">
        <v>0</v>
      </c>
      <c r="AL60" s="402">
        <v>2</v>
      </c>
      <c r="AM60" s="402">
        <v>0</v>
      </c>
      <c r="AN60" s="402">
        <v>-2</v>
      </c>
      <c r="AO60" s="402"/>
      <c r="AP60" s="402"/>
      <c r="AQ60" s="402"/>
      <c r="AR60" s="408">
        <f t="shared" si="11"/>
        <v>0</v>
      </c>
      <c r="AS60" s="402" t="str">
        <f t="shared" si="12"/>
        <v/>
      </c>
      <c r="AT60" s="402" t="str">
        <f t="shared" si="13"/>
        <v/>
      </c>
      <c r="AU60" s="402" t="str">
        <f t="shared" si="14"/>
        <v/>
      </c>
      <c r="AV60" s="402" t="str">
        <f t="shared" si="15"/>
        <v/>
      </c>
      <c r="AW60" s="402"/>
      <c r="AX60" s="402"/>
      <c r="AY60" s="402"/>
      <c r="AZ60" s="402"/>
      <c r="BA60" s="402"/>
      <c r="BB60" s="402"/>
      <c r="BC60" s="402"/>
      <c r="BD60" s="402"/>
      <c r="BE60" s="402"/>
      <c r="BF60" s="402"/>
      <c r="BG60" s="402"/>
      <c r="BH60" s="402"/>
      <c r="BI60" s="402"/>
      <c r="BJ60" s="402"/>
      <c r="BK60" s="402"/>
      <c r="BL60" s="402"/>
      <c r="BM60" s="402"/>
      <c r="BN60" s="402"/>
      <c r="BO60" s="402"/>
      <c r="BP60" s="402"/>
      <c r="BQ60" s="402"/>
      <c r="BR60" s="402"/>
      <c r="BS60" s="402"/>
      <c r="BT60" s="402"/>
      <c r="BU60" s="402"/>
      <c r="BV60" s="402"/>
      <c r="BW60" s="402"/>
      <c r="BX60" s="402"/>
      <c r="BY60" s="355" t="s">
        <v>160</v>
      </c>
      <c r="BZ60" s="355" t="s">
        <v>1328</v>
      </c>
      <c r="CA60" s="355" t="s">
        <v>1329</v>
      </c>
      <c r="CB60" s="355" t="s">
        <v>1330</v>
      </c>
      <c r="CF60" s="351" t="s">
        <v>68</v>
      </c>
      <c r="CG60" s="351" t="s">
        <v>72</v>
      </c>
      <c r="CH60" s="352">
        <v>9</v>
      </c>
      <c r="CI60" s="352">
        <v>570</v>
      </c>
    </row>
    <row r="61" spans="5:87" ht="14.25" customHeight="1" x14ac:dyDescent="0.25">
      <c r="E61" s="364">
        <v>0</v>
      </c>
      <c r="F61" s="368">
        <v>9</v>
      </c>
      <c r="G61" s="214">
        <f t="shared" si="4"/>
        <v>0</v>
      </c>
      <c r="H61" s="366">
        <v>0</v>
      </c>
      <c r="I61" s="366">
        <v>0</v>
      </c>
      <c r="J61" s="408">
        <f t="shared" si="5"/>
        <v>0</v>
      </c>
      <c r="K61" s="403" t="str">
        <f t="shared" si="0"/>
        <v/>
      </c>
      <c r="L61" s="381">
        <v>9</v>
      </c>
      <c r="M61" s="408">
        <f t="shared" si="6"/>
        <v>6</v>
      </c>
      <c r="N61" s="403" t="str">
        <f t="shared" si="1"/>
        <v>égo fort / frustrations</v>
      </c>
      <c r="O61" s="410" t="s">
        <v>73</v>
      </c>
      <c r="P61" s="418"/>
      <c r="Q61" s="418"/>
      <c r="R61" s="418"/>
      <c r="S61" s="402"/>
      <c r="T61" s="402" t="str">
        <f t="shared" si="7"/>
        <v>--</v>
      </c>
      <c r="U61" s="428">
        <f t="shared" si="8"/>
        <v>0</v>
      </c>
      <c r="V61" s="408">
        <f t="shared" si="9"/>
        <v>0</v>
      </c>
      <c r="W61" s="403" t="str">
        <f t="shared" si="2"/>
        <v/>
      </c>
      <c r="X61" s="381">
        <v>9</v>
      </c>
      <c r="Y61" s="408">
        <f t="shared" si="10"/>
        <v>4</v>
      </c>
      <c r="Z61" s="403" t="str">
        <f t="shared" si="3"/>
        <v>égo fort / frustrations</v>
      </c>
      <c r="AB61" s="369">
        <v>9</v>
      </c>
      <c r="AC61" s="402"/>
      <c r="AD61" s="402"/>
      <c r="AE61" s="402"/>
      <c r="AF61" s="402"/>
      <c r="AG61" s="402"/>
      <c r="AH61" s="402"/>
      <c r="AI61" s="402"/>
      <c r="AJ61" s="402"/>
      <c r="AK61" s="402">
        <v>0</v>
      </c>
      <c r="AL61" s="402">
        <v>6</v>
      </c>
      <c r="AM61" s="402">
        <v>0</v>
      </c>
      <c r="AN61" s="402">
        <v>4</v>
      </c>
      <c r="AO61" s="402"/>
      <c r="AP61" s="402"/>
      <c r="AQ61" s="402"/>
      <c r="AR61" s="408">
        <f t="shared" si="11"/>
        <v>0</v>
      </c>
      <c r="AS61" s="402" t="str">
        <f t="shared" si="12"/>
        <v/>
      </c>
      <c r="AT61" s="402" t="str">
        <f t="shared" si="13"/>
        <v/>
      </c>
      <c r="AU61" s="402" t="str">
        <f t="shared" si="14"/>
        <v/>
      </c>
      <c r="AV61" s="402" t="str">
        <f t="shared" si="15"/>
        <v/>
      </c>
      <c r="AW61" s="402"/>
      <c r="AX61" s="402"/>
      <c r="AY61" s="402"/>
      <c r="AZ61" s="402"/>
      <c r="BA61" s="402"/>
      <c r="BB61" s="402"/>
      <c r="BC61" s="402"/>
      <c r="BD61" s="402"/>
      <c r="BE61" s="402"/>
      <c r="BF61" s="402"/>
      <c r="BG61" s="402"/>
      <c r="BH61" s="402"/>
      <c r="BI61" s="402"/>
      <c r="BJ61" s="402"/>
      <c r="BK61" s="402"/>
      <c r="BL61" s="402"/>
      <c r="BM61" s="402"/>
      <c r="BN61" s="402"/>
      <c r="BO61" s="402"/>
      <c r="BP61" s="402"/>
      <c r="BQ61" s="402"/>
      <c r="BR61" s="402"/>
      <c r="BS61" s="402"/>
      <c r="BT61" s="402"/>
      <c r="BU61" s="402"/>
      <c r="BV61" s="402"/>
      <c r="BW61" s="402"/>
      <c r="BX61" s="402"/>
      <c r="BY61" s="355" t="s">
        <v>1331</v>
      </c>
      <c r="BZ61" s="355" t="s">
        <v>1332</v>
      </c>
      <c r="CA61" s="355" t="s">
        <v>1333</v>
      </c>
      <c r="CB61" s="355" t="s">
        <v>1334</v>
      </c>
      <c r="CF61" s="351" t="s">
        <v>68</v>
      </c>
      <c r="CG61" s="351" t="s">
        <v>73</v>
      </c>
      <c r="CH61" s="352">
        <v>9</v>
      </c>
      <c r="CI61" s="352">
        <v>580</v>
      </c>
    </row>
    <row r="62" spans="5:87" ht="14.25" customHeight="1" x14ac:dyDescent="0.25">
      <c r="E62" s="364">
        <v>0</v>
      </c>
      <c r="F62" s="368">
        <v>9</v>
      </c>
      <c r="G62" s="214">
        <f t="shared" si="4"/>
        <v>0</v>
      </c>
      <c r="H62" s="366">
        <v>0</v>
      </c>
      <c r="I62" s="366">
        <v>0</v>
      </c>
      <c r="J62" s="408">
        <f t="shared" si="5"/>
        <v>2</v>
      </c>
      <c r="K62" s="403" t="str">
        <f t="shared" si="0"/>
        <v xml:space="preserve">besoin de passer à l'action / affirmation de soi </v>
      </c>
      <c r="L62" s="381">
        <v>9</v>
      </c>
      <c r="M62" s="408">
        <f t="shared" si="6"/>
        <v>7</v>
      </c>
      <c r="N62" s="403" t="str">
        <f t="shared" si="1"/>
        <v>égo fort / contrariété</v>
      </c>
      <c r="O62" s="410" t="s">
        <v>74</v>
      </c>
      <c r="P62" s="418"/>
      <c r="Q62" s="418"/>
      <c r="R62" s="418"/>
      <c r="S62" s="402"/>
      <c r="T62" s="402" t="str">
        <f t="shared" si="7"/>
        <v>--</v>
      </c>
      <c r="U62" s="428">
        <f t="shared" si="8"/>
        <v>0</v>
      </c>
      <c r="V62" s="408">
        <f t="shared" si="9"/>
        <v>2</v>
      </c>
      <c r="W62" s="403" t="str">
        <f t="shared" si="2"/>
        <v xml:space="preserve">besoin de passer à l'action / affirmation de soi </v>
      </c>
      <c r="X62" s="381">
        <v>9</v>
      </c>
      <c r="Y62" s="408">
        <f t="shared" si="10"/>
        <v>10</v>
      </c>
      <c r="Z62" s="403" t="str">
        <f t="shared" si="3"/>
        <v>égo fort / contrariété</v>
      </c>
      <c r="AB62" s="369">
        <v>9</v>
      </c>
      <c r="AC62" s="402"/>
      <c r="AD62" s="402"/>
      <c r="AE62" s="402"/>
      <c r="AF62" s="402"/>
      <c r="AG62" s="402"/>
      <c r="AH62" s="402"/>
      <c r="AI62" s="402"/>
      <c r="AJ62" s="402"/>
      <c r="AK62" s="402">
        <v>2</v>
      </c>
      <c r="AL62" s="402">
        <v>7</v>
      </c>
      <c r="AM62" s="402">
        <v>2</v>
      </c>
      <c r="AN62" s="402">
        <v>10</v>
      </c>
      <c r="AO62" s="402"/>
      <c r="AP62" s="402"/>
      <c r="AQ62" s="402"/>
      <c r="AR62" s="408">
        <f t="shared" si="11"/>
        <v>0</v>
      </c>
      <c r="AS62" s="402" t="str">
        <f t="shared" si="12"/>
        <v/>
      </c>
      <c r="AT62" s="402" t="str">
        <f t="shared" si="13"/>
        <v/>
      </c>
      <c r="AU62" s="402" t="str">
        <f t="shared" si="14"/>
        <v/>
      </c>
      <c r="AV62" s="402" t="str">
        <f t="shared" si="15"/>
        <v/>
      </c>
      <c r="AW62" s="402"/>
      <c r="AX62" s="402"/>
      <c r="AY62" s="402"/>
      <c r="AZ62" s="402"/>
      <c r="BA62" s="402"/>
      <c r="BB62" s="402"/>
      <c r="BC62" s="402"/>
      <c r="BD62" s="402"/>
      <c r="BE62" s="402"/>
      <c r="BF62" s="402"/>
      <c r="BG62" s="402"/>
      <c r="BH62" s="402"/>
      <c r="BI62" s="402"/>
      <c r="BJ62" s="402"/>
      <c r="BK62" s="402"/>
      <c r="BL62" s="402"/>
      <c r="BM62" s="402"/>
      <c r="BN62" s="402"/>
      <c r="BO62" s="402"/>
      <c r="BP62" s="402"/>
      <c r="BQ62" s="402"/>
      <c r="BR62" s="402"/>
      <c r="BS62" s="402"/>
      <c r="BT62" s="402"/>
      <c r="BU62" s="402"/>
      <c r="BV62" s="402"/>
      <c r="BW62" s="402"/>
      <c r="BX62" s="402"/>
      <c r="BY62" s="355" t="s">
        <v>1335</v>
      </c>
      <c r="BZ62" s="355" t="s">
        <v>1336</v>
      </c>
      <c r="CA62" s="355" t="s">
        <v>1337</v>
      </c>
      <c r="CB62" s="355" t="s">
        <v>1338</v>
      </c>
      <c r="CF62" s="351" t="s">
        <v>68</v>
      </c>
      <c r="CG62" s="351" t="s">
        <v>74</v>
      </c>
      <c r="CH62" s="352">
        <v>9</v>
      </c>
      <c r="CI62" s="352">
        <v>590</v>
      </c>
    </row>
    <row r="63" spans="5:87" ht="14.25" customHeight="1" x14ac:dyDescent="0.25">
      <c r="E63" s="364">
        <v>0</v>
      </c>
      <c r="F63" s="368">
        <v>9</v>
      </c>
      <c r="G63" s="214">
        <f t="shared" si="4"/>
        <v>0</v>
      </c>
      <c r="H63" s="366">
        <v>0</v>
      </c>
      <c r="I63" s="366">
        <v>0</v>
      </c>
      <c r="J63" s="408">
        <f t="shared" si="5"/>
        <v>0</v>
      </c>
      <c r="K63" s="403" t="str">
        <f t="shared" si="0"/>
        <v/>
      </c>
      <c r="L63" s="381">
        <v>9</v>
      </c>
      <c r="M63" s="408">
        <f t="shared" si="6"/>
        <v>1</v>
      </c>
      <c r="N63" s="403" t="str">
        <f t="shared" si="1"/>
        <v>se mettre ou subir une pression excessive / se sentir agressé / devoir lutter</v>
      </c>
      <c r="O63" s="410" t="s">
        <v>75</v>
      </c>
      <c r="P63" s="418"/>
      <c r="Q63" s="418"/>
      <c r="R63" s="418"/>
      <c r="S63" s="402"/>
      <c r="T63" s="402" t="str">
        <f t="shared" si="7"/>
        <v>--</v>
      </c>
      <c r="U63" s="428">
        <f t="shared" si="8"/>
        <v>0</v>
      </c>
      <c r="V63" s="408">
        <f t="shared" si="9"/>
        <v>0</v>
      </c>
      <c r="W63" s="403" t="str">
        <f t="shared" si="2"/>
        <v/>
      </c>
      <c r="X63" s="381">
        <v>9</v>
      </c>
      <c r="Y63" s="408">
        <f t="shared" si="10"/>
        <v>12</v>
      </c>
      <c r="Z63" s="403" t="str">
        <f t="shared" si="3"/>
        <v>se mettre ou subir une pression excessive / se sentir agressé / devoir lutter</v>
      </c>
      <c r="AB63" s="369">
        <v>9</v>
      </c>
      <c r="AC63" s="402"/>
      <c r="AD63" s="402"/>
      <c r="AE63" s="402"/>
      <c r="AF63" s="402"/>
      <c r="AG63" s="402"/>
      <c r="AH63" s="402"/>
      <c r="AI63" s="402"/>
      <c r="AJ63" s="402"/>
      <c r="AK63" s="402">
        <v>0</v>
      </c>
      <c r="AL63" s="402">
        <v>1</v>
      </c>
      <c r="AM63" s="402">
        <v>0</v>
      </c>
      <c r="AN63" s="402">
        <v>12</v>
      </c>
      <c r="AO63" s="402"/>
      <c r="AP63" s="402"/>
      <c r="AQ63" s="402"/>
      <c r="AR63" s="408">
        <f t="shared" si="11"/>
        <v>0</v>
      </c>
      <c r="AS63" s="402" t="str">
        <f t="shared" si="12"/>
        <v/>
      </c>
      <c r="AT63" s="402" t="str">
        <f t="shared" si="13"/>
        <v/>
      </c>
      <c r="AU63" s="402" t="str">
        <f t="shared" si="14"/>
        <v/>
      </c>
      <c r="AV63" s="402" t="str">
        <f t="shared" si="15"/>
        <v/>
      </c>
      <c r="AW63" s="402"/>
      <c r="AX63" s="402"/>
      <c r="AY63" s="402"/>
      <c r="AZ63" s="402"/>
      <c r="BA63" s="402"/>
      <c r="BB63" s="402"/>
      <c r="BC63" s="402"/>
      <c r="BD63" s="402"/>
      <c r="BE63" s="402"/>
      <c r="BF63" s="402"/>
      <c r="BG63" s="402"/>
      <c r="BH63" s="402"/>
      <c r="BI63" s="402"/>
      <c r="BJ63" s="402"/>
      <c r="BK63" s="402"/>
      <c r="BL63" s="402"/>
      <c r="BM63" s="402"/>
      <c r="BN63" s="402"/>
      <c r="BO63" s="402"/>
      <c r="BP63" s="402"/>
      <c r="BQ63" s="402"/>
      <c r="BR63" s="402"/>
      <c r="BS63" s="402"/>
      <c r="BT63" s="402"/>
      <c r="BU63" s="402"/>
      <c r="BV63" s="402"/>
      <c r="BW63" s="402"/>
      <c r="BX63" s="402"/>
      <c r="BY63" s="355" t="s">
        <v>1339</v>
      </c>
      <c r="BZ63" s="355" t="s">
        <v>161</v>
      </c>
      <c r="CA63" s="355" t="s">
        <v>1340</v>
      </c>
      <c r="CB63" s="355" t="s">
        <v>1341</v>
      </c>
      <c r="CF63" s="351" t="s">
        <v>68</v>
      </c>
      <c r="CG63" s="351" t="s">
        <v>75</v>
      </c>
      <c r="CH63" s="352">
        <v>9</v>
      </c>
      <c r="CI63" s="352">
        <v>600</v>
      </c>
    </row>
    <row r="64" spans="5:87" ht="14.25" customHeight="1" x14ac:dyDescent="0.25">
      <c r="E64" s="364">
        <v>0</v>
      </c>
      <c r="F64" s="368">
        <v>9</v>
      </c>
      <c r="G64" s="214">
        <f t="shared" si="4"/>
        <v>2</v>
      </c>
      <c r="H64" s="366">
        <v>-11</v>
      </c>
      <c r="I64" s="366">
        <v>2</v>
      </c>
      <c r="J64" s="408">
        <f t="shared" si="5"/>
        <v>0</v>
      </c>
      <c r="K64" s="403" t="str">
        <f t="shared" si="0"/>
        <v/>
      </c>
      <c r="L64" s="381">
        <v>9</v>
      </c>
      <c r="M64" s="408">
        <f t="shared" si="6"/>
        <v>0</v>
      </c>
      <c r="N64" s="403" t="str">
        <f t="shared" si="1"/>
        <v/>
      </c>
      <c r="O64" s="410" t="s">
        <v>76</v>
      </c>
      <c r="P64" s="418"/>
      <c r="Q64" s="418"/>
      <c r="R64" s="418"/>
      <c r="S64" s="402"/>
      <c r="T64" s="402" t="str">
        <f t="shared" si="7"/>
        <v>--</v>
      </c>
      <c r="U64" s="428">
        <f t="shared" si="8"/>
        <v>0</v>
      </c>
      <c r="V64" s="408">
        <f t="shared" si="9"/>
        <v>0</v>
      </c>
      <c r="W64" s="403" t="str">
        <f t="shared" si="2"/>
        <v/>
      </c>
      <c r="X64" s="381">
        <v>9</v>
      </c>
      <c r="Y64" s="408">
        <f t="shared" si="10"/>
        <v>11</v>
      </c>
      <c r="Z64" s="403" t="str">
        <f t="shared" si="3"/>
        <v>stress / pression / besoin de passer à l'action</v>
      </c>
      <c r="AB64" s="369">
        <v>9</v>
      </c>
      <c r="AC64" s="402"/>
      <c r="AD64" s="402"/>
      <c r="AE64" s="402"/>
      <c r="AF64" s="402"/>
      <c r="AG64" s="402"/>
      <c r="AH64" s="402"/>
      <c r="AI64" s="402"/>
      <c r="AJ64" s="402"/>
      <c r="AK64" s="402">
        <v>0</v>
      </c>
      <c r="AL64" s="402">
        <v>0</v>
      </c>
      <c r="AM64" s="402">
        <v>0</v>
      </c>
      <c r="AN64" s="402">
        <v>11</v>
      </c>
      <c r="AO64" s="402"/>
      <c r="AP64" s="402"/>
      <c r="AQ64" s="402"/>
      <c r="AR64" s="408">
        <f t="shared" si="11"/>
        <v>0</v>
      </c>
      <c r="AS64" s="402" t="str">
        <f t="shared" si="12"/>
        <v/>
      </c>
      <c r="AT64" s="402" t="str">
        <f t="shared" si="13"/>
        <v/>
      </c>
      <c r="AU64" s="402" t="str">
        <f t="shared" si="14"/>
        <v/>
      </c>
      <c r="AV64" s="402" t="str">
        <f t="shared" si="15"/>
        <v/>
      </c>
      <c r="AW64" s="402"/>
      <c r="AX64" s="402"/>
      <c r="AY64" s="402"/>
      <c r="AZ64" s="402"/>
      <c r="BA64" s="402"/>
      <c r="BB64" s="402"/>
      <c r="BC64" s="402"/>
      <c r="BD64" s="402"/>
      <c r="BE64" s="402"/>
      <c r="BF64" s="402"/>
      <c r="BG64" s="402"/>
      <c r="BH64" s="402"/>
      <c r="BI64" s="402"/>
      <c r="BJ64" s="402"/>
      <c r="BK64" s="402"/>
      <c r="BL64" s="402"/>
      <c r="BM64" s="402"/>
      <c r="BN64" s="402"/>
      <c r="BO64" s="402"/>
      <c r="BP64" s="402"/>
      <c r="BQ64" s="402"/>
      <c r="BR64" s="402"/>
      <c r="BS64" s="402"/>
      <c r="BT64" s="402"/>
      <c r="BU64" s="402"/>
      <c r="BV64" s="402"/>
      <c r="BW64" s="402"/>
      <c r="BX64" s="402"/>
      <c r="BY64" s="355" t="s">
        <v>162</v>
      </c>
      <c r="BZ64" s="355" t="s">
        <v>1342</v>
      </c>
      <c r="CA64" s="355" t="s">
        <v>1343</v>
      </c>
      <c r="CB64" s="355" t="s">
        <v>1344</v>
      </c>
      <c r="CF64" s="351" t="s">
        <v>68</v>
      </c>
      <c r="CG64" s="351" t="s">
        <v>76</v>
      </c>
      <c r="CH64" s="352">
        <v>9</v>
      </c>
      <c r="CI64" s="352">
        <v>610</v>
      </c>
    </row>
    <row r="65" spans="5:87" ht="14.25" customHeight="1" x14ac:dyDescent="0.25">
      <c r="E65" s="364">
        <v>0</v>
      </c>
      <c r="F65" s="368">
        <v>9</v>
      </c>
      <c r="G65" s="214">
        <f t="shared" si="4"/>
        <v>0</v>
      </c>
      <c r="H65" s="366">
        <v>0</v>
      </c>
      <c r="I65" s="366">
        <v>0</v>
      </c>
      <c r="J65" s="408">
        <f t="shared" si="5"/>
        <v>0</v>
      </c>
      <c r="K65" s="403" t="str">
        <f t="shared" si="0"/>
        <v/>
      </c>
      <c r="L65" s="381">
        <v>9</v>
      </c>
      <c r="M65" s="408">
        <f t="shared" si="6"/>
        <v>6</v>
      </c>
      <c r="N65" s="403" t="str">
        <f t="shared" si="1"/>
        <v>encaisser / se sentir agressé / être saturé d’émotions</v>
      </c>
      <c r="O65" s="410" t="s">
        <v>77</v>
      </c>
      <c r="P65" s="418"/>
      <c r="Q65" s="418"/>
      <c r="R65" s="418"/>
      <c r="S65" s="402"/>
      <c r="T65" s="402" t="str">
        <f t="shared" si="7"/>
        <v>--</v>
      </c>
      <c r="U65" s="428">
        <f t="shared" si="8"/>
        <v>0</v>
      </c>
      <c r="V65" s="408">
        <f t="shared" si="9"/>
        <v>0</v>
      </c>
      <c r="W65" s="403" t="str">
        <f t="shared" si="2"/>
        <v/>
      </c>
      <c r="X65" s="381">
        <v>9</v>
      </c>
      <c r="Y65" s="408">
        <f t="shared" si="10"/>
        <v>7</v>
      </c>
      <c r="Z65" s="403" t="str">
        <f t="shared" si="3"/>
        <v>encaisser / se sentir agressé / être saturé d’émotions</v>
      </c>
      <c r="AB65" s="369">
        <v>9</v>
      </c>
      <c r="AC65" s="402"/>
      <c r="AD65" s="402"/>
      <c r="AE65" s="402"/>
      <c r="AF65" s="402"/>
      <c r="AG65" s="402"/>
      <c r="AH65" s="402"/>
      <c r="AI65" s="402"/>
      <c r="AJ65" s="402"/>
      <c r="AK65" s="402">
        <v>0</v>
      </c>
      <c r="AL65" s="402">
        <v>6</v>
      </c>
      <c r="AM65" s="402">
        <v>0</v>
      </c>
      <c r="AN65" s="402">
        <v>7</v>
      </c>
      <c r="AO65" s="402"/>
      <c r="AP65" s="402"/>
      <c r="AQ65" s="402"/>
      <c r="AR65" s="408">
        <f t="shared" si="11"/>
        <v>0</v>
      </c>
      <c r="AS65" s="402" t="str">
        <f t="shared" si="12"/>
        <v/>
      </c>
      <c r="AT65" s="402" t="str">
        <f t="shared" si="13"/>
        <v/>
      </c>
      <c r="AU65" s="402" t="str">
        <f t="shared" si="14"/>
        <v/>
      </c>
      <c r="AV65" s="402" t="str">
        <f t="shared" si="15"/>
        <v/>
      </c>
      <c r="AW65" s="402"/>
      <c r="AX65" s="402"/>
      <c r="AY65" s="402"/>
      <c r="AZ65" s="402"/>
      <c r="BA65" s="402"/>
      <c r="BB65" s="402"/>
      <c r="BC65" s="402"/>
      <c r="BD65" s="402"/>
      <c r="BE65" s="402"/>
      <c r="BF65" s="402"/>
      <c r="BG65" s="402"/>
      <c r="BH65" s="402"/>
      <c r="BI65" s="402"/>
      <c r="BJ65" s="402"/>
      <c r="BK65" s="402"/>
      <c r="BL65" s="402"/>
      <c r="BM65" s="402"/>
      <c r="BN65" s="402"/>
      <c r="BO65" s="402"/>
      <c r="BP65" s="402"/>
      <c r="BQ65" s="402"/>
      <c r="BR65" s="402"/>
      <c r="BS65" s="402"/>
      <c r="BT65" s="402"/>
      <c r="BU65" s="402"/>
      <c r="BV65" s="402"/>
      <c r="BW65" s="402"/>
      <c r="BX65" s="402"/>
      <c r="BY65" s="355" t="s">
        <v>1345</v>
      </c>
      <c r="BZ65" s="355" t="s">
        <v>1346</v>
      </c>
      <c r="CA65" s="355" t="s">
        <v>1347</v>
      </c>
      <c r="CB65" s="355" t="s">
        <v>1348</v>
      </c>
      <c r="CF65" s="351" t="s">
        <v>68</v>
      </c>
      <c r="CG65" s="351" t="s">
        <v>77</v>
      </c>
      <c r="CH65" s="352">
        <v>9</v>
      </c>
      <c r="CI65" s="352">
        <v>620</v>
      </c>
    </row>
    <row r="66" spans="5:87" ht="14.25" customHeight="1" x14ac:dyDescent="0.25">
      <c r="E66" s="364">
        <v>0</v>
      </c>
      <c r="F66" s="368">
        <v>10</v>
      </c>
      <c r="G66" s="214">
        <f t="shared" si="4"/>
        <v>0</v>
      </c>
      <c r="H66" s="366">
        <v>-1</v>
      </c>
      <c r="I66" s="366">
        <v>0</v>
      </c>
      <c r="J66" s="408">
        <f t="shared" si="5"/>
        <v>6</v>
      </c>
      <c r="K66" s="403" t="str">
        <f t="shared" si="0"/>
        <v xml:space="preserve">besoin de se sentir vivant / besoin d'être libre / besoin d'espace </v>
      </c>
      <c r="L66" s="381">
        <v>10</v>
      </c>
      <c r="M66" s="408">
        <f t="shared" si="6"/>
        <v>8</v>
      </c>
      <c r="N66" s="403" t="str">
        <f t="shared" si="1"/>
        <v>être en tension / devoir faire sa place / tristesse / angoisse</v>
      </c>
      <c r="O66" s="410" t="s">
        <v>79</v>
      </c>
      <c r="P66" s="418"/>
      <c r="Q66" s="418"/>
      <c r="R66" s="418"/>
      <c r="S66" s="402"/>
      <c r="T66" s="402" t="str">
        <f t="shared" si="7"/>
        <v>--</v>
      </c>
      <c r="U66" s="428">
        <f t="shared" si="8"/>
        <v>0</v>
      </c>
      <c r="V66" s="408">
        <f t="shared" si="9"/>
        <v>6</v>
      </c>
      <c r="W66" s="403" t="str">
        <f t="shared" si="2"/>
        <v xml:space="preserve">besoin de se sentir vivant / besoin d'être libre / besoin d'espace </v>
      </c>
      <c r="X66" s="381">
        <v>10</v>
      </c>
      <c r="Y66" s="408">
        <f t="shared" si="10"/>
        <v>8</v>
      </c>
      <c r="Z66" s="403" t="str">
        <f t="shared" si="3"/>
        <v>être en tension / devoir faire sa place / tristesse / angoisse</v>
      </c>
      <c r="AB66" s="369">
        <v>10</v>
      </c>
      <c r="AC66" s="402"/>
      <c r="AD66" s="402"/>
      <c r="AE66" s="402"/>
      <c r="AF66" s="402"/>
      <c r="AG66" s="402"/>
      <c r="AH66" s="402"/>
      <c r="AI66" s="402"/>
      <c r="AJ66" s="402"/>
      <c r="AK66" s="402">
        <v>6</v>
      </c>
      <c r="AL66" s="402">
        <v>8</v>
      </c>
      <c r="AM66" s="402">
        <v>6</v>
      </c>
      <c r="AN66" s="402">
        <v>8</v>
      </c>
      <c r="AO66" s="402"/>
      <c r="AP66" s="402"/>
      <c r="AQ66" s="402"/>
      <c r="AR66" s="408">
        <f t="shared" si="11"/>
        <v>0</v>
      </c>
      <c r="AS66" s="402" t="str">
        <f t="shared" si="12"/>
        <v/>
      </c>
      <c r="AT66" s="402" t="str">
        <f t="shared" si="13"/>
        <v/>
      </c>
      <c r="AU66" s="402" t="str">
        <f t="shared" si="14"/>
        <v/>
      </c>
      <c r="AV66" s="402" t="str">
        <f t="shared" si="15"/>
        <v/>
      </c>
      <c r="AW66" s="402"/>
      <c r="AX66" s="402"/>
      <c r="AY66" s="402"/>
      <c r="AZ66" s="402"/>
      <c r="BA66" s="402"/>
      <c r="BB66" s="402"/>
      <c r="BC66" s="402"/>
      <c r="BD66" s="402"/>
      <c r="BE66" s="402"/>
      <c r="BF66" s="402"/>
      <c r="BG66" s="402"/>
      <c r="BH66" s="402"/>
      <c r="BI66" s="402"/>
      <c r="BJ66" s="402"/>
      <c r="BK66" s="402"/>
      <c r="BL66" s="402"/>
      <c r="BM66" s="402"/>
      <c r="BN66" s="402"/>
      <c r="BO66" s="402"/>
      <c r="BP66" s="402"/>
      <c r="BQ66" s="402"/>
      <c r="BR66" s="402"/>
      <c r="BS66" s="402"/>
      <c r="BT66" s="402"/>
      <c r="BU66" s="402"/>
      <c r="BV66" s="402"/>
      <c r="BW66" s="402"/>
      <c r="BX66" s="402"/>
      <c r="BY66" s="355" t="s">
        <v>1349</v>
      </c>
      <c r="BZ66" s="355" t="s">
        <v>1350</v>
      </c>
      <c r="CA66" s="355" t="s">
        <v>1351</v>
      </c>
      <c r="CB66" s="355" t="s">
        <v>1352</v>
      </c>
      <c r="CF66" s="351" t="s">
        <v>78</v>
      </c>
      <c r="CG66" s="351" t="s">
        <v>79</v>
      </c>
      <c r="CH66" s="352">
        <v>10</v>
      </c>
      <c r="CI66" s="352">
        <v>630</v>
      </c>
    </row>
    <row r="67" spans="5:87" ht="14.25" customHeight="1" x14ac:dyDescent="0.25">
      <c r="E67" s="364">
        <v>0</v>
      </c>
      <c r="F67" s="368">
        <v>10</v>
      </c>
      <c r="G67" s="214">
        <f t="shared" si="4"/>
        <v>0</v>
      </c>
      <c r="H67" s="366">
        <v>1</v>
      </c>
      <c r="I67" s="366">
        <v>0</v>
      </c>
      <c r="J67" s="408">
        <f t="shared" si="5"/>
        <v>6</v>
      </c>
      <c r="K67" s="403" t="str">
        <f t="shared" si="0"/>
        <v xml:space="preserve">besoin de se protéger de l'environnement </v>
      </c>
      <c r="L67" s="381">
        <v>10</v>
      </c>
      <c r="M67" s="408">
        <f t="shared" si="6"/>
        <v>7</v>
      </c>
      <c r="N67" s="403" t="str">
        <f t="shared" si="1"/>
        <v>devoir se protéger / se sentir agressé</v>
      </c>
      <c r="O67" s="410" t="s">
        <v>80</v>
      </c>
      <c r="P67" s="418"/>
      <c r="Q67" s="418"/>
      <c r="R67" s="418"/>
      <c r="S67" s="402"/>
      <c r="T67" s="402" t="str">
        <f t="shared" si="7"/>
        <v>--</v>
      </c>
      <c r="U67" s="428">
        <f t="shared" si="8"/>
        <v>0</v>
      </c>
      <c r="V67" s="408">
        <f t="shared" si="9"/>
        <v>5</v>
      </c>
      <c r="W67" s="403" t="str">
        <f t="shared" si="2"/>
        <v xml:space="preserve">besoin de se protéger de l'environnement </v>
      </c>
      <c r="X67" s="381">
        <v>10</v>
      </c>
      <c r="Y67" s="408">
        <f t="shared" si="10"/>
        <v>8</v>
      </c>
      <c r="Z67" s="403" t="str">
        <f t="shared" si="3"/>
        <v>devoir se protéger / se sentir agressé</v>
      </c>
      <c r="AB67" s="369">
        <v>10</v>
      </c>
      <c r="AC67" s="402"/>
      <c r="AD67" s="402"/>
      <c r="AE67" s="402"/>
      <c r="AF67" s="402"/>
      <c r="AG67" s="402"/>
      <c r="AH67" s="402"/>
      <c r="AI67" s="402"/>
      <c r="AJ67" s="402"/>
      <c r="AK67" s="402">
        <v>6</v>
      </c>
      <c r="AL67" s="402">
        <v>7</v>
      </c>
      <c r="AM67" s="402">
        <v>5</v>
      </c>
      <c r="AN67" s="402">
        <v>8</v>
      </c>
      <c r="AO67" s="402"/>
      <c r="AP67" s="402"/>
      <c r="AQ67" s="402"/>
      <c r="AR67" s="408">
        <f t="shared" si="11"/>
        <v>0</v>
      </c>
      <c r="AS67" s="402" t="str">
        <f t="shared" si="12"/>
        <v/>
      </c>
      <c r="AT67" s="402" t="str">
        <f t="shared" si="13"/>
        <v/>
      </c>
      <c r="AU67" s="402" t="str">
        <f t="shared" si="14"/>
        <v/>
      </c>
      <c r="AV67" s="402" t="str">
        <f t="shared" si="15"/>
        <v/>
      </c>
      <c r="AW67" s="402"/>
      <c r="AX67" s="402"/>
      <c r="AY67" s="402"/>
      <c r="AZ67" s="402"/>
      <c r="BA67" s="402"/>
      <c r="BB67" s="402"/>
      <c r="BC67" s="402"/>
      <c r="BD67" s="402"/>
      <c r="BE67" s="402"/>
      <c r="BF67" s="402"/>
      <c r="BG67" s="402"/>
      <c r="BH67" s="402"/>
      <c r="BI67" s="402"/>
      <c r="BJ67" s="402"/>
      <c r="BK67" s="402"/>
      <c r="BL67" s="402"/>
      <c r="BM67" s="402"/>
      <c r="BN67" s="402"/>
      <c r="BO67" s="402"/>
      <c r="BP67" s="402"/>
      <c r="BQ67" s="402"/>
      <c r="BR67" s="402"/>
      <c r="BS67" s="402"/>
      <c r="BT67" s="402"/>
      <c r="BU67" s="402"/>
      <c r="BV67" s="402"/>
      <c r="BW67" s="402"/>
      <c r="BX67" s="402"/>
      <c r="BY67" s="355" t="s">
        <v>164</v>
      </c>
      <c r="BZ67" s="355" t="s">
        <v>1353</v>
      </c>
      <c r="CA67" s="355" t="s">
        <v>1354</v>
      </c>
      <c r="CB67" s="355" t="s">
        <v>1355</v>
      </c>
      <c r="CF67" s="351" t="s">
        <v>78</v>
      </c>
      <c r="CG67" s="351" t="s">
        <v>80</v>
      </c>
      <c r="CH67" s="352">
        <v>10</v>
      </c>
      <c r="CI67" s="352">
        <v>640</v>
      </c>
    </row>
    <row r="68" spans="5:87" ht="14.25" customHeight="1" x14ac:dyDescent="0.25">
      <c r="E68" s="364">
        <v>0</v>
      </c>
      <c r="F68" s="368">
        <v>10</v>
      </c>
      <c r="G68" s="214">
        <f t="shared" si="4"/>
        <v>0</v>
      </c>
      <c r="H68" s="366">
        <v>0</v>
      </c>
      <c r="I68" s="366">
        <v>0</v>
      </c>
      <c r="J68" s="408">
        <f t="shared" si="5"/>
        <v>3</v>
      </c>
      <c r="K68" s="403" t="str">
        <f t="shared" ref="K68:K131" si="16">IF(J68&gt;$B$3,$BY68,IF(J68&lt;$B$5,$BZ68,""))</f>
        <v xml:space="preserve">contrôle émotionnel / contrôle sur la situation </v>
      </c>
      <c r="L68" s="381">
        <v>10</v>
      </c>
      <c r="M68" s="408">
        <f t="shared" si="6"/>
        <v>9</v>
      </c>
      <c r="N68" s="403" t="str">
        <f t="shared" ref="N68:N131" si="17">IF(M68&gt;$B$3,$CB68,IF(M68&lt;$B$5,$CA68,""))</f>
        <v>se mettre la pression / vouloir tout contrôler / s'engager pleinement</v>
      </c>
      <c r="O68" s="410" t="s">
        <v>81</v>
      </c>
      <c r="P68" s="418"/>
      <c r="Q68" s="418"/>
      <c r="R68" s="418"/>
      <c r="S68" s="402"/>
      <c r="T68" s="402" t="str">
        <f t="shared" si="7"/>
        <v>--</v>
      </c>
      <c r="U68" s="428">
        <f t="shared" si="8"/>
        <v>0</v>
      </c>
      <c r="V68" s="408">
        <f t="shared" si="9"/>
        <v>3</v>
      </c>
      <c r="W68" s="403" t="str">
        <f t="shared" ref="W68:W131" si="18">IF(V68&gt;$B$3,$BY68,IF(V68&lt;$B$5,$BZ68,""))</f>
        <v xml:space="preserve">contrôle émotionnel / contrôle sur la situation </v>
      </c>
      <c r="X68" s="381">
        <v>10</v>
      </c>
      <c r="Y68" s="408">
        <f t="shared" si="10"/>
        <v>10</v>
      </c>
      <c r="Z68" s="403" t="str">
        <f t="shared" ref="Z68:Z131" si="19">IF(Y68&gt;$B$3,$CB68,IF(Y68&lt;$B$5,$CA68,""))</f>
        <v>se mettre la pression / vouloir tout contrôler / s'engager pleinement</v>
      </c>
      <c r="AB68" s="369">
        <v>10</v>
      </c>
      <c r="AC68" s="402"/>
      <c r="AD68" s="402"/>
      <c r="AE68" s="402"/>
      <c r="AF68" s="402"/>
      <c r="AG68" s="402"/>
      <c r="AH68" s="402"/>
      <c r="AI68" s="402"/>
      <c r="AJ68" s="402"/>
      <c r="AK68" s="402">
        <v>3</v>
      </c>
      <c r="AL68" s="402">
        <v>9</v>
      </c>
      <c r="AM68" s="402">
        <v>3</v>
      </c>
      <c r="AN68" s="402">
        <v>10</v>
      </c>
      <c r="AO68" s="402"/>
      <c r="AP68" s="402"/>
      <c r="AQ68" s="402"/>
      <c r="AR68" s="408">
        <f t="shared" si="11"/>
        <v>0</v>
      </c>
      <c r="AS68" s="402" t="str">
        <f t="shared" si="12"/>
        <v/>
      </c>
      <c r="AT68" s="402" t="str">
        <f t="shared" si="13"/>
        <v/>
      </c>
      <c r="AU68" s="402" t="str">
        <f t="shared" si="14"/>
        <v/>
      </c>
      <c r="AV68" s="402" t="str">
        <f t="shared" si="15"/>
        <v/>
      </c>
      <c r="AW68" s="402"/>
      <c r="AX68" s="402"/>
      <c r="AY68" s="402"/>
      <c r="AZ68" s="402"/>
      <c r="BA68" s="402"/>
      <c r="BB68" s="402"/>
      <c r="BC68" s="402"/>
      <c r="BD68" s="402"/>
      <c r="BE68" s="402"/>
      <c r="BF68" s="402"/>
      <c r="BG68" s="402"/>
      <c r="BH68" s="402"/>
      <c r="BI68" s="402"/>
      <c r="BJ68" s="402"/>
      <c r="BK68" s="402"/>
      <c r="BL68" s="402"/>
      <c r="BM68" s="402"/>
      <c r="BN68" s="402"/>
      <c r="BO68" s="402"/>
      <c r="BP68" s="402"/>
      <c r="BQ68" s="402"/>
      <c r="BR68" s="402"/>
      <c r="BS68" s="402"/>
      <c r="BT68" s="402"/>
      <c r="BU68" s="402"/>
      <c r="BV68" s="402"/>
      <c r="BW68" s="402"/>
      <c r="BX68" s="402"/>
      <c r="BY68" s="355" t="s">
        <v>1356</v>
      </c>
      <c r="BZ68" s="355" t="s">
        <v>1357</v>
      </c>
      <c r="CA68" s="355" t="s">
        <v>165</v>
      </c>
      <c r="CB68" s="355" t="s">
        <v>1358</v>
      </c>
      <c r="CF68" s="351" t="s">
        <v>78</v>
      </c>
      <c r="CG68" s="351" t="s">
        <v>81</v>
      </c>
      <c r="CH68" s="352">
        <v>10</v>
      </c>
      <c r="CI68" s="352">
        <v>650</v>
      </c>
    </row>
    <row r="69" spans="5:87" ht="14.25" customHeight="1" x14ac:dyDescent="0.25">
      <c r="E69" s="364">
        <v>0</v>
      </c>
      <c r="F69" s="368">
        <v>10</v>
      </c>
      <c r="G69" s="214">
        <f t="shared" ref="G69:G132" si="20">ABS(ROUND(H69/5,0))</f>
        <v>0</v>
      </c>
      <c r="H69" s="366">
        <v>0</v>
      </c>
      <c r="I69" s="366">
        <v>0</v>
      </c>
      <c r="J69" s="408">
        <f t="shared" ref="J69:J132" si="21">AK69</f>
        <v>0</v>
      </c>
      <c r="K69" s="403" t="str">
        <f t="shared" si="16"/>
        <v/>
      </c>
      <c r="L69" s="381">
        <v>10</v>
      </c>
      <c r="M69" s="408">
        <f t="shared" ref="M69:M132" si="22">AL69</f>
        <v>6</v>
      </c>
      <c r="N69" s="403" t="str">
        <f t="shared" si="17"/>
        <v>conflits / frustrations / colères contenues</v>
      </c>
      <c r="O69" s="410" t="s">
        <v>82</v>
      </c>
      <c r="P69" s="418"/>
      <c r="Q69" s="418"/>
      <c r="R69" s="418"/>
      <c r="S69" s="402"/>
      <c r="T69" s="402" t="str">
        <f t="shared" ref="T69:T132" si="23">CONCATENATE(AS69,"-",AT69,"-",AU69)</f>
        <v>--</v>
      </c>
      <c r="U69" s="428">
        <f t="shared" ref="U69:U132" si="24">AR69</f>
        <v>0</v>
      </c>
      <c r="V69" s="408">
        <f t="shared" ref="V69:V132" si="25">AM69</f>
        <v>0</v>
      </c>
      <c r="W69" s="403" t="str">
        <f t="shared" si="18"/>
        <v/>
      </c>
      <c r="X69" s="381">
        <v>10</v>
      </c>
      <c r="Y69" s="408">
        <f t="shared" ref="Y69:Y132" si="26">AN69</f>
        <v>3</v>
      </c>
      <c r="Z69" s="403" t="str">
        <f t="shared" si="19"/>
        <v>conflits / frustrations / colères contenues</v>
      </c>
      <c r="AB69" s="369">
        <v>10</v>
      </c>
      <c r="AC69" s="402"/>
      <c r="AD69" s="402"/>
      <c r="AE69" s="402"/>
      <c r="AF69" s="402"/>
      <c r="AG69" s="402"/>
      <c r="AH69" s="402"/>
      <c r="AI69" s="402"/>
      <c r="AJ69" s="402"/>
      <c r="AK69" s="402">
        <v>0</v>
      </c>
      <c r="AL69" s="402">
        <v>6</v>
      </c>
      <c r="AM69" s="402">
        <v>0</v>
      </c>
      <c r="AN69" s="402">
        <v>3</v>
      </c>
      <c r="AO69" s="402"/>
      <c r="AP69" s="402"/>
      <c r="AQ69" s="402"/>
      <c r="AR69" s="408">
        <f t="shared" ref="AR69:AR132" si="27">IF(AK69*AM69&lt;0,ABS(AK69-AM69),0)</f>
        <v>0</v>
      </c>
      <c r="AS69" s="402" t="str">
        <f t="shared" ref="AS69:AS132" si="28">IF(AR69&gt;0,"Tension","")</f>
        <v/>
      </c>
      <c r="AT69" s="402" t="str">
        <f t="shared" ref="AT69:AT132" si="29">IF(AND(AK69&lt;0,AL69&gt;0),"Blocage_droite",IF(AND(AK69&lt;0,AL69=0),"Limite_droite",""))</f>
        <v/>
      </c>
      <c r="AU69" s="402" t="str">
        <f t="shared" ref="AU69:AU132" si="30">IF(AND(AM69&lt;0,AN69&gt;0),"Blocage_gauche",IF(AND(AM69&lt;0,AN69=0),"Limite_gauche",""))</f>
        <v/>
      </c>
      <c r="AV69" s="402" t="str">
        <f t="shared" ref="AV69:AV132" si="31">IF(AND(AM69&lt;0,AN69&gt;0),"Blocage_gauche",IF(AND(AM69&lt;0,AN69=0),"Limite_gauche",""))</f>
        <v/>
      </c>
      <c r="AW69" s="402"/>
      <c r="AX69" s="402"/>
      <c r="AY69" s="402"/>
      <c r="AZ69" s="402"/>
      <c r="BA69" s="402"/>
      <c r="BB69" s="402"/>
      <c r="BC69" s="402"/>
      <c r="BD69" s="402"/>
      <c r="BE69" s="402"/>
      <c r="BF69" s="402"/>
      <c r="BG69" s="402"/>
      <c r="BH69" s="402"/>
      <c r="BI69" s="402"/>
      <c r="BJ69" s="402"/>
      <c r="BK69" s="402"/>
      <c r="BL69" s="402"/>
      <c r="BM69" s="402"/>
      <c r="BN69" s="402"/>
      <c r="BO69" s="402"/>
      <c r="BP69" s="402"/>
      <c r="BQ69" s="402"/>
      <c r="BR69" s="402"/>
      <c r="BS69" s="402"/>
      <c r="BT69" s="402"/>
      <c r="BU69" s="402"/>
      <c r="BV69" s="402"/>
      <c r="BW69" s="402"/>
      <c r="BX69" s="402"/>
      <c r="BY69" s="355" t="s">
        <v>1359</v>
      </c>
      <c r="BZ69" s="355" t="s">
        <v>1360</v>
      </c>
      <c r="CA69" s="355" t="s">
        <v>1361</v>
      </c>
      <c r="CB69" s="355" t="s">
        <v>1362</v>
      </c>
      <c r="CF69" s="351" t="s">
        <v>78</v>
      </c>
      <c r="CG69" s="351" t="s">
        <v>82</v>
      </c>
      <c r="CH69" s="352">
        <v>10</v>
      </c>
      <c r="CI69" s="352">
        <v>660</v>
      </c>
    </row>
    <row r="70" spans="5:87" ht="14.25" customHeight="1" x14ac:dyDescent="0.25">
      <c r="E70" s="364">
        <v>0</v>
      </c>
      <c r="F70" s="368">
        <v>10</v>
      </c>
      <c r="G70" s="214">
        <f t="shared" si="20"/>
        <v>0</v>
      </c>
      <c r="H70" s="366">
        <v>2</v>
      </c>
      <c r="I70" s="366">
        <v>2</v>
      </c>
      <c r="J70" s="408">
        <f t="shared" si="21"/>
        <v>0</v>
      </c>
      <c r="K70" s="403" t="str">
        <f t="shared" si="16"/>
        <v/>
      </c>
      <c r="L70" s="381">
        <v>10</v>
      </c>
      <c r="M70" s="408">
        <f t="shared" si="22"/>
        <v>5</v>
      </c>
      <c r="N70" s="403" t="str">
        <f t="shared" si="17"/>
        <v>être envahi / besoin de respirer / d'espace pour soi</v>
      </c>
      <c r="O70" s="410" t="s">
        <v>83</v>
      </c>
      <c r="P70" s="418"/>
      <c r="Q70" s="418"/>
      <c r="R70" s="418"/>
      <c r="S70" s="402"/>
      <c r="T70" s="402" t="str">
        <f t="shared" si="23"/>
        <v>--</v>
      </c>
      <c r="U70" s="428">
        <f t="shared" si="24"/>
        <v>0</v>
      </c>
      <c r="V70" s="408">
        <f t="shared" si="25"/>
        <v>0</v>
      </c>
      <c r="W70" s="403" t="str">
        <f t="shared" si="18"/>
        <v/>
      </c>
      <c r="X70" s="381">
        <v>10</v>
      </c>
      <c r="Y70" s="408">
        <f t="shared" si="26"/>
        <v>3</v>
      </c>
      <c r="Z70" s="403" t="str">
        <f t="shared" si="19"/>
        <v>être envahi / besoin de respirer / d'espace pour soi</v>
      </c>
      <c r="AB70" s="369">
        <v>10</v>
      </c>
      <c r="AC70" s="402"/>
      <c r="AD70" s="402"/>
      <c r="AE70" s="402"/>
      <c r="AF70" s="402"/>
      <c r="AG70" s="402"/>
      <c r="AH70" s="402"/>
      <c r="AI70" s="402"/>
      <c r="AJ70" s="402"/>
      <c r="AK70" s="402">
        <v>0</v>
      </c>
      <c r="AL70" s="402">
        <v>5</v>
      </c>
      <c r="AM70" s="402">
        <v>0</v>
      </c>
      <c r="AN70" s="402">
        <v>3</v>
      </c>
      <c r="AO70" s="402"/>
      <c r="AP70" s="402"/>
      <c r="AQ70" s="402"/>
      <c r="AR70" s="408">
        <f t="shared" si="27"/>
        <v>0</v>
      </c>
      <c r="AS70" s="402" t="str">
        <f t="shared" si="28"/>
        <v/>
      </c>
      <c r="AT70" s="402" t="str">
        <f t="shared" si="29"/>
        <v/>
      </c>
      <c r="AU70" s="402" t="str">
        <f t="shared" si="30"/>
        <v/>
      </c>
      <c r="AV70" s="402" t="str">
        <f t="shared" si="31"/>
        <v/>
      </c>
      <c r="AW70" s="402"/>
      <c r="AX70" s="402"/>
      <c r="AY70" s="402"/>
      <c r="AZ70" s="402"/>
      <c r="BA70" s="402"/>
      <c r="BB70" s="402"/>
      <c r="BC70" s="402"/>
      <c r="BD70" s="402"/>
      <c r="BE70" s="402"/>
      <c r="BF70" s="402"/>
      <c r="BG70" s="402"/>
      <c r="BH70" s="402"/>
      <c r="BI70" s="402"/>
      <c r="BJ70" s="402"/>
      <c r="BK70" s="402"/>
      <c r="BL70" s="402"/>
      <c r="BM70" s="402"/>
      <c r="BN70" s="402"/>
      <c r="BO70" s="402"/>
      <c r="BP70" s="402"/>
      <c r="BQ70" s="402"/>
      <c r="BR70" s="402"/>
      <c r="BS70" s="402"/>
      <c r="BT70" s="402"/>
      <c r="BU70" s="402"/>
      <c r="BV70" s="402"/>
      <c r="BW70" s="402"/>
      <c r="BX70" s="402"/>
      <c r="BY70" s="355" t="s">
        <v>1363</v>
      </c>
      <c r="BZ70" s="355" t="s">
        <v>1364</v>
      </c>
      <c r="CA70" s="355" t="s">
        <v>1365</v>
      </c>
      <c r="CB70" s="355" t="s">
        <v>1366</v>
      </c>
      <c r="CF70" s="351" t="s">
        <v>78</v>
      </c>
      <c r="CG70" s="351" t="s">
        <v>83</v>
      </c>
      <c r="CH70" s="352">
        <v>10</v>
      </c>
      <c r="CI70" s="352">
        <v>670</v>
      </c>
    </row>
    <row r="71" spans="5:87" ht="14.25" customHeight="1" x14ac:dyDescent="0.25">
      <c r="E71" s="364">
        <v>0</v>
      </c>
      <c r="F71" s="368">
        <v>10</v>
      </c>
      <c r="G71" s="214">
        <f t="shared" si="20"/>
        <v>0</v>
      </c>
      <c r="H71" s="366">
        <v>0</v>
      </c>
      <c r="I71" s="366">
        <v>0</v>
      </c>
      <c r="J71" s="408">
        <f t="shared" si="21"/>
        <v>0</v>
      </c>
      <c r="K71" s="403" t="str">
        <f t="shared" si="16"/>
        <v/>
      </c>
      <c r="L71" s="381">
        <v>10</v>
      </c>
      <c r="M71" s="408">
        <f t="shared" si="22"/>
        <v>6</v>
      </c>
      <c r="N71" s="403" t="str">
        <f t="shared" si="17"/>
        <v>trop assumer / tenir le coup / encaisser</v>
      </c>
      <c r="O71" s="410" t="s">
        <v>84</v>
      </c>
      <c r="P71" s="418"/>
      <c r="Q71" s="418"/>
      <c r="R71" s="418"/>
      <c r="S71" s="402"/>
      <c r="T71" s="402" t="str">
        <f t="shared" si="23"/>
        <v>--</v>
      </c>
      <c r="U71" s="428">
        <f t="shared" si="24"/>
        <v>0</v>
      </c>
      <c r="V71" s="408">
        <f t="shared" si="25"/>
        <v>0</v>
      </c>
      <c r="W71" s="403" t="str">
        <f t="shared" si="18"/>
        <v/>
      </c>
      <c r="X71" s="381">
        <v>10</v>
      </c>
      <c r="Y71" s="408">
        <f t="shared" si="26"/>
        <v>3</v>
      </c>
      <c r="Z71" s="403" t="str">
        <f t="shared" si="19"/>
        <v>trop assumer / tenir le coup / encaisser</v>
      </c>
      <c r="AB71" s="369">
        <v>10</v>
      </c>
      <c r="AC71" s="402"/>
      <c r="AD71" s="402"/>
      <c r="AE71" s="402"/>
      <c r="AF71" s="402"/>
      <c r="AG71" s="402"/>
      <c r="AH71" s="402"/>
      <c r="AI71" s="402"/>
      <c r="AJ71" s="402"/>
      <c r="AK71" s="402">
        <v>0</v>
      </c>
      <c r="AL71" s="402">
        <v>6</v>
      </c>
      <c r="AM71" s="402">
        <v>0</v>
      </c>
      <c r="AN71" s="402">
        <v>3</v>
      </c>
      <c r="AO71" s="402"/>
      <c r="AP71" s="402"/>
      <c r="AQ71" s="402"/>
      <c r="AR71" s="408">
        <f t="shared" si="27"/>
        <v>0</v>
      </c>
      <c r="AS71" s="402" t="str">
        <f t="shared" si="28"/>
        <v/>
      </c>
      <c r="AT71" s="402" t="str">
        <f t="shared" si="29"/>
        <v/>
      </c>
      <c r="AU71" s="402" t="str">
        <f t="shared" si="30"/>
        <v/>
      </c>
      <c r="AV71" s="402" t="str">
        <f t="shared" si="31"/>
        <v/>
      </c>
      <c r="AW71" s="402"/>
      <c r="AX71" s="402"/>
      <c r="AY71" s="402"/>
      <c r="AZ71" s="402"/>
      <c r="BA71" s="402"/>
      <c r="BB71" s="402"/>
      <c r="BC71" s="402"/>
      <c r="BD71" s="402"/>
      <c r="BE71" s="402"/>
      <c r="BF71" s="402"/>
      <c r="BG71" s="402"/>
      <c r="BH71" s="402"/>
      <c r="BI71" s="402"/>
      <c r="BJ71" s="402"/>
      <c r="BK71" s="402"/>
      <c r="BL71" s="402"/>
      <c r="BM71" s="402"/>
      <c r="BN71" s="402"/>
      <c r="BO71" s="402"/>
      <c r="BP71" s="402"/>
      <c r="BQ71" s="402"/>
      <c r="BR71" s="402"/>
      <c r="BS71" s="402"/>
      <c r="BT71" s="402"/>
      <c r="BU71" s="402"/>
      <c r="BV71" s="402"/>
      <c r="BW71" s="402"/>
      <c r="BX71" s="402"/>
      <c r="BY71" s="355" t="s">
        <v>1367</v>
      </c>
      <c r="BZ71" s="355" t="s">
        <v>166</v>
      </c>
      <c r="CA71" s="355" t="s">
        <v>1368</v>
      </c>
      <c r="CB71" s="355" t="s">
        <v>1369</v>
      </c>
      <c r="CF71" s="351" t="s">
        <v>78</v>
      </c>
      <c r="CG71" s="351" t="s">
        <v>84</v>
      </c>
      <c r="CH71" s="352">
        <v>10</v>
      </c>
      <c r="CI71" s="352">
        <v>680</v>
      </c>
    </row>
    <row r="72" spans="5:87" ht="14.25" customHeight="1" x14ac:dyDescent="0.25">
      <c r="E72" s="364">
        <v>0</v>
      </c>
      <c r="F72" s="368">
        <v>10</v>
      </c>
      <c r="G72" s="214">
        <f t="shared" si="20"/>
        <v>0</v>
      </c>
      <c r="H72" s="366">
        <v>0</v>
      </c>
      <c r="I72" s="366">
        <v>0</v>
      </c>
      <c r="J72" s="408">
        <f t="shared" si="21"/>
        <v>2</v>
      </c>
      <c r="K72" s="403" t="str">
        <f t="shared" si="16"/>
        <v xml:space="preserve">besoin de protection / besoin de sécurité / besoin de mettre une limite </v>
      </c>
      <c r="L72" s="381">
        <v>10</v>
      </c>
      <c r="M72" s="408">
        <f t="shared" si="22"/>
        <v>0</v>
      </c>
      <c r="N72" s="403" t="str">
        <f t="shared" si="17"/>
        <v/>
      </c>
      <c r="O72" s="410" t="s">
        <v>85</v>
      </c>
      <c r="P72" s="418"/>
      <c r="Q72" s="418"/>
      <c r="R72" s="418"/>
      <c r="S72" s="402"/>
      <c r="T72" s="402" t="str">
        <f t="shared" si="23"/>
        <v>--</v>
      </c>
      <c r="U72" s="428">
        <f t="shared" si="24"/>
        <v>0</v>
      </c>
      <c r="V72" s="408">
        <f t="shared" si="25"/>
        <v>1</v>
      </c>
      <c r="W72" s="403" t="str">
        <f t="shared" si="18"/>
        <v xml:space="preserve">besoin de protection / besoin de sécurité / besoin de mettre une limite </v>
      </c>
      <c r="X72" s="381">
        <v>10</v>
      </c>
      <c r="Y72" s="408">
        <f t="shared" si="26"/>
        <v>5</v>
      </c>
      <c r="Z72" s="403" t="str">
        <f t="shared" si="19"/>
        <v>se sentir envahi / besoin de respirer / se battre pour plus d'espace pour soi</v>
      </c>
      <c r="AB72" s="369">
        <v>10</v>
      </c>
      <c r="AC72" s="402"/>
      <c r="AD72" s="402"/>
      <c r="AE72" s="402"/>
      <c r="AF72" s="402"/>
      <c r="AG72" s="402"/>
      <c r="AH72" s="402"/>
      <c r="AI72" s="402"/>
      <c r="AJ72" s="402"/>
      <c r="AK72" s="402">
        <v>2</v>
      </c>
      <c r="AL72" s="402">
        <v>0</v>
      </c>
      <c r="AM72" s="402">
        <v>1</v>
      </c>
      <c r="AN72" s="402">
        <v>5</v>
      </c>
      <c r="AO72" s="402"/>
      <c r="AP72" s="402"/>
      <c r="AQ72" s="402"/>
      <c r="AR72" s="408">
        <f t="shared" si="27"/>
        <v>0</v>
      </c>
      <c r="AS72" s="402" t="str">
        <f t="shared" si="28"/>
        <v/>
      </c>
      <c r="AT72" s="402" t="str">
        <f t="shared" si="29"/>
        <v/>
      </c>
      <c r="AU72" s="402" t="str">
        <f t="shared" si="30"/>
        <v/>
      </c>
      <c r="AV72" s="402" t="str">
        <f t="shared" si="31"/>
        <v/>
      </c>
      <c r="AW72" s="402"/>
      <c r="AX72" s="402"/>
      <c r="AY72" s="402"/>
      <c r="AZ72" s="402"/>
      <c r="BA72" s="402"/>
      <c r="BB72" s="402"/>
      <c r="BC72" s="402"/>
      <c r="BD72" s="402"/>
      <c r="BE72" s="402"/>
      <c r="BF72" s="402"/>
      <c r="BG72" s="402"/>
      <c r="BH72" s="402"/>
      <c r="BI72" s="402"/>
      <c r="BJ72" s="402"/>
      <c r="BK72" s="402"/>
      <c r="BL72" s="402"/>
      <c r="BM72" s="402"/>
      <c r="BN72" s="402"/>
      <c r="BO72" s="402"/>
      <c r="BP72" s="402"/>
      <c r="BQ72" s="402"/>
      <c r="BR72" s="402"/>
      <c r="BS72" s="402"/>
      <c r="BT72" s="402"/>
      <c r="BU72" s="402"/>
      <c r="BV72" s="402"/>
      <c r="BW72" s="402"/>
      <c r="BX72" s="402"/>
      <c r="BY72" s="355" t="s">
        <v>1370</v>
      </c>
      <c r="BZ72" s="355" t="s">
        <v>1371</v>
      </c>
      <c r="CA72" s="355" t="s">
        <v>1372</v>
      </c>
      <c r="CB72" s="355" t="s">
        <v>1373</v>
      </c>
      <c r="CF72" s="351" t="s">
        <v>78</v>
      </c>
      <c r="CG72" s="351" t="s">
        <v>85</v>
      </c>
      <c r="CH72" s="352">
        <v>10</v>
      </c>
      <c r="CI72" s="352">
        <v>690</v>
      </c>
    </row>
    <row r="73" spans="5:87" ht="14.25" customHeight="1" x14ac:dyDescent="0.25">
      <c r="E73" s="364">
        <v>0</v>
      </c>
      <c r="F73" s="368">
        <v>10</v>
      </c>
      <c r="G73" s="214">
        <f t="shared" si="20"/>
        <v>0</v>
      </c>
      <c r="H73" s="366">
        <v>0</v>
      </c>
      <c r="I73" s="366">
        <v>0</v>
      </c>
      <c r="J73" s="408">
        <f t="shared" si="21"/>
        <v>2</v>
      </c>
      <c r="K73" s="403" t="str">
        <f t="shared" si="16"/>
        <v xml:space="preserve">besoin d'aller de l'avant / de prendre ses responsabilités </v>
      </c>
      <c r="L73" s="381">
        <v>10</v>
      </c>
      <c r="M73" s="408">
        <f t="shared" si="22"/>
        <v>8</v>
      </c>
      <c r="N73" s="403" t="str">
        <f t="shared" si="17"/>
        <v>devoir agir / passer à l'action / responsabilités excessives</v>
      </c>
      <c r="O73" s="410" t="s">
        <v>86</v>
      </c>
      <c r="P73" s="418"/>
      <c r="Q73" s="418"/>
      <c r="R73" s="418"/>
      <c r="S73" s="402"/>
      <c r="T73" s="402" t="str">
        <f t="shared" si="23"/>
        <v>--</v>
      </c>
      <c r="U73" s="428">
        <f t="shared" si="24"/>
        <v>0</v>
      </c>
      <c r="V73" s="408">
        <f t="shared" si="25"/>
        <v>0</v>
      </c>
      <c r="W73" s="403" t="str">
        <f t="shared" si="18"/>
        <v/>
      </c>
      <c r="X73" s="381">
        <v>10</v>
      </c>
      <c r="Y73" s="408">
        <f t="shared" si="26"/>
        <v>4</v>
      </c>
      <c r="Z73" s="403" t="str">
        <f t="shared" si="19"/>
        <v>devoir agir / passer à l'action / responsabilités excessives</v>
      </c>
      <c r="AB73" s="369">
        <v>10</v>
      </c>
      <c r="AC73" s="402"/>
      <c r="AD73" s="402"/>
      <c r="AE73" s="402"/>
      <c r="AF73" s="402"/>
      <c r="AG73" s="402"/>
      <c r="AH73" s="402"/>
      <c r="AI73" s="402"/>
      <c r="AJ73" s="402"/>
      <c r="AK73" s="402">
        <v>2</v>
      </c>
      <c r="AL73" s="402">
        <v>8</v>
      </c>
      <c r="AM73" s="402">
        <v>0</v>
      </c>
      <c r="AN73" s="402">
        <v>4</v>
      </c>
      <c r="AO73" s="402"/>
      <c r="AP73" s="402"/>
      <c r="AQ73" s="402"/>
      <c r="AR73" s="408">
        <f t="shared" si="27"/>
        <v>0</v>
      </c>
      <c r="AS73" s="402" t="str">
        <f t="shared" si="28"/>
        <v/>
      </c>
      <c r="AT73" s="402" t="str">
        <f t="shared" si="29"/>
        <v/>
      </c>
      <c r="AU73" s="402" t="str">
        <f t="shared" si="30"/>
        <v/>
      </c>
      <c r="AV73" s="402" t="str">
        <f t="shared" si="31"/>
        <v/>
      </c>
      <c r="AW73" s="402"/>
      <c r="AX73" s="402"/>
      <c r="AY73" s="402"/>
      <c r="AZ73" s="402"/>
      <c r="BA73" s="402"/>
      <c r="BB73" s="402"/>
      <c r="BC73" s="402"/>
      <c r="BD73" s="402"/>
      <c r="BE73" s="402"/>
      <c r="BF73" s="402"/>
      <c r="BG73" s="402"/>
      <c r="BH73" s="402"/>
      <c r="BI73" s="402"/>
      <c r="BJ73" s="402"/>
      <c r="BK73" s="402"/>
      <c r="BL73" s="402"/>
      <c r="BM73" s="402"/>
      <c r="BN73" s="402"/>
      <c r="BO73" s="402"/>
      <c r="BP73" s="402"/>
      <c r="BQ73" s="402"/>
      <c r="BR73" s="402"/>
      <c r="BS73" s="402"/>
      <c r="BT73" s="402"/>
      <c r="BU73" s="402"/>
      <c r="BV73" s="402"/>
      <c r="BW73" s="402"/>
      <c r="BX73" s="402"/>
      <c r="BY73" s="355" t="s">
        <v>1374</v>
      </c>
      <c r="BZ73" s="355" t="s">
        <v>1375</v>
      </c>
      <c r="CA73" s="355" t="s">
        <v>168</v>
      </c>
      <c r="CB73" s="355" t="s">
        <v>1376</v>
      </c>
      <c r="CF73" s="351" t="s">
        <v>78</v>
      </c>
      <c r="CG73" s="351" t="s">
        <v>86</v>
      </c>
      <c r="CH73" s="352">
        <v>10</v>
      </c>
      <c r="CI73" s="352">
        <v>700</v>
      </c>
    </row>
    <row r="74" spans="5:87" ht="14.25" customHeight="1" x14ac:dyDescent="0.25">
      <c r="E74" s="364">
        <v>0</v>
      </c>
      <c r="F74" s="368">
        <v>10</v>
      </c>
      <c r="G74" s="214">
        <f t="shared" si="20"/>
        <v>0</v>
      </c>
      <c r="H74" s="366">
        <v>0</v>
      </c>
      <c r="I74" s="366">
        <v>0</v>
      </c>
      <c r="J74" s="408">
        <f t="shared" si="21"/>
        <v>2</v>
      </c>
      <c r="K74" s="403" t="str">
        <f t="shared" si="16"/>
        <v>besoin d'intégrer les expériences / garder ses émotions pour soi / appréhension</v>
      </c>
      <c r="L74" s="381">
        <v>10</v>
      </c>
      <c r="M74" s="408">
        <f t="shared" si="22"/>
        <v>4</v>
      </c>
      <c r="N74" s="403" t="str">
        <f t="shared" si="17"/>
        <v>résistance au changement / ressasser le passé / résister / déni / ingratitude</v>
      </c>
      <c r="O74" s="410" t="s">
        <v>87</v>
      </c>
      <c r="P74" s="418"/>
      <c r="Q74" s="418"/>
      <c r="R74" s="418"/>
      <c r="S74" s="402"/>
      <c r="T74" s="402" t="str">
        <f t="shared" si="23"/>
        <v>--</v>
      </c>
      <c r="U74" s="428">
        <f t="shared" si="24"/>
        <v>0</v>
      </c>
      <c r="V74" s="408">
        <f t="shared" si="25"/>
        <v>0</v>
      </c>
      <c r="W74" s="403" t="str">
        <f t="shared" si="18"/>
        <v/>
      </c>
      <c r="X74" s="381">
        <v>10</v>
      </c>
      <c r="Y74" s="408">
        <f t="shared" si="26"/>
        <v>5</v>
      </c>
      <c r="Z74" s="403" t="str">
        <f t="shared" si="19"/>
        <v>résistance au changement / ressasser le passé / résister / déni / ingratitude</v>
      </c>
      <c r="AB74" s="369">
        <v>10</v>
      </c>
      <c r="AC74" s="402"/>
      <c r="AD74" s="402"/>
      <c r="AE74" s="402"/>
      <c r="AF74" s="402"/>
      <c r="AG74" s="402"/>
      <c r="AH74" s="402"/>
      <c r="AI74" s="402"/>
      <c r="AJ74" s="402"/>
      <c r="AK74" s="402">
        <v>2</v>
      </c>
      <c r="AL74" s="402">
        <v>4</v>
      </c>
      <c r="AM74" s="402">
        <v>0</v>
      </c>
      <c r="AN74" s="402">
        <v>5</v>
      </c>
      <c r="AO74" s="402"/>
      <c r="AP74" s="402"/>
      <c r="AQ74" s="402"/>
      <c r="AR74" s="408">
        <f t="shared" si="27"/>
        <v>0</v>
      </c>
      <c r="AS74" s="402" t="str">
        <f t="shared" si="28"/>
        <v/>
      </c>
      <c r="AT74" s="402" t="str">
        <f t="shared" si="29"/>
        <v/>
      </c>
      <c r="AU74" s="402" t="str">
        <f t="shared" si="30"/>
        <v/>
      </c>
      <c r="AV74" s="402" t="str">
        <f t="shared" si="31"/>
        <v/>
      </c>
      <c r="AW74" s="402"/>
      <c r="AX74" s="402"/>
      <c r="AY74" s="402"/>
      <c r="AZ74" s="402"/>
      <c r="BA74" s="402"/>
      <c r="BB74" s="402"/>
      <c r="BC74" s="402"/>
      <c r="BD74" s="402"/>
      <c r="BE74" s="402"/>
      <c r="BF74" s="402"/>
      <c r="BG74" s="402"/>
      <c r="BH74" s="402"/>
      <c r="BI74" s="402"/>
      <c r="BJ74" s="402"/>
      <c r="BK74" s="402"/>
      <c r="BL74" s="402"/>
      <c r="BM74" s="402"/>
      <c r="BN74" s="402"/>
      <c r="BO74" s="402"/>
      <c r="BP74" s="402"/>
      <c r="BQ74" s="402"/>
      <c r="BR74" s="402"/>
      <c r="BS74" s="402"/>
      <c r="BT74" s="402"/>
      <c r="BU74" s="402"/>
      <c r="BV74" s="402"/>
      <c r="BW74" s="402"/>
      <c r="BX74" s="402"/>
      <c r="BY74" s="355" t="s">
        <v>1377</v>
      </c>
      <c r="BZ74" s="355" t="s">
        <v>1378</v>
      </c>
      <c r="CA74" s="355" t="s">
        <v>1379</v>
      </c>
      <c r="CB74" s="355" t="s">
        <v>1380</v>
      </c>
      <c r="CF74" s="351" t="s">
        <v>78</v>
      </c>
      <c r="CG74" s="351" t="s">
        <v>87</v>
      </c>
      <c r="CH74" s="352">
        <v>10</v>
      </c>
      <c r="CI74" s="352">
        <v>710</v>
      </c>
    </row>
    <row r="75" spans="5:87" ht="14.25" customHeight="1" x14ac:dyDescent="0.25">
      <c r="E75" s="364">
        <v>0</v>
      </c>
      <c r="F75" s="368">
        <v>11</v>
      </c>
      <c r="G75" s="214">
        <f t="shared" si="20"/>
        <v>0</v>
      </c>
      <c r="H75" s="366">
        <v>0</v>
      </c>
      <c r="I75" s="366">
        <v>0</v>
      </c>
      <c r="J75" s="408">
        <f t="shared" si="21"/>
        <v>0</v>
      </c>
      <c r="K75" s="403" t="str">
        <f t="shared" si="16"/>
        <v/>
      </c>
      <c r="L75" s="381">
        <v>11</v>
      </c>
      <c r="M75" s="408">
        <f t="shared" si="22"/>
        <v>6</v>
      </c>
      <c r="N75" s="403" t="str">
        <f t="shared" si="17"/>
        <v>conflit / tenir tête / vouloir tout décider / avoir le dernier mot</v>
      </c>
      <c r="O75" s="410" t="s">
        <v>89</v>
      </c>
      <c r="P75" s="418"/>
      <c r="Q75" s="418"/>
      <c r="R75" s="418"/>
      <c r="S75" s="402"/>
      <c r="T75" s="402" t="str">
        <f t="shared" si="23"/>
        <v>--</v>
      </c>
      <c r="U75" s="428">
        <f t="shared" si="24"/>
        <v>0</v>
      </c>
      <c r="V75" s="408">
        <f t="shared" si="25"/>
        <v>1</v>
      </c>
      <c r="W75" s="403" t="str">
        <f t="shared" si="18"/>
        <v xml:space="preserve">besoin de temps / d'écouter son corps </v>
      </c>
      <c r="X75" s="381">
        <v>11</v>
      </c>
      <c r="Y75" s="408">
        <f t="shared" si="26"/>
        <v>1</v>
      </c>
      <c r="Z75" s="403" t="str">
        <f t="shared" si="19"/>
        <v>conflit / tenir tête / vouloir tout décider / avoir le dernier mot</v>
      </c>
      <c r="AB75" s="369">
        <v>11</v>
      </c>
      <c r="AC75" s="402"/>
      <c r="AD75" s="402"/>
      <c r="AE75" s="402"/>
      <c r="AF75" s="402"/>
      <c r="AG75" s="402"/>
      <c r="AH75" s="402"/>
      <c r="AI75" s="402"/>
      <c r="AJ75" s="402"/>
      <c r="AK75" s="402">
        <v>0</v>
      </c>
      <c r="AL75" s="402">
        <v>6</v>
      </c>
      <c r="AM75" s="402">
        <v>1</v>
      </c>
      <c r="AN75" s="402">
        <v>1</v>
      </c>
      <c r="AO75" s="402"/>
      <c r="AP75" s="402"/>
      <c r="AQ75" s="402"/>
      <c r="AR75" s="408">
        <f t="shared" si="27"/>
        <v>0</v>
      </c>
      <c r="AS75" s="402" t="str">
        <f t="shared" si="28"/>
        <v/>
      </c>
      <c r="AT75" s="402" t="str">
        <f t="shared" si="29"/>
        <v/>
      </c>
      <c r="AU75" s="402" t="str">
        <f t="shared" si="30"/>
        <v/>
      </c>
      <c r="AV75" s="402" t="str">
        <f t="shared" si="31"/>
        <v/>
      </c>
      <c r="AW75" s="402"/>
      <c r="AX75" s="402"/>
      <c r="AY75" s="402"/>
      <c r="AZ75" s="402"/>
      <c r="BA75" s="402"/>
      <c r="BB75" s="402"/>
      <c r="BC75" s="402"/>
      <c r="BD75" s="402"/>
      <c r="BE75" s="402"/>
      <c r="BF75" s="402"/>
      <c r="BG75" s="402"/>
      <c r="BH75" s="402"/>
      <c r="BI75" s="402"/>
      <c r="BJ75" s="402"/>
      <c r="BK75" s="402"/>
      <c r="BL75" s="402"/>
      <c r="BM75" s="402"/>
      <c r="BN75" s="402"/>
      <c r="BO75" s="402"/>
      <c r="BP75" s="402"/>
      <c r="BQ75" s="402"/>
      <c r="BR75" s="402"/>
      <c r="BS75" s="402"/>
      <c r="BT75" s="402"/>
      <c r="BU75" s="402"/>
      <c r="BV75" s="402"/>
      <c r="BW75" s="402"/>
      <c r="BX75" s="402"/>
      <c r="BY75" s="355" t="s">
        <v>1381</v>
      </c>
      <c r="BZ75" s="355" t="s">
        <v>1382</v>
      </c>
      <c r="CA75" s="355" t="s">
        <v>1383</v>
      </c>
      <c r="CB75" s="355" t="s">
        <v>1384</v>
      </c>
      <c r="CF75" s="351" t="s">
        <v>88</v>
      </c>
      <c r="CG75" s="351" t="s">
        <v>89</v>
      </c>
      <c r="CH75" s="352">
        <v>11</v>
      </c>
      <c r="CI75" s="352">
        <v>720</v>
      </c>
    </row>
    <row r="76" spans="5:87" ht="14.25" customHeight="1" x14ac:dyDescent="0.25">
      <c r="E76" s="364">
        <v>0</v>
      </c>
      <c r="F76" s="368">
        <v>11</v>
      </c>
      <c r="G76" s="214">
        <f t="shared" si="20"/>
        <v>0</v>
      </c>
      <c r="H76" s="366">
        <v>0</v>
      </c>
      <c r="I76" s="366">
        <v>0</v>
      </c>
      <c r="J76" s="408">
        <f t="shared" si="21"/>
        <v>0</v>
      </c>
      <c r="K76" s="403" t="str">
        <f t="shared" si="16"/>
        <v/>
      </c>
      <c r="L76" s="381">
        <v>11</v>
      </c>
      <c r="M76" s="408">
        <f t="shared" si="22"/>
        <v>6</v>
      </c>
      <c r="N76" s="403" t="str">
        <f t="shared" si="17"/>
        <v>aller plus vite / stress / réprimer ses émotions</v>
      </c>
      <c r="O76" s="410" t="s">
        <v>90</v>
      </c>
      <c r="P76" s="418"/>
      <c r="Q76" s="418"/>
      <c r="R76" s="418"/>
      <c r="S76" s="402"/>
      <c r="T76" s="402" t="str">
        <f t="shared" si="23"/>
        <v>--</v>
      </c>
      <c r="U76" s="428">
        <f t="shared" si="24"/>
        <v>0</v>
      </c>
      <c r="V76" s="408">
        <f t="shared" si="25"/>
        <v>0</v>
      </c>
      <c r="W76" s="403" t="str">
        <f t="shared" si="18"/>
        <v/>
      </c>
      <c r="X76" s="381">
        <v>11</v>
      </c>
      <c r="Y76" s="408">
        <f t="shared" si="26"/>
        <v>0</v>
      </c>
      <c r="Z76" s="403" t="str">
        <f t="shared" si="19"/>
        <v/>
      </c>
      <c r="AB76" s="369">
        <v>11</v>
      </c>
      <c r="AC76" s="402"/>
      <c r="AD76" s="402"/>
      <c r="AE76" s="402"/>
      <c r="AF76" s="402"/>
      <c r="AG76" s="402"/>
      <c r="AH76" s="402"/>
      <c r="AI76" s="402"/>
      <c r="AJ76" s="402"/>
      <c r="AK76" s="402">
        <v>0</v>
      </c>
      <c r="AL76" s="402">
        <v>6</v>
      </c>
      <c r="AM76" s="402">
        <v>0</v>
      </c>
      <c r="AN76" s="402">
        <v>0</v>
      </c>
      <c r="AO76" s="402"/>
      <c r="AP76" s="402"/>
      <c r="AQ76" s="402"/>
      <c r="AR76" s="408">
        <f t="shared" si="27"/>
        <v>0</v>
      </c>
      <c r="AS76" s="402" t="str">
        <f t="shared" si="28"/>
        <v/>
      </c>
      <c r="AT76" s="402" t="str">
        <f t="shared" si="29"/>
        <v/>
      </c>
      <c r="AU76" s="402" t="str">
        <f t="shared" si="30"/>
        <v/>
      </c>
      <c r="AV76" s="402" t="str">
        <f t="shared" si="31"/>
        <v/>
      </c>
      <c r="AW76" s="402"/>
      <c r="AX76" s="402"/>
      <c r="AY76" s="402"/>
      <c r="AZ76" s="402"/>
      <c r="BA76" s="402"/>
      <c r="BB76" s="402"/>
      <c r="BC76" s="402"/>
      <c r="BD76" s="402"/>
      <c r="BE76" s="402"/>
      <c r="BF76" s="402"/>
      <c r="BG76" s="402"/>
      <c r="BH76" s="402"/>
      <c r="BI76" s="402"/>
      <c r="BJ76" s="402"/>
      <c r="BK76" s="402"/>
      <c r="BL76" s="402"/>
      <c r="BM76" s="402"/>
      <c r="BN76" s="402"/>
      <c r="BO76" s="402"/>
      <c r="BP76" s="402"/>
      <c r="BQ76" s="402"/>
      <c r="BR76" s="402"/>
      <c r="BS76" s="402"/>
      <c r="BT76" s="402"/>
      <c r="BU76" s="402"/>
      <c r="BV76" s="402"/>
      <c r="BW76" s="402"/>
      <c r="BX76" s="402"/>
      <c r="BY76" s="355" t="s">
        <v>1385</v>
      </c>
      <c r="BZ76" s="355" t="s">
        <v>169</v>
      </c>
      <c r="CA76" s="355" t="s">
        <v>170</v>
      </c>
      <c r="CB76" s="355" t="s">
        <v>1386</v>
      </c>
      <c r="CF76" s="351" t="s">
        <v>88</v>
      </c>
      <c r="CG76" s="351" t="s">
        <v>90</v>
      </c>
      <c r="CH76" s="352">
        <v>11</v>
      </c>
      <c r="CI76" s="352">
        <v>730</v>
      </c>
    </row>
    <row r="77" spans="5:87" ht="14.25" customHeight="1" x14ac:dyDescent="0.25">
      <c r="E77" s="364">
        <v>0</v>
      </c>
      <c r="F77" s="368">
        <v>11</v>
      </c>
      <c r="G77" s="214">
        <f t="shared" si="20"/>
        <v>2</v>
      </c>
      <c r="H77" s="366">
        <v>-11</v>
      </c>
      <c r="I77" s="366">
        <v>2</v>
      </c>
      <c r="J77" s="408">
        <f t="shared" si="21"/>
        <v>0</v>
      </c>
      <c r="K77" s="403" t="str">
        <f t="shared" si="16"/>
        <v/>
      </c>
      <c r="L77" s="381">
        <v>11</v>
      </c>
      <c r="M77" s="408">
        <f t="shared" si="22"/>
        <v>1</v>
      </c>
      <c r="N77" s="403" t="str">
        <f t="shared" si="17"/>
        <v>aller plus vite / stress / deuil non fait</v>
      </c>
      <c r="O77" s="410" t="s">
        <v>91</v>
      </c>
      <c r="P77" s="418"/>
      <c r="Q77" s="418"/>
      <c r="R77" s="418"/>
      <c r="S77" s="402"/>
      <c r="T77" s="402" t="str">
        <f t="shared" si="23"/>
        <v>--</v>
      </c>
      <c r="U77" s="428">
        <f t="shared" si="24"/>
        <v>0</v>
      </c>
      <c r="V77" s="408">
        <f t="shared" si="25"/>
        <v>0</v>
      </c>
      <c r="W77" s="403" t="str">
        <f t="shared" si="18"/>
        <v/>
      </c>
      <c r="X77" s="381">
        <v>11</v>
      </c>
      <c r="Y77" s="408">
        <f t="shared" si="26"/>
        <v>1</v>
      </c>
      <c r="Z77" s="403" t="str">
        <f t="shared" si="19"/>
        <v>aller plus vite / stress / deuil non fait</v>
      </c>
      <c r="AB77" s="369">
        <v>11</v>
      </c>
      <c r="AC77" s="402"/>
      <c r="AD77" s="402"/>
      <c r="AE77" s="402"/>
      <c r="AF77" s="402"/>
      <c r="AG77" s="402"/>
      <c r="AH77" s="402"/>
      <c r="AI77" s="402"/>
      <c r="AJ77" s="402"/>
      <c r="AK77" s="402">
        <v>0</v>
      </c>
      <c r="AL77" s="402">
        <v>1</v>
      </c>
      <c r="AM77" s="402">
        <v>0</v>
      </c>
      <c r="AN77" s="402">
        <v>1</v>
      </c>
      <c r="AO77" s="402"/>
      <c r="AP77" s="402"/>
      <c r="AQ77" s="402"/>
      <c r="AR77" s="408">
        <f t="shared" si="27"/>
        <v>0</v>
      </c>
      <c r="AS77" s="402" t="str">
        <f t="shared" si="28"/>
        <v/>
      </c>
      <c r="AT77" s="402" t="str">
        <f t="shared" si="29"/>
        <v/>
      </c>
      <c r="AU77" s="402" t="str">
        <f t="shared" si="30"/>
        <v/>
      </c>
      <c r="AV77" s="402" t="str">
        <f t="shared" si="31"/>
        <v/>
      </c>
      <c r="AW77" s="402"/>
      <c r="AX77" s="402"/>
      <c r="AY77" s="402"/>
      <c r="AZ77" s="402"/>
      <c r="BA77" s="402"/>
      <c r="BB77" s="402"/>
      <c r="BC77" s="402"/>
      <c r="BD77" s="402"/>
      <c r="BE77" s="402"/>
      <c r="BF77" s="402"/>
      <c r="BG77" s="402"/>
      <c r="BH77" s="402"/>
      <c r="BI77" s="402"/>
      <c r="BJ77" s="402"/>
      <c r="BK77" s="402"/>
      <c r="BL77" s="402"/>
      <c r="BM77" s="402"/>
      <c r="BN77" s="402"/>
      <c r="BO77" s="402"/>
      <c r="BP77" s="402"/>
      <c r="BQ77" s="402"/>
      <c r="BR77" s="402"/>
      <c r="BS77" s="402"/>
      <c r="BT77" s="402"/>
      <c r="BU77" s="402"/>
      <c r="BV77" s="402"/>
      <c r="BW77" s="402"/>
      <c r="BX77" s="402"/>
      <c r="BY77" s="355" t="s">
        <v>1387</v>
      </c>
      <c r="BZ77" s="355" t="s">
        <v>1388</v>
      </c>
      <c r="CA77" s="355" t="s">
        <v>1389</v>
      </c>
      <c r="CB77" s="355" t="s">
        <v>1390</v>
      </c>
      <c r="CF77" s="351" t="s">
        <v>88</v>
      </c>
      <c r="CG77" s="351" t="s">
        <v>91</v>
      </c>
      <c r="CH77" s="352">
        <v>11</v>
      </c>
      <c r="CI77" s="352">
        <v>740</v>
      </c>
    </row>
    <row r="78" spans="5:87" ht="14.25" customHeight="1" x14ac:dyDescent="0.25">
      <c r="E78" s="364">
        <v>0</v>
      </c>
      <c r="F78" s="368">
        <v>11</v>
      </c>
      <c r="G78" s="214">
        <f t="shared" si="20"/>
        <v>3</v>
      </c>
      <c r="H78" s="366">
        <v>-16</v>
      </c>
      <c r="I78" s="366">
        <v>1</v>
      </c>
      <c r="J78" s="408">
        <f t="shared" si="21"/>
        <v>2</v>
      </c>
      <c r="K78" s="403" t="str">
        <f t="shared" si="16"/>
        <v xml:space="preserve">besoin de liberté / besoin d'autonomie </v>
      </c>
      <c r="L78" s="381">
        <v>11</v>
      </c>
      <c r="M78" s="408">
        <f t="shared" si="22"/>
        <v>5</v>
      </c>
      <c r="N78" s="403" t="str">
        <f t="shared" si="17"/>
        <v>devoir se battre pour plus de liberté / refuser d'écouter son cœur</v>
      </c>
      <c r="O78" s="410" t="s">
        <v>92</v>
      </c>
      <c r="P78" s="418"/>
      <c r="Q78" s="418"/>
      <c r="R78" s="418"/>
      <c r="S78" s="402"/>
      <c r="T78" s="402" t="str">
        <f t="shared" si="23"/>
        <v>--</v>
      </c>
      <c r="U78" s="428">
        <f t="shared" si="24"/>
        <v>0</v>
      </c>
      <c r="V78" s="408">
        <f t="shared" si="25"/>
        <v>4</v>
      </c>
      <c r="W78" s="403" t="str">
        <f t="shared" si="18"/>
        <v xml:space="preserve">besoin de liberté / besoin d'autonomie </v>
      </c>
      <c r="X78" s="381">
        <v>11</v>
      </c>
      <c r="Y78" s="408">
        <f t="shared" si="26"/>
        <v>7</v>
      </c>
      <c r="Z78" s="403" t="str">
        <f t="shared" si="19"/>
        <v>devoir se battre pour plus de liberté / refuser d'écouter son cœur</v>
      </c>
      <c r="AB78" s="369">
        <v>11</v>
      </c>
      <c r="AC78" s="402"/>
      <c r="AD78" s="402"/>
      <c r="AE78" s="402"/>
      <c r="AF78" s="402"/>
      <c r="AG78" s="402"/>
      <c r="AH78" s="402"/>
      <c r="AI78" s="402"/>
      <c r="AJ78" s="402"/>
      <c r="AK78" s="402">
        <v>2</v>
      </c>
      <c r="AL78" s="402">
        <v>5</v>
      </c>
      <c r="AM78" s="402">
        <v>4</v>
      </c>
      <c r="AN78" s="402">
        <v>7</v>
      </c>
      <c r="AO78" s="402"/>
      <c r="AP78" s="402"/>
      <c r="AQ78" s="402"/>
      <c r="AR78" s="408">
        <f t="shared" si="27"/>
        <v>0</v>
      </c>
      <c r="AS78" s="402" t="str">
        <f t="shared" si="28"/>
        <v/>
      </c>
      <c r="AT78" s="402" t="str">
        <f t="shared" si="29"/>
        <v/>
      </c>
      <c r="AU78" s="402" t="str">
        <f t="shared" si="30"/>
        <v/>
      </c>
      <c r="AV78" s="402" t="str">
        <f t="shared" si="31"/>
        <v/>
      </c>
      <c r="AW78" s="402"/>
      <c r="AX78" s="402"/>
      <c r="AY78" s="402"/>
      <c r="AZ78" s="402"/>
      <c r="BA78" s="402"/>
      <c r="BB78" s="402"/>
      <c r="BC78" s="402"/>
      <c r="BD78" s="402"/>
      <c r="BE78" s="402"/>
      <c r="BF78" s="402"/>
      <c r="BG78" s="402"/>
      <c r="BH78" s="402"/>
      <c r="BI78" s="402"/>
      <c r="BJ78" s="402"/>
      <c r="BK78" s="402"/>
      <c r="BL78" s="402"/>
      <c r="BM78" s="402"/>
      <c r="BN78" s="402"/>
      <c r="BO78" s="402"/>
      <c r="BP78" s="402"/>
      <c r="BQ78" s="402"/>
      <c r="BR78" s="402"/>
      <c r="BS78" s="402"/>
      <c r="BT78" s="402"/>
      <c r="BU78" s="402"/>
      <c r="BV78" s="402"/>
      <c r="BW78" s="402"/>
      <c r="BX78" s="402"/>
      <c r="BY78" s="355" t="s">
        <v>1391</v>
      </c>
      <c r="BZ78" s="355" t="s">
        <v>1392</v>
      </c>
      <c r="CA78" s="355" t="s">
        <v>1393</v>
      </c>
      <c r="CB78" s="355" t="s">
        <v>1394</v>
      </c>
      <c r="CF78" s="351" t="s">
        <v>88</v>
      </c>
      <c r="CG78" s="351" t="s">
        <v>92</v>
      </c>
      <c r="CH78" s="352">
        <v>11</v>
      </c>
      <c r="CI78" s="352">
        <v>750</v>
      </c>
    </row>
    <row r="79" spans="5:87" ht="14.25" customHeight="1" x14ac:dyDescent="0.25">
      <c r="E79" s="364">
        <v>0</v>
      </c>
      <c r="F79" s="368">
        <v>11</v>
      </c>
      <c r="G79" s="214">
        <f t="shared" si="20"/>
        <v>0</v>
      </c>
      <c r="H79" s="366">
        <v>-1</v>
      </c>
      <c r="I79" s="366">
        <v>0</v>
      </c>
      <c r="J79" s="408">
        <f t="shared" si="21"/>
        <v>5</v>
      </c>
      <c r="K79" s="403" t="str">
        <f t="shared" si="16"/>
        <v xml:space="preserve">besoin de s'écouter / besoin de décider / besoin de trouver une solution ou sa voie </v>
      </c>
      <c r="L79" s="381">
        <v>11</v>
      </c>
      <c r="M79" s="408">
        <f t="shared" si="22"/>
        <v>5</v>
      </c>
      <c r="N79" s="403" t="str">
        <f t="shared" si="17"/>
        <v>tourner en rond / trop réfléchir / refuser de suivre sa vocation</v>
      </c>
      <c r="O79" s="410" t="s">
        <v>93</v>
      </c>
      <c r="P79" s="418"/>
      <c r="Q79" s="418"/>
      <c r="R79" s="418"/>
      <c r="S79" s="402"/>
      <c r="T79" s="402" t="str">
        <f t="shared" si="23"/>
        <v>--</v>
      </c>
      <c r="U79" s="428">
        <f t="shared" si="24"/>
        <v>0</v>
      </c>
      <c r="V79" s="408">
        <f t="shared" si="25"/>
        <v>6</v>
      </c>
      <c r="W79" s="403" t="str">
        <f t="shared" si="18"/>
        <v xml:space="preserve">besoin de s'écouter / besoin de décider / besoin de trouver une solution ou sa voie </v>
      </c>
      <c r="X79" s="381">
        <v>11</v>
      </c>
      <c r="Y79" s="408">
        <f t="shared" si="26"/>
        <v>7</v>
      </c>
      <c r="Z79" s="403" t="str">
        <f t="shared" si="19"/>
        <v>tourner en rond / trop réfléchir / refuser de suivre sa vocation</v>
      </c>
      <c r="AB79" s="369">
        <v>11</v>
      </c>
      <c r="AC79" s="402"/>
      <c r="AD79" s="402"/>
      <c r="AE79" s="402"/>
      <c r="AF79" s="402"/>
      <c r="AG79" s="402"/>
      <c r="AH79" s="402"/>
      <c r="AI79" s="402"/>
      <c r="AJ79" s="402"/>
      <c r="AK79" s="402">
        <v>5</v>
      </c>
      <c r="AL79" s="402">
        <v>5</v>
      </c>
      <c r="AM79" s="402">
        <v>6</v>
      </c>
      <c r="AN79" s="402">
        <v>7</v>
      </c>
      <c r="AO79" s="402"/>
      <c r="AP79" s="402"/>
      <c r="AQ79" s="402"/>
      <c r="AR79" s="408">
        <f t="shared" si="27"/>
        <v>0</v>
      </c>
      <c r="AS79" s="402" t="str">
        <f t="shared" si="28"/>
        <v/>
      </c>
      <c r="AT79" s="402" t="str">
        <f t="shared" si="29"/>
        <v/>
      </c>
      <c r="AU79" s="402" t="str">
        <f t="shared" si="30"/>
        <v/>
      </c>
      <c r="AV79" s="402" t="str">
        <f t="shared" si="31"/>
        <v/>
      </c>
      <c r="AW79" s="402"/>
      <c r="AX79" s="402"/>
      <c r="AY79" s="402"/>
      <c r="AZ79" s="402"/>
      <c r="BA79" s="402"/>
      <c r="BB79" s="402"/>
      <c r="BC79" s="402"/>
      <c r="BD79" s="402"/>
      <c r="BE79" s="402"/>
      <c r="BF79" s="402"/>
      <c r="BG79" s="402"/>
      <c r="BH79" s="402"/>
      <c r="BI79" s="402"/>
      <c r="BJ79" s="402"/>
      <c r="BK79" s="402"/>
      <c r="BL79" s="402"/>
      <c r="BM79" s="402"/>
      <c r="BN79" s="402"/>
      <c r="BO79" s="402"/>
      <c r="BP79" s="402"/>
      <c r="BQ79" s="402"/>
      <c r="BR79" s="402"/>
      <c r="BS79" s="402"/>
      <c r="BT79" s="402"/>
      <c r="BU79" s="402"/>
      <c r="BV79" s="402"/>
      <c r="BW79" s="402"/>
      <c r="BX79" s="402"/>
      <c r="BY79" s="355" t="s">
        <v>1395</v>
      </c>
      <c r="BZ79" s="355" t="s">
        <v>1396</v>
      </c>
      <c r="CA79" s="355" t="s">
        <v>1397</v>
      </c>
      <c r="CB79" s="355" t="s">
        <v>1398</v>
      </c>
      <c r="CF79" s="351" t="s">
        <v>88</v>
      </c>
      <c r="CG79" s="351" t="s">
        <v>93</v>
      </c>
      <c r="CH79" s="352">
        <v>11</v>
      </c>
      <c r="CI79" s="352">
        <v>760</v>
      </c>
    </row>
    <row r="80" spans="5:87" ht="14.25" customHeight="1" x14ac:dyDescent="0.25">
      <c r="E80" s="364">
        <v>0</v>
      </c>
      <c r="F80" s="368">
        <v>11</v>
      </c>
      <c r="G80" s="214">
        <f t="shared" si="20"/>
        <v>0</v>
      </c>
      <c r="H80" s="366">
        <v>-1</v>
      </c>
      <c r="I80" s="366">
        <v>0</v>
      </c>
      <c r="J80" s="408">
        <f t="shared" si="21"/>
        <v>5</v>
      </c>
      <c r="K80" s="403" t="str">
        <f t="shared" si="16"/>
        <v xml:space="preserve">besoin de se sentir protégé et en sécurité </v>
      </c>
      <c r="L80" s="381">
        <v>11</v>
      </c>
      <c r="M80" s="408">
        <f t="shared" si="22"/>
        <v>6</v>
      </c>
      <c r="N80" s="403" t="str">
        <f t="shared" si="17"/>
        <v>devoir se battre / devoir se protéger</v>
      </c>
      <c r="O80" s="410" t="s">
        <v>94</v>
      </c>
      <c r="P80" s="418"/>
      <c r="Q80" s="418"/>
      <c r="R80" s="418"/>
      <c r="S80" s="402"/>
      <c r="T80" s="402" t="str">
        <f t="shared" si="23"/>
        <v>--</v>
      </c>
      <c r="U80" s="428">
        <f t="shared" si="24"/>
        <v>0</v>
      </c>
      <c r="V80" s="408">
        <f t="shared" si="25"/>
        <v>6</v>
      </c>
      <c r="W80" s="403" t="str">
        <f t="shared" si="18"/>
        <v xml:space="preserve">besoin de se sentir protégé et en sécurité </v>
      </c>
      <c r="X80" s="381">
        <v>11</v>
      </c>
      <c r="Y80" s="408">
        <f t="shared" si="26"/>
        <v>7</v>
      </c>
      <c r="Z80" s="403" t="str">
        <f t="shared" si="19"/>
        <v>devoir se battre / devoir se protéger</v>
      </c>
      <c r="AB80" s="369">
        <v>11</v>
      </c>
      <c r="AC80" s="402"/>
      <c r="AD80" s="402"/>
      <c r="AE80" s="402"/>
      <c r="AF80" s="402"/>
      <c r="AG80" s="402"/>
      <c r="AH80" s="402"/>
      <c r="AI80" s="402"/>
      <c r="AJ80" s="402"/>
      <c r="AK80" s="402">
        <v>5</v>
      </c>
      <c r="AL80" s="402">
        <v>6</v>
      </c>
      <c r="AM80" s="402">
        <v>6</v>
      </c>
      <c r="AN80" s="402">
        <v>7</v>
      </c>
      <c r="AO80" s="402"/>
      <c r="AP80" s="402"/>
      <c r="AQ80" s="402"/>
      <c r="AR80" s="408">
        <f t="shared" si="27"/>
        <v>0</v>
      </c>
      <c r="AS80" s="402" t="str">
        <f t="shared" si="28"/>
        <v/>
      </c>
      <c r="AT80" s="402" t="str">
        <f t="shared" si="29"/>
        <v/>
      </c>
      <c r="AU80" s="402" t="str">
        <f t="shared" si="30"/>
        <v/>
      </c>
      <c r="AV80" s="402" t="str">
        <f t="shared" si="31"/>
        <v/>
      </c>
      <c r="AW80" s="402"/>
      <c r="AX80" s="402"/>
      <c r="AY80" s="402"/>
      <c r="AZ80" s="402"/>
      <c r="BA80" s="402"/>
      <c r="BB80" s="402"/>
      <c r="BC80" s="402"/>
      <c r="BD80" s="402"/>
      <c r="BE80" s="402"/>
      <c r="BF80" s="402"/>
      <c r="BG80" s="402"/>
      <c r="BH80" s="402"/>
      <c r="BI80" s="402"/>
      <c r="BJ80" s="402"/>
      <c r="BK80" s="402"/>
      <c r="BL80" s="402"/>
      <c r="BM80" s="402"/>
      <c r="BN80" s="402"/>
      <c r="BO80" s="402"/>
      <c r="BP80" s="402"/>
      <c r="BQ80" s="402"/>
      <c r="BR80" s="402"/>
      <c r="BS80" s="402"/>
      <c r="BT80" s="402"/>
      <c r="BU80" s="402"/>
      <c r="BV80" s="402"/>
      <c r="BW80" s="402"/>
      <c r="BX80" s="402"/>
      <c r="BY80" s="355" t="s">
        <v>1399</v>
      </c>
      <c r="BZ80" s="355" t="s">
        <v>1400</v>
      </c>
      <c r="CA80" s="355" t="s">
        <v>1401</v>
      </c>
      <c r="CB80" s="355" t="s">
        <v>1402</v>
      </c>
      <c r="CF80" s="351" t="s">
        <v>88</v>
      </c>
      <c r="CG80" s="351" t="s">
        <v>94</v>
      </c>
      <c r="CH80" s="352">
        <v>11</v>
      </c>
      <c r="CI80" s="352">
        <v>770</v>
      </c>
    </row>
    <row r="81" spans="5:87" ht="14.25" customHeight="1" x14ac:dyDescent="0.25">
      <c r="E81" s="364">
        <v>0</v>
      </c>
      <c r="F81" s="368">
        <v>12</v>
      </c>
      <c r="G81" s="214">
        <f t="shared" si="20"/>
        <v>0</v>
      </c>
      <c r="H81" s="366">
        <v>-1</v>
      </c>
      <c r="I81" s="366">
        <v>0</v>
      </c>
      <c r="J81" s="408">
        <f t="shared" si="21"/>
        <v>0</v>
      </c>
      <c r="K81" s="403" t="str">
        <f t="shared" si="16"/>
        <v/>
      </c>
      <c r="L81" s="381">
        <v>12</v>
      </c>
      <c r="M81" s="408">
        <f t="shared" si="22"/>
        <v>7</v>
      </c>
      <c r="N81" s="403" t="str">
        <f t="shared" si="17"/>
        <v>stress / peurs / insécurité / tenir tête / vouloir tout diriger</v>
      </c>
      <c r="O81" s="410" t="s">
        <v>96</v>
      </c>
      <c r="P81" s="418"/>
      <c r="Q81" s="418"/>
      <c r="R81" s="418"/>
      <c r="S81" s="402"/>
      <c r="T81" s="402" t="str">
        <f t="shared" si="23"/>
        <v>--</v>
      </c>
      <c r="U81" s="428">
        <f t="shared" si="24"/>
        <v>0</v>
      </c>
      <c r="V81" s="408">
        <f t="shared" si="25"/>
        <v>3</v>
      </c>
      <c r="W81" s="403" t="str">
        <f t="shared" si="18"/>
        <v xml:space="preserve">besoin de commander / avoir une forte volonté </v>
      </c>
      <c r="X81" s="381">
        <v>12</v>
      </c>
      <c r="Y81" s="408">
        <f t="shared" si="26"/>
        <v>6</v>
      </c>
      <c r="Z81" s="403" t="str">
        <f t="shared" si="19"/>
        <v>stress / peurs / insécurité / tenir tête / vouloir tout diriger</v>
      </c>
      <c r="AB81" s="369">
        <v>12</v>
      </c>
      <c r="AC81" s="402"/>
      <c r="AD81" s="402"/>
      <c r="AE81" s="402"/>
      <c r="AF81" s="402"/>
      <c r="AG81" s="402"/>
      <c r="AH81" s="402"/>
      <c r="AI81" s="402"/>
      <c r="AJ81" s="402"/>
      <c r="AK81" s="402">
        <v>0</v>
      </c>
      <c r="AL81" s="402">
        <v>7</v>
      </c>
      <c r="AM81" s="402">
        <v>3</v>
      </c>
      <c r="AN81" s="402">
        <v>6</v>
      </c>
      <c r="AO81" s="402"/>
      <c r="AP81" s="402"/>
      <c r="AQ81" s="402"/>
      <c r="AR81" s="408">
        <f t="shared" si="27"/>
        <v>0</v>
      </c>
      <c r="AS81" s="402" t="str">
        <f t="shared" si="28"/>
        <v/>
      </c>
      <c r="AT81" s="402" t="str">
        <f t="shared" si="29"/>
        <v/>
      </c>
      <c r="AU81" s="402" t="str">
        <f t="shared" si="30"/>
        <v/>
      </c>
      <c r="AV81" s="402" t="str">
        <f t="shared" si="31"/>
        <v/>
      </c>
      <c r="AW81" s="402"/>
      <c r="AX81" s="402"/>
      <c r="AY81" s="402"/>
      <c r="AZ81" s="402"/>
      <c r="BA81" s="402"/>
      <c r="BB81" s="402"/>
      <c r="BC81" s="402"/>
      <c r="BD81" s="402"/>
      <c r="BE81" s="402"/>
      <c r="BF81" s="402"/>
      <c r="BG81" s="402"/>
      <c r="BH81" s="402"/>
      <c r="BI81" s="402"/>
      <c r="BJ81" s="402"/>
      <c r="BK81" s="402"/>
      <c r="BL81" s="402"/>
      <c r="BM81" s="402"/>
      <c r="BN81" s="402"/>
      <c r="BO81" s="402"/>
      <c r="BP81" s="402"/>
      <c r="BQ81" s="402"/>
      <c r="BR81" s="402"/>
      <c r="BS81" s="402"/>
      <c r="BT81" s="402"/>
      <c r="BU81" s="402"/>
      <c r="BV81" s="402"/>
      <c r="BW81" s="402"/>
      <c r="BX81" s="402"/>
      <c r="BY81" s="355" t="s">
        <v>1403</v>
      </c>
      <c r="BZ81" s="355" t="s">
        <v>1404</v>
      </c>
      <c r="CA81" s="355" t="s">
        <v>1405</v>
      </c>
      <c r="CB81" s="355" t="s">
        <v>1406</v>
      </c>
      <c r="CF81" s="351" t="s">
        <v>95</v>
      </c>
      <c r="CG81" s="351" t="s">
        <v>96</v>
      </c>
      <c r="CH81" s="352">
        <v>12</v>
      </c>
      <c r="CI81" s="352">
        <v>780</v>
      </c>
    </row>
    <row r="82" spans="5:87" ht="14.25" customHeight="1" x14ac:dyDescent="0.25">
      <c r="E82" s="364">
        <v>0</v>
      </c>
      <c r="F82" s="368">
        <v>12</v>
      </c>
      <c r="G82" s="214">
        <f t="shared" si="20"/>
        <v>1</v>
      </c>
      <c r="H82" s="366">
        <v>-4</v>
      </c>
      <c r="I82" s="366">
        <v>2</v>
      </c>
      <c r="J82" s="408">
        <f t="shared" si="21"/>
        <v>0</v>
      </c>
      <c r="K82" s="403" t="str">
        <f t="shared" si="16"/>
        <v/>
      </c>
      <c r="L82" s="381">
        <v>12</v>
      </c>
      <c r="M82" s="408">
        <f t="shared" si="22"/>
        <v>4</v>
      </c>
      <c r="N82" s="403" t="str">
        <f t="shared" si="17"/>
        <v>devoir défendre sa place ou sa position / déterminé / en colère</v>
      </c>
      <c r="O82" s="410" t="s">
        <v>97</v>
      </c>
      <c r="P82" s="418"/>
      <c r="Q82" s="418"/>
      <c r="R82" s="418"/>
      <c r="S82" s="402"/>
      <c r="T82" s="402" t="str">
        <f t="shared" si="23"/>
        <v>--</v>
      </c>
      <c r="U82" s="428">
        <f t="shared" si="24"/>
        <v>0</v>
      </c>
      <c r="V82" s="408">
        <f t="shared" si="25"/>
        <v>0</v>
      </c>
      <c r="W82" s="403" t="str">
        <f t="shared" si="18"/>
        <v/>
      </c>
      <c r="X82" s="381">
        <v>12</v>
      </c>
      <c r="Y82" s="408">
        <f t="shared" si="26"/>
        <v>3</v>
      </c>
      <c r="Z82" s="403" t="str">
        <f t="shared" si="19"/>
        <v>devoir défendre sa place ou sa position / déterminé / en colère</v>
      </c>
      <c r="AB82" s="369">
        <v>12</v>
      </c>
      <c r="AC82" s="402"/>
      <c r="AD82" s="402"/>
      <c r="AE82" s="402"/>
      <c r="AF82" s="402"/>
      <c r="AG82" s="402"/>
      <c r="AH82" s="402"/>
      <c r="AI82" s="402"/>
      <c r="AJ82" s="402"/>
      <c r="AK82" s="402">
        <v>0</v>
      </c>
      <c r="AL82" s="402">
        <v>4</v>
      </c>
      <c r="AM82" s="402">
        <v>0</v>
      </c>
      <c r="AN82" s="402">
        <v>3</v>
      </c>
      <c r="AO82" s="402"/>
      <c r="AP82" s="402"/>
      <c r="AQ82" s="402"/>
      <c r="AR82" s="408">
        <f t="shared" si="27"/>
        <v>0</v>
      </c>
      <c r="AS82" s="402" t="str">
        <f t="shared" si="28"/>
        <v/>
      </c>
      <c r="AT82" s="402" t="str">
        <f t="shared" si="29"/>
        <v/>
      </c>
      <c r="AU82" s="402" t="str">
        <f t="shared" si="30"/>
        <v/>
      </c>
      <c r="AV82" s="402" t="str">
        <f t="shared" si="31"/>
        <v/>
      </c>
      <c r="AW82" s="402"/>
      <c r="AX82" s="402"/>
      <c r="AY82" s="402"/>
      <c r="AZ82" s="402"/>
      <c r="BA82" s="402"/>
      <c r="BB82" s="402"/>
      <c r="BC82" s="402"/>
      <c r="BD82" s="402"/>
      <c r="BE82" s="402"/>
      <c r="BF82" s="402"/>
      <c r="BG82" s="402"/>
      <c r="BH82" s="402"/>
      <c r="BI82" s="402"/>
      <c r="BJ82" s="402"/>
      <c r="BK82" s="402"/>
      <c r="BL82" s="402"/>
      <c r="BM82" s="402"/>
      <c r="BN82" s="402"/>
      <c r="BO82" s="402"/>
      <c r="BP82" s="402"/>
      <c r="BQ82" s="402"/>
      <c r="BR82" s="402"/>
      <c r="BS82" s="402"/>
      <c r="BT82" s="402"/>
      <c r="BU82" s="402"/>
      <c r="BV82" s="402"/>
      <c r="BW82" s="402"/>
      <c r="BX82" s="402"/>
      <c r="BY82" s="355" t="s">
        <v>1407</v>
      </c>
      <c r="BZ82" s="355" t="s">
        <v>1408</v>
      </c>
      <c r="CA82" s="355" t="s">
        <v>1409</v>
      </c>
      <c r="CB82" s="355" t="s">
        <v>1410</v>
      </c>
      <c r="CF82" s="351" t="s">
        <v>95</v>
      </c>
      <c r="CG82" s="351" t="s">
        <v>97</v>
      </c>
      <c r="CH82" s="352">
        <v>12</v>
      </c>
      <c r="CI82" s="352">
        <v>790</v>
      </c>
    </row>
    <row r="83" spans="5:87" ht="14.25" customHeight="1" x14ac:dyDescent="0.25">
      <c r="E83" s="364">
        <v>0</v>
      </c>
      <c r="F83" s="368">
        <v>12</v>
      </c>
      <c r="G83" s="214">
        <f t="shared" si="20"/>
        <v>0</v>
      </c>
      <c r="H83" s="366">
        <v>-1</v>
      </c>
      <c r="I83" s="366">
        <v>0</v>
      </c>
      <c r="J83" s="408">
        <f t="shared" si="21"/>
        <v>3</v>
      </c>
      <c r="K83" s="403" t="str">
        <f t="shared" si="16"/>
        <v xml:space="preserve">besoin de s'ouvrir à l'environnement ou aux autres / besoin de s'ouvrir aux plaisirs de la vie </v>
      </c>
      <c r="L83" s="381">
        <v>12</v>
      </c>
      <c r="M83" s="408">
        <f t="shared" si="22"/>
        <v>5</v>
      </c>
      <c r="N83" s="403" t="str">
        <f t="shared" si="17"/>
        <v>avoir des envies excessives ou réprimer des envies</v>
      </c>
      <c r="O83" s="410" t="s">
        <v>98</v>
      </c>
      <c r="P83" s="418"/>
      <c r="Q83" s="418"/>
      <c r="R83" s="418"/>
      <c r="S83" s="402"/>
      <c r="T83" s="402" t="str">
        <f t="shared" si="23"/>
        <v>--</v>
      </c>
      <c r="U83" s="428">
        <f t="shared" si="24"/>
        <v>0</v>
      </c>
      <c r="V83" s="408">
        <f t="shared" si="25"/>
        <v>3</v>
      </c>
      <c r="W83" s="403" t="str">
        <f t="shared" si="18"/>
        <v xml:space="preserve">besoin de s'ouvrir à l'environnement ou aux autres / besoin de s'ouvrir aux plaisirs de la vie </v>
      </c>
      <c r="X83" s="381">
        <v>12</v>
      </c>
      <c r="Y83" s="408">
        <f t="shared" si="26"/>
        <v>5</v>
      </c>
      <c r="Z83" s="403" t="str">
        <f t="shared" si="19"/>
        <v>avoir des envies excessives ou réprimer des envies</v>
      </c>
      <c r="AB83" s="369">
        <v>12</v>
      </c>
      <c r="AC83" s="402"/>
      <c r="AD83" s="402"/>
      <c r="AE83" s="402"/>
      <c r="AF83" s="402"/>
      <c r="AG83" s="402"/>
      <c r="AH83" s="402"/>
      <c r="AI83" s="402"/>
      <c r="AJ83" s="402"/>
      <c r="AK83" s="402">
        <v>3</v>
      </c>
      <c r="AL83" s="402">
        <v>5</v>
      </c>
      <c r="AM83" s="402">
        <v>3</v>
      </c>
      <c r="AN83" s="402">
        <v>5</v>
      </c>
      <c r="AO83" s="402"/>
      <c r="AP83" s="402"/>
      <c r="AQ83" s="402"/>
      <c r="AR83" s="408">
        <f t="shared" si="27"/>
        <v>0</v>
      </c>
      <c r="AS83" s="402" t="str">
        <f t="shared" si="28"/>
        <v/>
      </c>
      <c r="AT83" s="402" t="str">
        <f t="shared" si="29"/>
        <v/>
      </c>
      <c r="AU83" s="402" t="str">
        <f t="shared" si="30"/>
        <v/>
      </c>
      <c r="AV83" s="402" t="str">
        <f t="shared" si="31"/>
        <v/>
      </c>
      <c r="AW83" s="402"/>
      <c r="AX83" s="402"/>
      <c r="AY83" s="402"/>
      <c r="AZ83" s="402"/>
      <c r="BA83" s="402"/>
      <c r="BB83" s="402"/>
      <c r="BC83" s="402"/>
      <c r="BD83" s="402"/>
      <c r="BE83" s="402"/>
      <c r="BF83" s="402"/>
      <c r="BG83" s="402"/>
      <c r="BH83" s="402"/>
      <c r="BI83" s="402"/>
      <c r="BJ83" s="402"/>
      <c r="BK83" s="402"/>
      <c r="BL83" s="402"/>
      <c r="BM83" s="402"/>
      <c r="BN83" s="402"/>
      <c r="BO83" s="402"/>
      <c r="BP83" s="402"/>
      <c r="BQ83" s="402"/>
      <c r="BR83" s="402"/>
      <c r="BS83" s="402"/>
      <c r="BT83" s="402"/>
      <c r="BU83" s="402"/>
      <c r="BV83" s="402"/>
      <c r="BW83" s="402"/>
      <c r="BX83" s="402"/>
      <c r="BY83" s="355" t="s">
        <v>1411</v>
      </c>
      <c r="BZ83" s="355" t="s">
        <v>1412</v>
      </c>
      <c r="CA83" s="355" t="s">
        <v>1413</v>
      </c>
      <c r="CB83" s="355" t="s">
        <v>171</v>
      </c>
      <c r="CF83" s="351" t="s">
        <v>95</v>
      </c>
      <c r="CG83" s="351" t="s">
        <v>98</v>
      </c>
      <c r="CH83" s="352">
        <v>12</v>
      </c>
      <c r="CI83" s="352">
        <v>800</v>
      </c>
    </row>
    <row r="84" spans="5:87" ht="14.25" customHeight="1" x14ac:dyDescent="0.25">
      <c r="E84" s="364">
        <v>0</v>
      </c>
      <c r="F84" s="368">
        <v>12</v>
      </c>
      <c r="G84" s="214">
        <f t="shared" si="20"/>
        <v>0</v>
      </c>
      <c r="H84" s="366">
        <v>-1</v>
      </c>
      <c r="I84" s="366">
        <v>0</v>
      </c>
      <c r="J84" s="408">
        <f t="shared" si="21"/>
        <v>3</v>
      </c>
      <c r="K84" s="403" t="str">
        <f t="shared" si="16"/>
        <v xml:space="preserve">besoin d'en faire trop / culpabiliser si l'on en fait pas assez </v>
      </c>
      <c r="L84" s="381">
        <v>12</v>
      </c>
      <c r="M84" s="408">
        <f t="shared" si="22"/>
        <v>6</v>
      </c>
      <c r="N84" s="403" t="str">
        <f t="shared" si="17"/>
        <v>ruminer sa culpabilité ou sa colère</v>
      </c>
      <c r="O84" s="410" t="s">
        <v>99</v>
      </c>
      <c r="P84" s="418"/>
      <c r="Q84" s="418"/>
      <c r="R84" s="418"/>
      <c r="S84" s="402"/>
      <c r="T84" s="402" t="str">
        <f t="shared" si="23"/>
        <v>--</v>
      </c>
      <c r="U84" s="428">
        <f t="shared" si="24"/>
        <v>0</v>
      </c>
      <c r="V84" s="408">
        <f t="shared" si="25"/>
        <v>3</v>
      </c>
      <c r="W84" s="403" t="str">
        <f t="shared" si="18"/>
        <v xml:space="preserve">besoin d'en faire trop / culpabiliser si l'on en fait pas assez </v>
      </c>
      <c r="X84" s="381">
        <v>12</v>
      </c>
      <c r="Y84" s="408">
        <f t="shared" si="26"/>
        <v>6</v>
      </c>
      <c r="Z84" s="403" t="str">
        <f t="shared" si="19"/>
        <v>ruminer sa culpabilité ou sa colère</v>
      </c>
      <c r="AB84" s="369">
        <v>12</v>
      </c>
      <c r="AC84" s="402"/>
      <c r="AD84" s="402"/>
      <c r="AE84" s="402"/>
      <c r="AF84" s="402"/>
      <c r="AG84" s="402"/>
      <c r="AH84" s="402"/>
      <c r="AI84" s="402"/>
      <c r="AJ84" s="402"/>
      <c r="AK84" s="402">
        <v>3</v>
      </c>
      <c r="AL84" s="402">
        <v>6</v>
      </c>
      <c r="AM84" s="402">
        <v>3</v>
      </c>
      <c r="AN84" s="402">
        <v>6</v>
      </c>
      <c r="AO84" s="402"/>
      <c r="AP84" s="402"/>
      <c r="AQ84" s="402"/>
      <c r="AR84" s="408">
        <f t="shared" si="27"/>
        <v>0</v>
      </c>
      <c r="AS84" s="402" t="str">
        <f t="shared" si="28"/>
        <v/>
      </c>
      <c r="AT84" s="402" t="str">
        <f t="shared" si="29"/>
        <v/>
      </c>
      <c r="AU84" s="402" t="str">
        <f t="shared" si="30"/>
        <v/>
      </c>
      <c r="AV84" s="402" t="str">
        <f t="shared" si="31"/>
        <v/>
      </c>
      <c r="AW84" s="402"/>
      <c r="AX84" s="402"/>
      <c r="AY84" s="402"/>
      <c r="AZ84" s="402"/>
      <c r="BA84" s="402"/>
      <c r="BB84" s="402"/>
      <c r="BC84" s="402"/>
      <c r="BD84" s="402"/>
      <c r="BE84" s="402"/>
      <c r="BF84" s="402"/>
      <c r="BG84" s="402"/>
      <c r="BH84" s="402"/>
      <c r="BI84" s="402"/>
      <c r="BJ84" s="402"/>
      <c r="BK84" s="402"/>
      <c r="BL84" s="402"/>
      <c r="BM84" s="402"/>
      <c r="BN84" s="402"/>
      <c r="BO84" s="402"/>
      <c r="BP84" s="402"/>
      <c r="BQ84" s="402"/>
      <c r="BR84" s="402"/>
      <c r="BS84" s="402"/>
      <c r="BT84" s="402"/>
      <c r="BU84" s="402"/>
      <c r="BV84" s="402"/>
      <c r="BW84" s="402"/>
      <c r="BX84" s="402"/>
      <c r="BY84" s="355" t="s">
        <v>1414</v>
      </c>
      <c r="BZ84" s="355" t="s">
        <v>1415</v>
      </c>
      <c r="CA84" s="355" t="s">
        <v>1416</v>
      </c>
      <c r="CB84" s="355" t="s">
        <v>172</v>
      </c>
      <c r="CF84" s="351" t="s">
        <v>95</v>
      </c>
      <c r="CG84" s="351" t="s">
        <v>99</v>
      </c>
      <c r="CH84" s="352">
        <v>12</v>
      </c>
      <c r="CI84" s="352">
        <v>810</v>
      </c>
    </row>
    <row r="85" spans="5:87" ht="14.25" customHeight="1" x14ac:dyDescent="0.25">
      <c r="E85" s="364">
        <v>0</v>
      </c>
      <c r="F85" s="368">
        <v>12</v>
      </c>
      <c r="G85" s="214">
        <f t="shared" si="20"/>
        <v>0</v>
      </c>
      <c r="H85" s="366">
        <v>0</v>
      </c>
      <c r="I85" s="366">
        <v>0</v>
      </c>
      <c r="J85" s="408">
        <f t="shared" si="21"/>
        <v>2</v>
      </c>
      <c r="K85" s="403" t="str">
        <f t="shared" si="16"/>
        <v xml:space="preserve">besoin de stabilité / besoin de faire sa place / besoin de tenir le coup </v>
      </c>
      <c r="L85" s="381">
        <v>12</v>
      </c>
      <c r="M85" s="408">
        <f t="shared" si="22"/>
        <v>5</v>
      </c>
      <c r="N85" s="403" t="str">
        <f t="shared" si="17"/>
        <v>ne jamais relacher / serrer les dents</v>
      </c>
      <c r="O85" s="410" t="s">
        <v>100</v>
      </c>
      <c r="P85" s="418"/>
      <c r="Q85" s="418"/>
      <c r="R85" s="418"/>
      <c r="S85" s="402"/>
      <c r="T85" s="402" t="str">
        <f t="shared" si="23"/>
        <v>--</v>
      </c>
      <c r="U85" s="428">
        <f t="shared" si="24"/>
        <v>0</v>
      </c>
      <c r="V85" s="408">
        <f t="shared" si="25"/>
        <v>2</v>
      </c>
      <c r="W85" s="403" t="str">
        <f t="shared" si="18"/>
        <v xml:space="preserve">besoin de stabilité / besoin de faire sa place / besoin de tenir le coup </v>
      </c>
      <c r="X85" s="381">
        <v>12</v>
      </c>
      <c r="Y85" s="408">
        <f t="shared" si="26"/>
        <v>10</v>
      </c>
      <c r="Z85" s="403" t="str">
        <f t="shared" si="19"/>
        <v>ne jamais relacher / serrer les dents</v>
      </c>
      <c r="AB85" s="369">
        <v>12</v>
      </c>
      <c r="AC85" s="402"/>
      <c r="AD85" s="402"/>
      <c r="AE85" s="402"/>
      <c r="AF85" s="402"/>
      <c r="AG85" s="402"/>
      <c r="AH85" s="402"/>
      <c r="AI85" s="402"/>
      <c r="AJ85" s="402"/>
      <c r="AK85" s="402">
        <v>2</v>
      </c>
      <c r="AL85" s="402">
        <v>5</v>
      </c>
      <c r="AM85" s="402">
        <v>2</v>
      </c>
      <c r="AN85" s="402">
        <v>10</v>
      </c>
      <c r="AO85" s="402"/>
      <c r="AP85" s="402"/>
      <c r="AQ85" s="402"/>
      <c r="AR85" s="408">
        <f t="shared" si="27"/>
        <v>0</v>
      </c>
      <c r="AS85" s="402" t="str">
        <f t="shared" si="28"/>
        <v/>
      </c>
      <c r="AT85" s="402" t="str">
        <f t="shared" si="29"/>
        <v/>
      </c>
      <c r="AU85" s="402" t="str">
        <f t="shared" si="30"/>
        <v/>
      </c>
      <c r="AV85" s="402" t="str">
        <f t="shared" si="31"/>
        <v/>
      </c>
      <c r="AW85" s="402"/>
      <c r="AX85" s="402"/>
      <c r="AY85" s="402"/>
      <c r="AZ85" s="402"/>
      <c r="BA85" s="402"/>
      <c r="BB85" s="402"/>
      <c r="BC85" s="402"/>
      <c r="BD85" s="402"/>
      <c r="BE85" s="402"/>
      <c r="BF85" s="402"/>
      <c r="BG85" s="402"/>
      <c r="BH85" s="402"/>
      <c r="BI85" s="402"/>
      <c r="BJ85" s="402"/>
      <c r="BK85" s="402"/>
      <c r="BL85" s="402"/>
      <c r="BM85" s="402"/>
      <c r="BN85" s="402"/>
      <c r="BO85" s="402"/>
      <c r="BP85" s="402"/>
      <c r="BQ85" s="402"/>
      <c r="BR85" s="402"/>
      <c r="BS85" s="402"/>
      <c r="BT85" s="402"/>
      <c r="BU85" s="402"/>
      <c r="BV85" s="402"/>
      <c r="BW85" s="402"/>
      <c r="BX85" s="402"/>
      <c r="BY85" s="355" t="s">
        <v>1417</v>
      </c>
      <c r="BZ85" s="355" t="s">
        <v>1418</v>
      </c>
      <c r="CA85" s="355" t="s">
        <v>1419</v>
      </c>
      <c r="CB85" s="355" t="s">
        <v>1420</v>
      </c>
      <c r="CF85" s="351" t="s">
        <v>95</v>
      </c>
      <c r="CG85" s="351" t="s">
        <v>100</v>
      </c>
      <c r="CH85" s="352">
        <v>12</v>
      </c>
      <c r="CI85" s="352">
        <v>820</v>
      </c>
    </row>
    <row r="86" spans="5:87" ht="14.25" customHeight="1" x14ac:dyDescent="0.25">
      <c r="E86" s="364">
        <v>0</v>
      </c>
      <c r="F86" s="368">
        <v>12</v>
      </c>
      <c r="G86" s="214">
        <f t="shared" si="20"/>
        <v>0</v>
      </c>
      <c r="H86" s="366">
        <v>0</v>
      </c>
      <c r="I86" s="366">
        <v>0</v>
      </c>
      <c r="J86" s="408">
        <f t="shared" si="21"/>
        <v>2</v>
      </c>
      <c r="K86" s="403" t="str">
        <f t="shared" si="16"/>
        <v xml:space="preserve">besoin d'avoir son espace vital / besoin de se sentir protégé </v>
      </c>
      <c r="L86" s="381">
        <v>12</v>
      </c>
      <c r="M86" s="408">
        <f t="shared" si="22"/>
        <v>6</v>
      </c>
      <c r="N86" s="403" t="str">
        <f t="shared" si="17"/>
        <v>être à l'affût / sentir un danger / devoir défendre son espace vital</v>
      </c>
      <c r="O86" s="410" t="s">
        <v>325</v>
      </c>
      <c r="P86" s="418"/>
      <c r="Q86" s="418"/>
      <c r="R86" s="418"/>
      <c r="S86" s="402"/>
      <c r="T86" s="402" t="str">
        <f t="shared" si="23"/>
        <v>--</v>
      </c>
      <c r="U86" s="428">
        <f t="shared" si="24"/>
        <v>0</v>
      </c>
      <c r="V86" s="408">
        <f t="shared" si="25"/>
        <v>0</v>
      </c>
      <c r="W86" s="403" t="str">
        <f t="shared" si="18"/>
        <v/>
      </c>
      <c r="X86" s="381">
        <v>12</v>
      </c>
      <c r="Y86" s="408">
        <f t="shared" si="26"/>
        <v>6</v>
      </c>
      <c r="Z86" s="403" t="str">
        <f t="shared" si="19"/>
        <v>être à l'affût / sentir un danger / devoir défendre son espace vital</v>
      </c>
      <c r="AB86" s="369">
        <v>12</v>
      </c>
      <c r="AC86" s="402"/>
      <c r="AD86" s="402"/>
      <c r="AE86" s="402"/>
      <c r="AF86" s="402"/>
      <c r="AG86" s="402"/>
      <c r="AH86" s="402"/>
      <c r="AI86" s="402"/>
      <c r="AJ86" s="402"/>
      <c r="AK86" s="402">
        <v>2</v>
      </c>
      <c r="AL86" s="402">
        <v>6</v>
      </c>
      <c r="AM86" s="402">
        <v>0</v>
      </c>
      <c r="AN86" s="402">
        <v>6</v>
      </c>
      <c r="AO86" s="402"/>
      <c r="AP86" s="402"/>
      <c r="AQ86" s="402"/>
      <c r="AR86" s="408">
        <f t="shared" si="27"/>
        <v>0</v>
      </c>
      <c r="AS86" s="402" t="str">
        <f t="shared" si="28"/>
        <v/>
      </c>
      <c r="AT86" s="402" t="str">
        <f t="shared" si="29"/>
        <v/>
      </c>
      <c r="AU86" s="402" t="str">
        <f t="shared" si="30"/>
        <v/>
      </c>
      <c r="AV86" s="402" t="str">
        <f t="shared" si="31"/>
        <v/>
      </c>
      <c r="AW86" s="402"/>
      <c r="AX86" s="402"/>
      <c r="AY86" s="402"/>
      <c r="AZ86" s="402"/>
      <c r="BA86" s="402"/>
      <c r="BB86" s="402"/>
      <c r="BC86" s="402"/>
      <c r="BD86" s="402"/>
      <c r="BE86" s="402"/>
      <c r="BF86" s="402"/>
      <c r="BG86" s="402"/>
      <c r="BH86" s="402"/>
      <c r="BI86" s="402"/>
      <c r="BJ86" s="402"/>
      <c r="BK86" s="402"/>
      <c r="BL86" s="402"/>
      <c r="BM86" s="402"/>
      <c r="BN86" s="402"/>
      <c r="BO86" s="402"/>
      <c r="BP86" s="402"/>
      <c r="BQ86" s="402"/>
      <c r="BR86" s="402"/>
      <c r="BS86" s="402"/>
      <c r="BT86" s="402"/>
      <c r="BU86" s="402"/>
      <c r="BV86" s="402"/>
      <c r="BW86" s="402"/>
      <c r="BX86" s="402"/>
      <c r="BY86" s="355" t="s">
        <v>1421</v>
      </c>
      <c r="BZ86" s="355" t="s">
        <v>1422</v>
      </c>
      <c r="CA86" s="355" t="s">
        <v>173</v>
      </c>
      <c r="CB86" s="355" t="s">
        <v>1423</v>
      </c>
      <c r="CF86" s="351" t="s">
        <v>95</v>
      </c>
      <c r="CG86" s="351" t="s">
        <v>325</v>
      </c>
      <c r="CH86" s="352">
        <v>12</v>
      </c>
      <c r="CI86" s="352">
        <v>830</v>
      </c>
    </row>
    <row r="87" spans="5:87" ht="14.25" customHeight="1" x14ac:dyDescent="0.25">
      <c r="E87" s="364">
        <v>0</v>
      </c>
      <c r="F87" s="368">
        <v>12</v>
      </c>
      <c r="G87" s="214">
        <f t="shared" si="20"/>
        <v>0</v>
      </c>
      <c r="H87" s="366">
        <v>0</v>
      </c>
      <c r="I87" s="366">
        <v>0</v>
      </c>
      <c r="J87" s="408">
        <f t="shared" si="21"/>
        <v>0</v>
      </c>
      <c r="K87" s="403" t="str">
        <f t="shared" si="16"/>
        <v/>
      </c>
      <c r="L87" s="381">
        <v>12</v>
      </c>
      <c r="M87" s="408">
        <f t="shared" si="22"/>
        <v>1</v>
      </c>
      <c r="N87" s="403" t="str">
        <f t="shared" si="17"/>
        <v>être à l'affût / sur la défensive</v>
      </c>
      <c r="O87" s="410" t="s">
        <v>102</v>
      </c>
      <c r="P87" s="418"/>
      <c r="Q87" s="418"/>
      <c r="R87" s="418"/>
      <c r="S87" s="402"/>
      <c r="T87" s="402" t="str">
        <f t="shared" si="23"/>
        <v>--</v>
      </c>
      <c r="U87" s="428">
        <f t="shared" si="24"/>
        <v>0</v>
      </c>
      <c r="V87" s="408">
        <f t="shared" si="25"/>
        <v>0</v>
      </c>
      <c r="W87" s="403" t="str">
        <f t="shared" si="18"/>
        <v/>
      </c>
      <c r="X87" s="381">
        <v>12</v>
      </c>
      <c r="Y87" s="408">
        <f t="shared" si="26"/>
        <v>5</v>
      </c>
      <c r="Z87" s="403" t="str">
        <f t="shared" si="19"/>
        <v>être à l'affût / sur la défensive</v>
      </c>
      <c r="AB87" s="369">
        <v>12</v>
      </c>
      <c r="AC87" s="402"/>
      <c r="AD87" s="402"/>
      <c r="AE87" s="402"/>
      <c r="AF87" s="402"/>
      <c r="AG87" s="402"/>
      <c r="AH87" s="402"/>
      <c r="AI87" s="402"/>
      <c r="AJ87" s="402"/>
      <c r="AK87" s="402">
        <v>0</v>
      </c>
      <c r="AL87" s="402">
        <v>1</v>
      </c>
      <c r="AM87" s="402">
        <v>0</v>
      </c>
      <c r="AN87" s="402">
        <v>5</v>
      </c>
      <c r="AO87" s="402"/>
      <c r="AP87" s="402"/>
      <c r="AQ87" s="402"/>
      <c r="AR87" s="408">
        <f t="shared" si="27"/>
        <v>0</v>
      </c>
      <c r="AS87" s="402" t="str">
        <f t="shared" si="28"/>
        <v/>
      </c>
      <c r="AT87" s="402" t="str">
        <f t="shared" si="29"/>
        <v/>
      </c>
      <c r="AU87" s="402" t="str">
        <f t="shared" si="30"/>
        <v/>
      </c>
      <c r="AV87" s="402" t="str">
        <f t="shared" si="31"/>
        <v/>
      </c>
      <c r="AW87" s="402"/>
      <c r="AX87" s="402"/>
      <c r="AY87" s="402"/>
      <c r="AZ87" s="402"/>
      <c r="BA87" s="402"/>
      <c r="BB87" s="402"/>
      <c r="BC87" s="402"/>
      <c r="BD87" s="402"/>
      <c r="BE87" s="402"/>
      <c r="BF87" s="402"/>
      <c r="BG87" s="402"/>
      <c r="BH87" s="402"/>
      <c r="BI87" s="402"/>
      <c r="BJ87" s="402"/>
      <c r="BK87" s="402"/>
      <c r="BL87" s="402"/>
      <c r="BM87" s="402"/>
      <c r="BN87" s="402"/>
      <c r="BO87" s="402"/>
      <c r="BP87" s="402"/>
      <c r="BQ87" s="402"/>
      <c r="BR87" s="402"/>
      <c r="BS87" s="402"/>
      <c r="BT87" s="402"/>
      <c r="BU87" s="402"/>
      <c r="BV87" s="402"/>
      <c r="BW87" s="402"/>
      <c r="BX87" s="402"/>
      <c r="BY87" s="355" t="s">
        <v>1424</v>
      </c>
      <c r="BZ87" s="355" t="s">
        <v>1425</v>
      </c>
      <c r="CA87" s="355" t="s">
        <v>1426</v>
      </c>
      <c r="CB87" s="355" t="s">
        <v>1427</v>
      </c>
      <c r="CF87" s="351" t="s">
        <v>95</v>
      </c>
      <c r="CG87" s="351" t="s">
        <v>102</v>
      </c>
      <c r="CH87" s="352">
        <v>12</v>
      </c>
      <c r="CI87" s="352">
        <v>840</v>
      </c>
    </row>
    <row r="88" spans="5:87" ht="14.25" customHeight="1" x14ac:dyDescent="0.25">
      <c r="E88" s="364">
        <v>0</v>
      </c>
      <c r="F88" s="368">
        <v>12</v>
      </c>
      <c r="G88" s="214">
        <f t="shared" si="20"/>
        <v>0</v>
      </c>
      <c r="H88" s="366">
        <v>0</v>
      </c>
      <c r="I88" s="366">
        <v>0</v>
      </c>
      <c r="J88" s="408">
        <f t="shared" si="21"/>
        <v>0</v>
      </c>
      <c r="K88" s="403" t="str">
        <f t="shared" si="16"/>
        <v/>
      </c>
      <c r="L88" s="381">
        <v>12</v>
      </c>
      <c r="M88" s="408">
        <f t="shared" si="22"/>
        <v>4</v>
      </c>
      <c r="N88" s="403" t="str">
        <f t="shared" si="17"/>
        <v>être à l'affût / refuser d'écouter</v>
      </c>
      <c r="O88" s="410" t="s">
        <v>103</v>
      </c>
      <c r="P88" s="418"/>
      <c r="Q88" s="418"/>
      <c r="R88" s="418"/>
      <c r="S88" s="402"/>
      <c r="T88" s="402" t="str">
        <f t="shared" si="23"/>
        <v>--</v>
      </c>
      <c r="U88" s="428">
        <f t="shared" si="24"/>
        <v>0</v>
      </c>
      <c r="V88" s="408">
        <f t="shared" si="25"/>
        <v>2</v>
      </c>
      <c r="W88" s="403" t="str">
        <f t="shared" si="18"/>
        <v xml:space="preserve">besoin d'être à l'écoute de soi et des autres </v>
      </c>
      <c r="X88" s="381">
        <v>12</v>
      </c>
      <c r="Y88" s="408">
        <f t="shared" si="26"/>
        <v>3</v>
      </c>
      <c r="Z88" s="403" t="str">
        <f t="shared" si="19"/>
        <v>être à l'affût / refuser d'écouter</v>
      </c>
      <c r="AB88" s="369">
        <v>12</v>
      </c>
      <c r="AC88" s="402"/>
      <c r="AD88" s="402"/>
      <c r="AE88" s="402"/>
      <c r="AF88" s="402"/>
      <c r="AG88" s="402"/>
      <c r="AH88" s="402"/>
      <c r="AI88" s="402"/>
      <c r="AJ88" s="402"/>
      <c r="AK88" s="402">
        <v>0</v>
      </c>
      <c r="AL88" s="402">
        <v>4</v>
      </c>
      <c r="AM88" s="402">
        <v>2</v>
      </c>
      <c r="AN88" s="402">
        <v>3</v>
      </c>
      <c r="AO88" s="402"/>
      <c r="AP88" s="402"/>
      <c r="AQ88" s="402"/>
      <c r="AR88" s="408">
        <f t="shared" si="27"/>
        <v>0</v>
      </c>
      <c r="AS88" s="402" t="str">
        <f t="shared" si="28"/>
        <v/>
      </c>
      <c r="AT88" s="402" t="str">
        <f t="shared" si="29"/>
        <v/>
      </c>
      <c r="AU88" s="402" t="str">
        <f t="shared" si="30"/>
        <v/>
      </c>
      <c r="AV88" s="402" t="str">
        <f t="shared" si="31"/>
        <v/>
      </c>
      <c r="AW88" s="402"/>
      <c r="AX88" s="402"/>
      <c r="AY88" s="402"/>
      <c r="AZ88" s="402"/>
      <c r="BA88" s="402"/>
      <c r="BB88" s="402"/>
      <c r="BC88" s="402"/>
      <c r="BD88" s="402"/>
      <c r="BE88" s="402"/>
      <c r="BF88" s="402"/>
      <c r="BG88" s="402"/>
      <c r="BH88" s="402"/>
      <c r="BI88" s="402"/>
      <c r="BJ88" s="402"/>
      <c r="BK88" s="402"/>
      <c r="BL88" s="402"/>
      <c r="BM88" s="402"/>
      <c r="BN88" s="402"/>
      <c r="BO88" s="402"/>
      <c r="BP88" s="402"/>
      <c r="BQ88" s="402"/>
      <c r="BR88" s="402"/>
      <c r="BS88" s="402"/>
      <c r="BT88" s="402"/>
      <c r="BU88" s="402"/>
      <c r="BV88" s="402"/>
      <c r="BW88" s="402"/>
      <c r="BX88" s="402"/>
      <c r="BY88" s="355" t="s">
        <v>174</v>
      </c>
      <c r="BZ88" s="355" t="s">
        <v>1428</v>
      </c>
      <c r="CA88" s="355" t="s">
        <v>1429</v>
      </c>
      <c r="CB88" s="355" t="s">
        <v>1430</v>
      </c>
      <c r="CF88" s="351" t="s">
        <v>95</v>
      </c>
      <c r="CG88" s="351" t="s">
        <v>103</v>
      </c>
      <c r="CH88" s="352">
        <v>12</v>
      </c>
      <c r="CI88" s="352">
        <v>850</v>
      </c>
    </row>
    <row r="89" spans="5:87" ht="14.25" customHeight="1" x14ac:dyDescent="0.25">
      <c r="E89" s="364">
        <v>0</v>
      </c>
      <c r="F89" s="368">
        <v>12</v>
      </c>
      <c r="G89" s="214">
        <f t="shared" si="20"/>
        <v>0</v>
      </c>
      <c r="H89" s="366">
        <v>0</v>
      </c>
      <c r="I89" s="366">
        <v>0</v>
      </c>
      <c r="J89" s="408">
        <f t="shared" si="21"/>
        <v>0</v>
      </c>
      <c r="K89" s="403" t="str">
        <f t="shared" si="16"/>
        <v/>
      </c>
      <c r="L89" s="381">
        <v>12</v>
      </c>
      <c r="M89" s="408">
        <f t="shared" si="22"/>
        <v>0</v>
      </c>
      <c r="N89" s="403" t="str">
        <f t="shared" si="17"/>
        <v/>
      </c>
      <c r="O89" s="410" t="s">
        <v>104</v>
      </c>
      <c r="P89" s="418"/>
      <c r="Q89" s="418"/>
      <c r="R89" s="418"/>
      <c r="S89" s="402"/>
      <c r="T89" s="402" t="str">
        <f t="shared" si="23"/>
        <v>--</v>
      </c>
      <c r="U89" s="428">
        <f t="shared" si="24"/>
        <v>0</v>
      </c>
      <c r="V89" s="408">
        <f t="shared" si="25"/>
        <v>0</v>
      </c>
      <c r="W89" s="403" t="str">
        <f t="shared" si="18"/>
        <v/>
      </c>
      <c r="X89" s="381">
        <v>12</v>
      </c>
      <c r="Y89" s="408">
        <f t="shared" si="26"/>
        <v>3</v>
      </c>
      <c r="Z89" s="403" t="str">
        <f t="shared" si="19"/>
        <v>se voiler la face / être à l'affût / être sur ses gardes</v>
      </c>
      <c r="AB89" s="369">
        <v>12</v>
      </c>
      <c r="AC89" s="402"/>
      <c r="AD89" s="402"/>
      <c r="AE89" s="402"/>
      <c r="AF89" s="402"/>
      <c r="AG89" s="402"/>
      <c r="AH89" s="402"/>
      <c r="AI89" s="402"/>
      <c r="AJ89" s="402"/>
      <c r="AK89" s="402">
        <v>0</v>
      </c>
      <c r="AL89" s="402">
        <v>0</v>
      </c>
      <c r="AM89" s="402">
        <v>0</v>
      </c>
      <c r="AN89" s="402">
        <v>3</v>
      </c>
      <c r="AO89" s="402"/>
      <c r="AP89" s="402"/>
      <c r="AQ89" s="402"/>
      <c r="AR89" s="408">
        <f t="shared" si="27"/>
        <v>0</v>
      </c>
      <c r="AS89" s="402" t="str">
        <f t="shared" si="28"/>
        <v/>
      </c>
      <c r="AT89" s="402" t="str">
        <f t="shared" si="29"/>
        <v/>
      </c>
      <c r="AU89" s="402" t="str">
        <f t="shared" si="30"/>
        <v/>
      </c>
      <c r="AV89" s="402" t="str">
        <f t="shared" si="31"/>
        <v/>
      </c>
      <c r="AW89" s="402"/>
      <c r="AX89" s="402"/>
      <c r="AY89" s="402"/>
      <c r="AZ89" s="402"/>
      <c r="BA89" s="402"/>
      <c r="BB89" s="402"/>
      <c r="BC89" s="402"/>
      <c r="BD89" s="402"/>
      <c r="BE89" s="402"/>
      <c r="BF89" s="402"/>
      <c r="BG89" s="402"/>
      <c r="BH89" s="402"/>
      <c r="BI89" s="402"/>
      <c r="BJ89" s="402"/>
      <c r="BK89" s="402"/>
      <c r="BL89" s="402"/>
      <c r="BM89" s="402"/>
      <c r="BN89" s="402"/>
      <c r="BO89" s="402"/>
      <c r="BP89" s="402"/>
      <c r="BQ89" s="402"/>
      <c r="BR89" s="402"/>
      <c r="BS89" s="402"/>
      <c r="BT89" s="402"/>
      <c r="BU89" s="402"/>
      <c r="BV89" s="402"/>
      <c r="BW89" s="402"/>
      <c r="BX89" s="402"/>
      <c r="BY89" s="355" t="s">
        <v>175</v>
      </c>
      <c r="BZ89" s="355" t="s">
        <v>1431</v>
      </c>
      <c r="CA89" s="355" t="s">
        <v>176</v>
      </c>
      <c r="CB89" s="355" t="s">
        <v>1432</v>
      </c>
      <c r="CF89" s="351" t="s">
        <v>95</v>
      </c>
      <c r="CG89" s="351" t="s">
        <v>104</v>
      </c>
      <c r="CH89" s="352">
        <v>12</v>
      </c>
      <c r="CI89" s="352">
        <v>860</v>
      </c>
    </row>
    <row r="90" spans="5:87" ht="14.25" customHeight="1" x14ac:dyDescent="0.25">
      <c r="E90" s="364">
        <v>0</v>
      </c>
      <c r="F90" s="368">
        <v>12</v>
      </c>
      <c r="G90" s="214">
        <f t="shared" si="20"/>
        <v>0</v>
      </c>
      <c r="H90" s="366">
        <v>0</v>
      </c>
      <c r="I90" s="366">
        <v>0</v>
      </c>
      <c r="J90" s="408">
        <f t="shared" si="21"/>
        <v>0</v>
      </c>
      <c r="K90" s="403" t="str">
        <f t="shared" si="16"/>
        <v/>
      </c>
      <c r="L90" s="381">
        <v>12</v>
      </c>
      <c r="M90" s="408">
        <f t="shared" si="22"/>
        <v>3</v>
      </c>
      <c r="N90" s="403" t="str">
        <f t="shared" si="17"/>
        <v>questionnement pour la suite / serrer les dents</v>
      </c>
      <c r="O90" s="410" t="s">
        <v>105</v>
      </c>
      <c r="P90" s="418"/>
      <c r="Q90" s="418"/>
      <c r="R90" s="418"/>
      <c r="S90" s="402"/>
      <c r="T90" s="402" t="str">
        <f t="shared" si="23"/>
        <v>--</v>
      </c>
      <c r="U90" s="428">
        <f t="shared" si="24"/>
        <v>0</v>
      </c>
      <c r="V90" s="408">
        <f t="shared" si="25"/>
        <v>0</v>
      </c>
      <c r="W90" s="403" t="str">
        <f t="shared" si="18"/>
        <v/>
      </c>
      <c r="X90" s="381">
        <v>12</v>
      </c>
      <c r="Y90" s="408">
        <f t="shared" si="26"/>
        <v>7</v>
      </c>
      <c r="Z90" s="403" t="str">
        <f t="shared" si="19"/>
        <v>questionnement pour la suite / serrer les dents</v>
      </c>
      <c r="AB90" s="369">
        <v>12</v>
      </c>
      <c r="AC90" s="402"/>
      <c r="AD90" s="402"/>
      <c r="AE90" s="402"/>
      <c r="AF90" s="402"/>
      <c r="AG90" s="402"/>
      <c r="AH90" s="402"/>
      <c r="AI90" s="402"/>
      <c r="AJ90" s="402"/>
      <c r="AK90" s="402">
        <v>0</v>
      </c>
      <c r="AL90" s="402">
        <v>3</v>
      </c>
      <c r="AM90" s="402">
        <v>0</v>
      </c>
      <c r="AN90" s="402">
        <v>7</v>
      </c>
      <c r="AO90" s="402"/>
      <c r="AP90" s="402"/>
      <c r="AQ90" s="402"/>
      <c r="AR90" s="408">
        <f t="shared" si="27"/>
        <v>0</v>
      </c>
      <c r="AS90" s="402" t="str">
        <f t="shared" si="28"/>
        <v/>
      </c>
      <c r="AT90" s="402" t="str">
        <f t="shared" si="29"/>
        <v/>
      </c>
      <c r="AU90" s="402" t="str">
        <f t="shared" si="30"/>
        <v/>
      </c>
      <c r="AV90" s="402" t="str">
        <f t="shared" si="31"/>
        <v/>
      </c>
      <c r="AW90" s="402"/>
      <c r="AX90" s="402"/>
      <c r="AY90" s="402"/>
      <c r="AZ90" s="402"/>
      <c r="BA90" s="402"/>
      <c r="BB90" s="402"/>
      <c r="BC90" s="402"/>
      <c r="BD90" s="402"/>
      <c r="BE90" s="402"/>
      <c r="BF90" s="402"/>
      <c r="BG90" s="402"/>
      <c r="BH90" s="402"/>
      <c r="BI90" s="402"/>
      <c r="BJ90" s="402"/>
      <c r="BK90" s="402"/>
      <c r="BL90" s="402"/>
      <c r="BM90" s="402"/>
      <c r="BN90" s="402"/>
      <c r="BO90" s="402"/>
      <c r="BP90" s="402"/>
      <c r="BQ90" s="402"/>
      <c r="BR90" s="402"/>
      <c r="BS90" s="402"/>
      <c r="BT90" s="402"/>
      <c r="BU90" s="402"/>
      <c r="BV90" s="402"/>
      <c r="BW90" s="402"/>
      <c r="BX90" s="402"/>
      <c r="BY90" s="355" t="s">
        <v>1433</v>
      </c>
      <c r="BZ90" s="355" t="s">
        <v>1434</v>
      </c>
      <c r="CA90" s="355" t="s">
        <v>1435</v>
      </c>
      <c r="CB90" s="355" t="s">
        <v>1436</v>
      </c>
      <c r="CF90" s="351" t="s">
        <v>95</v>
      </c>
      <c r="CG90" s="351" t="s">
        <v>105</v>
      </c>
      <c r="CH90" s="352">
        <v>12</v>
      </c>
      <c r="CI90" s="352">
        <v>870</v>
      </c>
    </row>
    <row r="91" spans="5:87" ht="14.25" customHeight="1" x14ac:dyDescent="0.25">
      <c r="E91" s="364">
        <v>0</v>
      </c>
      <c r="F91" s="368">
        <v>13</v>
      </c>
      <c r="G91" s="214">
        <f t="shared" si="20"/>
        <v>0</v>
      </c>
      <c r="H91" s="366">
        <v>0</v>
      </c>
      <c r="I91" s="366">
        <v>0</v>
      </c>
      <c r="J91" s="408">
        <f t="shared" si="21"/>
        <v>0</v>
      </c>
      <c r="K91" s="403" t="str">
        <f t="shared" si="16"/>
        <v/>
      </c>
      <c r="L91" s="381">
        <v>13</v>
      </c>
      <c r="M91" s="408">
        <f t="shared" si="22"/>
        <v>7</v>
      </c>
      <c r="N91" s="403" t="str">
        <f t="shared" si="17"/>
        <v>devoir assumer / tenir tête / maintenir ses décisions</v>
      </c>
      <c r="O91" s="410" t="s">
        <v>107</v>
      </c>
      <c r="P91" s="418"/>
      <c r="Q91" s="418"/>
      <c r="R91" s="418"/>
      <c r="S91" s="402"/>
      <c r="T91" s="402" t="str">
        <f t="shared" si="23"/>
        <v>--</v>
      </c>
      <c r="U91" s="428">
        <f t="shared" si="24"/>
        <v>0</v>
      </c>
      <c r="V91" s="408">
        <f t="shared" si="25"/>
        <v>0</v>
      </c>
      <c r="W91" s="403" t="str">
        <f t="shared" si="18"/>
        <v/>
      </c>
      <c r="X91" s="381">
        <v>13</v>
      </c>
      <c r="Y91" s="408">
        <f t="shared" si="26"/>
        <v>7</v>
      </c>
      <c r="Z91" s="403" t="str">
        <f t="shared" si="19"/>
        <v>devoir assumer / tenir tête / maintenir ses décisions</v>
      </c>
      <c r="AB91" s="369">
        <v>13</v>
      </c>
      <c r="AC91" s="402"/>
      <c r="AD91" s="402"/>
      <c r="AE91" s="402"/>
      <c r="AF91" s="402"/>
      <c r="AG91" s="402"/>
      <c r="AH91" s="402"/>
      <c r="AI91" s="402"/>
      <c r="AJ91" s="402"/>
      <c r="AK91" s="402">
        <v>0</v>
      </c>
      <c r="AL91" s="402">
        <v>7</v>
      </c>
      <c r="AM91" s="402">
        <v>0</v>
      </c>
      <c r="AN91" s="402">
        <v>7</v>
      </c>
      <c r="AO91" s="402"/>
      <c r="AP91" s="402"/>
      <c r="AQ91" s="402"/>
      <c r="AR91" s="408">
        <f t="shared" si="27"/>
        <v>0</v>
      </c>
      <c r="AS91" s="402" t="str">
        <f t="shared" si="28"/>
        <v/>
      </c>
      <c r="AT91" s="402" t="str">
        <f t="shared" si="29"/>
        <v/>
      </c>
      <c r="AU91" s="402" t="str">
        <f t="shared" si="30"/>
        <v/>
      </c>
      <c r="AV91" s="402" t="str">
        <f t="shared" si="31"/>
        <v/>
      </c>
      <c r="AW91" s="402"/>
      <c r="AX91" s="402"/>
      <c r="AY91" s="402"/>
      <c r="AZ91" s="402"/>
      <c r="BA91" s="402"/>
      <c r="BB91" s="402"/>
      <c r="BC91" s="402"/>
      <c r="BD91" s="402"/>
      <c r="BE91" s="402"/>
      <c r="BF91" s="402"/>
      <c r="BG91" s="402"/>
      <c r="BH91" s="402"/>
      <c r="BI91" s="402"/>
      <c r="BJ91" s="402"/>
      <c r="BK91" s="402"/>
      <c r="BL91" s="402"/>
      <c r="BM91" s="402"/>
      <c r="BN91" s="402"/>
      <c r="BO91" s="402"/>
      <c r="BP91" s="402"/>
      <c r="BQ91" s="402"/>
      <c r="BR91" s="402"/>
      <c r="BS91" s="402"/>
      <c r="BT91" s="402"/>
      <c r="BU91" s="402"/>
      <c r="BV91" s="402"/>
      <c r="BW91" s="402"/>
      <c r="BX91" s="402"/>
      <c r="BY91" s="355" t="s">
        <v>1437</v>
      </c>
      <c r="BZ91" s="355" t="s">
        <v>1438</v>
      </c>
      <c r="CA91" s="355" t="s">
        <v>1439</v>
      </c>
      <c r="CB91" s="355" t="s">
        <v>1440</v>
      </c>
      <c r="CF91" s="351" t="s">
        <v>106</v>
      </c>
      <c r="CG91" s="351" t="s">
        <v>107</v>
      </c>
      <c r="CH91" s="352">
        <v>13</v>
      </c>
      <c r="CI91" s="352">
        <v>880</v>
      </c>
    </row>
    <row r="92" spans="5:87" ht="14.25" customHeight="1" x14ac:dyDescent="0.25">
      <c r="E92" s="364">
        <v>0</v>
      </c>
      <c r="F92" s="368">
        <v>13</v>
      </c>
      <c r="G92" s="214">
        <f t="shared" si="20"/>
        <v>0</v>
      </c>
      <c r="H92" s="366">
        <v>0</v>
      </c>
      <c r="I92" s="366">
        <v>0</v>
      </c>
      <c r="J92" s="408">
        <f t="shared" si="21"/>
        <v>0</v>
      </c>
      <c r="K92" s="403" t="str">
        <f t="shared" si="16"/>
        <v/>
      </c>
      <c r="L92" s="381">
        <v>13</v>
      </c>
      <c r="M92" s="408">
        <f t="shared" si="22"/>
        <v>7</v>
      </c>
      <c r="N92" s="403" t="str">
        <f t="shared" si="17"/>
        <v>stress / agitation physique / besoin de bouger</v>
      </c>
      <c r="O92" s="410" t="s">
        <v>108</v>
      </c>
      <c r="P92" s="418"/>
      <c r="Q92" s="418"/>
      <c r="R92" s="418"/>
      <c r="S92" s="402"/>
      <c r="T92" s="402" t="str">
        <f t="shared" si="23"/>
        <v>--</v>
      </c>
      <c r="U92" s="428">
        <f t="shared" si="24"/>
        <v>0</v>
      </c>
      <c r="V92" s="408">
        <f t="shared" si="25"/>
        <v>0</v>
      </c>
      <c r="W92" s="403" t="str">
        <f t="shared" si="18"/>
        <v/>
      </c>
      <c r="X92" s="381">
        <v>13</v>
      </c>
      <c r="Y92" s="408">
        <f t="shared" si="26"/>
        <v>4</v>
      </c>
      <c r="Z92" s="403" t="str">
        <f t="shared" si="19"/>
        <v>stress / agitation physique / besoin de bouger</v>
      </c>
      <c r="AB92" s="369">
        <v>13</v>
      </c>
      <c r="AC92" s="402"/>
      <c r="AD92" s="402"/>
      <c r="AE92" s="402"/>
      <c r="AF92" s="402"/>
      <c r="AG92" s="402"/>
      <c r="AH92" s="402"/>
      <c r="AI92" s="402"/>
      <c r="AJ92" s="402"/>
      <c r="AK92" s="402">
        <v>0</v>
      </c>
      <c r="AL92" s="402">
        <v>7</v>
      </c>
      <c r="AM92" s="402">
        <v>0</v>
      </c>
      <c r="AN92" s="402">
        <v>4</v>
      </c>
      <c r="AO92" s="402"/>
      <c r="AP92" s="402"/>
      <c r="AQ92" s="402"/>
      <c r="AR92" s="408">
        <f t="shared" si="27"/>
        <v>0</v>
      </c>
      <c r="AS92" s="402" t="str">
        <f t="shared" si="28"/>
        <v/>
      </c>
      <c r="AT92" s="402" t="str">
        <f t="shared" si="29"/>
        <v/>
      </c>
      <c r="AU92" s="402" t="str">
        <f t="shared" si="30"/>
        <v/>
      </c>
      <c r="AV92" s="402" t="str">
        <f t="shared" si="31"/>
        <v/>
      </c>
      <c r="AW92" s="402"/>
      <c r="AX92" s="402"/>
      <c r="AY92" s="402"/>
      <c r="AZ92" s="402"/>
      <c r="BA92" s="402"/>
      <c r="BB92" s="402"/>
      <c r="BC92" s="402"/>
      <c r="BD92" s="402"/>
      <c r="BE92" s="402"/>
      <c r="BF92" s="402"/>
      <c r="BG92" s="402"/>
      <c r="BH92" s="402"/>
      <c r="BI92" s="402"/>
      <c r="BJ92" s="402"/>
      <c r="BK92" s="402"/>
      <c r="BL92" s="402"/>
      <c r="BM92" s="402"/>
      <c r="BN92" s="402"/>
      <c r="BO92" s="402"/>
      <c r="BP92" s="402"/>
      <c r="BQ92" s="402"/>
      <c r="BR92" s="402"/>
      <c r="BS92" s="402"/>
      <c r="BT92" s="402"/>
      <c r="BU92" s="402"/>
      <c r="BV92" s="402"/>
      <c r="BW92" s="402"/>
      <c r="BX92" s="402"/>
      <c r="BY92" s="355" t="s">
        <v>177</v>
      </c>
      <c r="BZ92" s="355" t="s">
        <v>1441</v>
      </c>
      <c r="CA92" s="355" t="s">
        <v>1442</v>
      </c>
      <c r="CB92" s="355" t="s">
        <v>1443</v>
      </c>
      <c r="CF92" s="351" t="s">
        <v>106</v>
      </c>
      <c r="CG92" s="351" t="s">
        <v>108</v>
      </c>
      <c r="CH92" s="352">
        <v>13</v>
      </c>
      <c r="CI92" s="352">
        <v>890</v>
      </c>
    </row>
    <row r="93" spans="5:87" ht="14.25" customHeight="1" x14ac:dyDescent="0.25">
      <c r="E93" s="364">
        <v>0</v>
      </c>
      <c r="F93" s="368">
        <v>13</v>
      </c>
      <c r="G93" s="214">
        <f t="shared" si="20"/>
        <v>0</v>
      </c>
      <c r="H93" s="366">
        <v>0</v>
      </c>
      <c r="I93" s="366">
        <v>0</v>
      </c>
      <c r="J93" s="408">
        <f t="shared" si="21"/>
        <v>-2</v>
      </c>
      <c r="K93" s="403" t="str">
        <f t="shared" si="16"/>
        <v>contemplation / vision intérieure / ne pas aimer le changement / nostalgie</v>
      </c>
      <c r="L93" s="381">
        <v>13</v>
      </c>
      <c r="M93" s="408">
        <f t="shared" si="22"/>
        <v>3</v>
      </c>
      <c r="N93" s="403" t="str">
        <f t="shared" si="17"/>
        <v>fuite en avant / hyperactivité / parer au plus pressé</v>
      </c>
      <c r="O93" s="410" t="s">
        <v>109</v>
      </c>
      <c r="P93" s="418"/>
      <c r="Q93" s="418"/>
      <c r="R93" s="418"/>
      <c r="S93" s="402"/>
      <c r="T93" s="402" t="str">
        <f t="shared" si="23"/>
        <v>-Blocage_droite-</v>
      </c>
      <c r="U93" s="428">
        <f t="shared" si="24"/>
        <v>0</v>
      </c>
      <c r="V93" s="408">
        <f t="shared" si="25"/>
        <v>0</v>
      </c>
      <c r="W93" s="403" t="str">
        <f t="shared" si="18"/>
        <v/>
      </c>
      <c r="X93" s="381">
        <v>13</v>
      </c>
      <c r="Y93" s="408">
        <f t="shared" si="26"/>
        <v>3</v>
      </c>
      <c r="Z93" s="403" t="str">
        <f t="shared" si="19"/>
        <v>fuite en avant / hyperactivité / parer au plus pressé</v>
      </c>
      <c r="AB93" s="369">
        <v>13</v>
      </c>
      <c r="AC93" s="402"/>
      <c r="AD93" s="402"/>
      <c r="AE93" s="402"/>
      <c r="AF93" s="402"/>
      <c r="AG93" s="402"/>
      <c r="AH93" s="402"/>
      <c r="AI93" s="402"/>
      <c r="AJ93" s="402"/>
      <c r="AK93" s="402">
        <v>-2</v>
      </c>
      <c r="AL93" s="402">
        <v>3</v>
      </c>
      <c r="AM93" s="402">
        <v>0</v>
      </c>
      <c r="AN93" s="402">
        <v>3</v>
      </c>
      <c r="AO93" s="402"/>
      <c r="AP93" s="402"/>
      <c r="AQ93" s="402"/>
      <c r="AR93" s="408">
        <f t="shared" si="27"/>
        <v>0</v>
      </c>
      <c r="AS93" s="402" t="str">
        <f t="shared" si="28"/>
        <v/>
      </c>
      <c r="AT93" s="402" t="str">
        <f t="shared" si="29"/>
        <v>Blocage_droite</v>
      </c>
      <c r="AU93" s="402" t="str">
        <f t="shared" si="30"/>
        <v/>
      </c>
      <c r="AV93" s="402" t="str">
        <f t="shared" si="31"/>
        <v/>
      </c>
      <c r="AW93" s="402"/>
      <c r="AX93" s="402"/>
      <c r="AY93" s="402"/>
      <c r="AZ93" s="402"/>
      <c r="BA93" s="402"/>
      <c r="BB93" s="402"/>
      <c r="BC93" s="402"/>
      <c r="BD93" s="402"/>
      <c r="BE93" s="402"/>
      <c r="BF93" s="402"/>
      <c r="BG93" s="402"/>
      <c r="BH93" s="402"/>
      <c r="BI93" s="402"/>
      <c r="BJ93" s="402"/>
      <c r="BK93" s="402"/>
      <c r="BL93" s="402"/>
      <c r="BM93" s="402"/>
      <c r="BN93" s="402"/>
      <c r="BO93" s="402"/>
      <c r="BP93" s="402"/>
      <c r="BQ93" s="402"/>
      <c r="BR93" s="402"/>
      <c r="BS93" s="402"/>
      <c r="BT93" s="402"/>
      <c r="BU93" s="402"/>
      <c r="BV93" s="402"/>
      <c r="BW93" s="402"/>
      <c r="BX93" s="402"/>
      <c r="BY93" s="355" t="s">
        <v>1444</v>
      </c>
      <c r="BZ93" s="355" t="s">
        <v>1445</v>
      </c>
      <c r="CA93" s="355" t="s">
        <v>1446</v>
      </c>
      <c r="CB93" s="355" t="s">
        <v>1447</v>
      </c>
      <c r="CF93" s="351" t="s">
        <v>106</v>
      </c>
      <c r="CG93" s="351" t="s">
        <v>109</v>
      </c>
      <c r="CH93" s="352">
        <v>13</v>
      </c>
      <c r="CI93" s="352">
        <v>900</v>
      </c>
    </row>
    <row r="94" spans="5:87" ht="14.25" customHeight="1" x14ac:dyDescent="0.25">
      <c r="E94" s="364">
        <v>0</v>
      </c>
      <c r="F94" s="368">
        <v>13</v>
      </c>
      <c r="G94" s="214">
        <f t="shared" si="20"/>
        <v>1</v>
      </c>
      <c r="H94" s="366">
        <v>-6</v>
      </c>
      <c r="I94" s="366">
        <v>2</v>
      </c>
      <c r="J94" s="408">
        <f t="shared" si="21"/>
        <v>0</v>
      </c>
      <c r="K94" s="403" t="str">
        <f t="shared" si="16"/>
        <v/>
      </c>
      <c r="L94" s="381">
        <v>13</v>
      </c>
      <c r="M94" s="408">
        <f t="shared" si="22"/>
        <v>1</v>
      </c>
      <c r="N94" s="403" t="str">
        <f t="shared" si="17"/>
        <v>fuite en avant / hyperactivité / parer au plus pressé</v>
      </c>
      <c r="O94" s="410" t="s">
        <v>110</v>
      </c>
      <c r="P94" s="418"/>
      <c r="Q94" s="418"/>
      <c r="R94" s="418"/>
      <c r="S94" s="402"/>
      <c r="T94" s="402" t="str">
        <f t="shared" si="23"/>
        <v>--</v>
      </c>
      <c r="U94" s="428">
        <f t="shared" si="24"/>
        <v>0</v>
      </c>
      <c r="V94" s="408">
        <f t="shared" si="25"/>
        <v>0</v>
      </c>
      <c r="W94" s="403" t="str">
        <f t="shared" si="18"/>
        <v/>
      </c>
      <c r="X94" s="381">
        <v>13</v>
      </c>
      <c r="Y94" s="408">
        <f t="shared" si="26"/>
        <v>-2</v>
      </c>
      <c r="Z94" s="403" t="str">
        <f t="shared" si="19"/>
        <v xml:space="preserve">vivre l'instant présent / adaptation / perceptions / capacité de synthèse </v>
      </c>
      <c r="AB94" s="369">
        <v>13</v>
      </c>
      <c r="AC94" s="402"/>
      <c r="AD94" s="402"/>
      <c r="AE94" s="402"/>
      <c r="AF94" s="402"/>
      <c r="AG94" s="402"/>
      <c r="AH94" s="402"/>
      <c r="AI94" s="402"/>
      <c r="AJ94" s="402"/>
      <c r="AK94" s="402">
        <v>0</v>
      </c>
      <c r="AL94" s="402">
        <v>1</v>
      </c>
      <c r="AM94" s="402">
        <v>0</v>
      </c>
      <c r="AN94" s="402">
        <v>-2</v>
      </c>
      <c r="AO94" s="402"/>
      <c r="AP94" s="402"/>
      <c r="AQ94" s="402"/>
      <c r="AR94" s="408">
        <f t="shared" si="27"/>
        <v>0</v>
      </c>
      <c r="AS94" s="402" t="str">
        <f t="shared" si="28"/>
        <v/>
      </c>
      <c r="AT94" s="402" t="str">
        <f t="shared" si="29"/>
        <v/>
      </c>
      <c r="AU94" s="402" t="str">
        <f t="shared" si="30"/>
        <v/>
      </c>
      <c r="AV94" s="402" t="str">
        <f t="shared" si="31"/>
        <v/>
      </c>
      <c r="AW94" s="402"/>
      <c r="AX94" s="402"/>
      <c r="AY94" s="402"/>
      <c r="AZ94" s="402"/>
      <c r="BA94" s="402"/>
      <c r="BB94" s="402"/>
      <c r="BC94" s="402"/>
      <c r="BD94" s="402"/>
      <c r="BE94" s="402"/>
      <c r="BF94" s="402"/>
      <c r="BG94" s="402"/>
      <c r="BH94" s="402"/>
      <c r="BI94" s="402"/>
      <c r="BJ94" s="402"/>
      <c r="BK94" s="402"/>
      <c r="BL94" s="402"/>
      <c r="BM94" s="402"/>
      <c r="BN94" s="402"/>
      <c r="BO94" s="402"/>
      <c r="BP94" s="402"/>
      <c r="BQ94" s="402"/>
      <c r="BR94" s="402"/>
      <c r="BS94" s="402"/>
      <c r="BT94" s="402"/>
      <c r="BU94" s="402"/>
      <c r="BV94" s="402"/>
      <c r="BW94" s="402"/>
      <c r="BX94" s="402"/>
      <c r="BY94" s="355" t="s">
        <v>1448</v>
      </c>
      <c r="BZ94" s="355" t="s">
        <v>1449</v>
      </c>
      <c r="CA94" s="355" t="s">
        <v>1450</v>
      </c>
      <c r="CB94" s="355" t="s">
        <v>1447</v>
      </c>
      <c r="CF94" s="351" t="s">
        <v>106</v>
      </c>
      <c r="CG94" s="351" t="s">
        <v>110</v>
      </c>
      <c r="CH94" s="352">
        <v>13</v>
      </c>
      <c r="CI94" s="352">
        <v>910</v>
      </c>
    </row>
    <row r="95" spans="5:87" ht="14.25" customHeight="1" x14ac:dyDescent="0.25">
      <c r="E95" s="364">
        <v>0</v>
      </c>
      <c r="F95" s="368">
        <v>13</v>
      </c>
      <c r="G95" s="214">
        <f t="shared" si="20"/>
        <v>3</v>
      </c>
      <c r="H95" s="366">
        <v>15</v>
      </c>
      <c r="I95" s="366">
        <v>4</v>
      </c>
      <c r="J95" s="408">
        <f t="shared" si="21"/>
        <v>0</v>
      </c>
      <c r="K95" s="403" t="str">
        <f t="shared" si="16"/>
        <v/>
      </c>
      <c r="L95" s="381">
        <v>13</v>
      </c>
      <c r="M95" s="408">
        <f t="shared" si="22"/>
        <v>0</v>
      </c>
      <c r="N95" s="403" t="str">
        <f t="shared" si="17"/>
        <v/>
      </c>
      <c r="O95" s="410" t="s">
        <v>111</v>
      </c>
      <c r="P95" s="418"/>
      <c r="Q95" s="418"/>
      <c r="R95" s="418"/>
      <c r="S95" s="402"/>
      <c r="T95" s="402" t="str">
        <f t="shared" si="23"/>
        <v>--</v>
      </c>
      <c r="U95" s="428">
        <f t="shared" si="24"/>
        <v>0</v>
      </c>
      <c r="V95" s="408">
        <f t="shared" si="25"/>
        <v>0</v>
      </c>
      <c r="W95" s="403" t="str">
        <f t="shared" si="18"/>
        <v/>
      </c>
      <c r="X95" s="381">
        <v>13</v>
      </c>
      <c r="Y95" s="408">
        <f t="shared" si="26"/>
        <v>0</v>
      </c>
      <c r="Z95" s="403" t="str">
        <f t="shared" si="19"/>
        <v/>
      </c>
      <c r="AB95" s="369">
        <v>13</v>
      </c>
      <c r="AC95" s="402"/>
      <c r="AD95" s="402"/>
      <c r="AE95" s="402"/>
      <c r="AF95" s="402"/>
      <c r="AG95" s="402"/>
      <c r="AH95" s="402"/>
      <c r="AI95" s="402"/>
      <c r="AJ95" s="402"/>
      <c r="AK95" s="402">
        <v>0</v>
      </c>
      <c r="AL95" s="402">
        <v>0</v>
      </c>
      <c r="AM95" s="402">
        <v>0</v>
      </c>
      <c r="AN95" s="402">
        <v>0</v>
      </c>
      <c r="AO95" s="402"/>
      <c r="AP95" s="402"/>
      <c r="AQ95" s="402"/>
      <c r="AR95" s="408">
        <f t="shared" si="27"/>
        <v>0</v>
      </c>
      <c r="AS95" s="402" t="str">
        <f t="shared" si="28"/>
        <v/>
      </c>
      <c r="AT95" s="402" t="str">
        <f t="shared" si="29"/>
        <v/>
      </c>
      <c r="AU95" s="402" t="str">
        <f t="shared" si="30"/>
        <v/>
      </c>
      <c r="AV95" s="402" t="str">
        <f t="shared" si="31"/>
        <v/>
      </c>
      <c r="AW95" s="402"/>
      <c r="AX95" s="402"/>
      <c r="AY95" s="402"/>
      <c r="AZ95" s="402"/>
      <c r="BA95" s="402"/>
      <c r="BB95" s="402"/>
      <c r="BC95" s="402"/>
      <c r="BD95" s="402"/>
      <c r="BE95" s="402"/>
      <c r="BF95" s="402"/>
      <c r="BG95" s="402"/>
      <c r="BH95" s="402"/>
      <c r="BI95" s="402"/>
      <c r="BJ95" s="402"/>
      <c r="BK95" s="402"/>
      <c r="BL95" s="402"/>
      <c r="BM95" s="402"/>
      <c r="BN95" s="402"/>
      <c r="BO95" s="402"/>
      <c r="BP95" s="402"/>
      <c r="BQ95" s="402"/>
      <c r="BR95" s="402"/>
      <c r="BS95" s="402"/>
      <c r="BT95" s="402"/>
      <c r="BU95" s="402"/>
      <c r="BV95" s="402"/>
      <c r="BW95" s="402"/>
      <c r="BX95" s="402"/>
      <c r="BY95" s="355" t="s">
        <v>1451</v>
      </c>
      <c r="BZ95" s="355" t="s">
        <v>1452</v>
      </c>
      <c r="CA95" s="355" t="s">
        <v>1453</v>
      </c>
      <c r="CB95" s="355" t="s">
        <v>1454</v>
      </c>
      <c r="CF95" s="351" t="s">
        <v>106</v>
      </c>
      <c r="CG95" s="351" t="s">
        <v>111</v>
      </c>
      <c r="CH95" s="352">
        <v>13</v>
      </c>
      <c r="CI95" s="352">
        <v>920</v>
      </c>
    </row>
    <row r="96" spans="5:87" ht="14.25" customHeight="1" x14ac:dyDescent="0.25">
      <c r="E96" s="364">
        <v>0</v>
      </c>
      <c r="F96" s="368">
        <v>13</v>
      </c>
      <c r="G96" s="214">
        <f t="shared" si="20"/>
        <v>0</v>
      </c>
      <c r="H96" s="366">
        <v>0</v>
      </c>
      <c r="I96" s="366">
        <v>0</v>
      </c>
      <c r="J96" s="408">
        <f t="shared" si="21"/>
        <v>0</v>
      </c>
      <c r="K96" s="403" t="str">
        <f t="shared" si="16"/>
        <v/>
      </c>
      <c r="L96" s="381">
        <v>13</v>
      </c>
      <c r="M96" s="408">
        <f t="shared" si="22"/>
        <v>-1</v>
      </c>
      <c r="N96" s="403" t="str">
        <f t="shared" si="17"/>
        <v xml:space="preserve">ne pas se mettre la pression / s'adapter </v>
      </c>
      <c r="O96" s="410" t="s">
        <v>112</v>
      </c>
      <c r="P96" s="418"/>
      <c r="Q96" s="418"/>
      <c r="R96" s="418"/>
      <c r="S96" s="402"/>
      <c r="T96" s="402" t="str">
        <f t="shared" si="23"/>
        <v>--</v>
      </c>
      <c r="U96" s="428">
        <f t="shared" si="24"/>
        <v>0</v>
      </c>
      <c r="V96" s="408">
        <f t="shared" si="25"/>
        <v>0</v>
      </c>
      <c r="W96" s="403" t="str">
        <f t="shared" si="18"/>
        <v/>
      </c>
      <c r="X96" s="381">
        <v>13</v>
      </c>
      <c r="Y96" s="408">
        <f t="shared" si="26"/>
        <v>4</v>
      </c>
      <c r="Z96" s="403" t="str">
        <f t="shared" si="19"/>
        <v>se mettre la pression / obligé de changer</v>
      </c>
      <c r="AB96" s="369">
        <v>13</v>
      </c>
      <c r="AC96" s="402"/>
      <c r="AD96" s="402"/>
      <c r="AE96" s="402"/>
      <c r="AF96" s="402"/>
      <c r="AG96" s="402"/>
      <c r="AH96" s="402"/>
      <c r="AI96" s="402"/>
      <c r="AJ96" s="402"/>
      <c r="AK96" s="402">
        <v>0</v>
      </c>
      <c r="AL96" s="402">
        <v>-1</v>
      </c>
      <c r="AM96" s="402">
        <v>0</v>
      </c>
      <c r="AN96" s="402">
        <v>4</v>
      </c>
      <c r="AO96" s="402"/>
      <c r="AP96" s="402"/>
      <c r="AQ96" s="402"/>
      <c r="AR96" s="408">
        <f t="shared" si="27"/>
        <v>0</v>
      </c>
      <c r="AS96" s="402" t="str">
        <f t="shared" si="28"/>
        <v/>
      </c>
      <c r="AT96" s="402" t="str">
        <f t="shared" si="29"/>
        <v/>
      </c>
      <c r="AU96" s="402" t="str">
        <f t="shared" si="30"/>
        <v/>
      </c>
      <c r="AV96" s="402" t="str">
        <f t="shared" si="31"/>
        <v/>
      </c>
      <c r="AW96" s="402"/>
      <c r="AX96" s="402"/>
      <c r="AY96" s="402"/>
      <c r="AZ96" s="402"/>
      <c r="BA96" s="402"/>
      <c r="BB96" s="402"/>
      <c r="BC96" s="402"/>
      <c r="BD96" s="402"/>
      <c r="BE96" s="402"/>
      <c r="BF96" s="402"/>
      <c r="BG96" s="402"/>
      <c r="BH96" s="402"/>
      <c r="BI96" s="402"/>
      <c r="BJ96" s="402"/>
      <c r="BK96" s="402"/>
      <c r="BL96" s="402"/>
      <c r="BM96" s="402"/>
      <c r="BN96" s="402"/>
      <c r="BO96" s="402"/>
      <c r="BP96" s="402"/>
      <c r="BQ96" s="402"/>
      <c r="BR96" s="402"/>
      <c r="BS96" s="402"/>
      <c r="BT96" s="402"/>
      <c r="BU96" s="402"/>
      <c r="BV96" s="402"/>
      <c r="BW96" s="402"/>
      <c r="BX96" s="402"/>
      <c r="BY96" s="355" t="s">
        <v>1455</v>
      </c>
      <c r="BZ96" s="355" t="s">
        <v>1456</v>
      </c>
      <c r="CA96" s="355" t="s">
        <v>1457</v>
      </c>
      <c r="CB96" s="355" t="s">
        <v>1458</v>
      </c>
      <c r="CF96" s="351" t="s">
        <v>106</v>
      </c>
      <c r="CG96" s="351" t="s">
        <v>112</v>
      </c>
      <c r="CH96" s="352">
        <v>13</v>
      </c>
      <c r="CI96" s="352">
        <v>930</v>
      </c>
    </row>
    <row r="97" spans="5:87" ht="14.25" customHeight="1" x14ac:dyDescent="0.25">
      <c r="E97" s="364">
        <v>0</v>
      </c>
      <c r="F97" s="368">
        <v>13</v>
      </c>
      <c r="G97" s="214">
        <f t="shared" si="20"/>
        <v>1</v>
      </c>
      <c r="H97" s="366">
        <v>-5</v>
      </c>
      <c r="I97" s="366">
        <v>2</v>
      </c>
      <c r="J97" s="408">
        <f t="shared" si="21"/>
        <v>0</v>
      </c>
      <c r="K97" s="403" t="str">
        <f t="shared" si="16"/>
        <v/>
      </c>
      <c r="L97" s="381">
        <v>13</v>
      </c>
      <c r="M97" s="408">
        <f t="shared" si="22"/>
        <v>0</v>
      </c>
      <c r="N97" s="403" t="str">
        <f t="shared" si="17"/>
        <v/>
      </c>
      <c r="O97" s="410" t="s">
        <v>113</v>
      </c>
      <c r="P97" s="418"/>
      <c r="Q97" s="418"/>
      <c r="R97" s="418"/>
      <c r="S97" s="402"/>
      <c r="T97" s="402" t="str">
        <f t="shared" si="23"/>
        <v>--</v>
      </c>
      <c r="U97" s="428">
        <f t="shared" si="24"/>
        <v>0</v>
      </c>
      <c r="V97" s="408">
        <f t="shared" si="25"/>
        <v>1</v>
      </c>
      <c r="W97" s="403" t="str">
        <f t="shared" si="18"/>
        <v xml:space="preserve">besoin de voir les choses en face / besoin de voir toutes les possibilités </v>
      </c>
      <c r="X97" s="381">
        <v>13</v>
      </c>
      <c r="Y97" s="408">
        <f t="shared" si="26"/>
        <v>2</v>
      </c>
      <c r="Z97" s="403" t="str">
        <f t="shared" si="19"/>
        <v>être aux aguets / refus de ce qui arrive</v>
      </c>
      <c r="AB97" s="369">
        <v>13</v>
      </c>
      <c r="AC97" s="402"/>
      <c r="AD97" s="402"/>
      <c r="AE97" s="402"/>
      <c r="AF97" s="402"/>
      <c r="AG97" s="402"/>
      <c r="AH97" s="402"/>
      <c r="AI97" s="402"/>
      <c r="AJ97" s="402"/>
      <c r="AK97" s="402">
        <v>0</v>
      </c>
      <c r="AL97" s="402">
        <v>0</v>
      </c>
      <c r="AM97" s="402">
        <v>1</v>
      </c>
      <c r="AN97" s="402">
        <v>2</v>
      </c>
      <c r="AO97" s="402"/>
      <c r="AP97" s="402"/>
      <c r="AQ97" s="402"/>
      <c r="AR97" s="408">
        <f t="shared" si="27"/>
        <v>0</v>
      </c>
      <c r="AS97" s="402" t="str">
        <f t="shared" si="28"/>
        <v/>
      </c>
      <c r="AT97" s="402" t="str">
        <f t="shared" si="29"/>
        <v/>
      </c>
      <c r="AU97" s="402" t="str">
        <f t="shared" si="30"/>
        <v/>
      </c>
      <c r="AV97" s="402" t="str">
        <f t="shared" si="31"/>
        <v/>
      </c>
      <c r="AW97" s="402"/>
      <c r="AX97" s="402"/>
      <c r="AY97" s="402"/>
      <c r="AZ97" s="402"/>
      <c r="BA97" s="402"/>
      <c r="BB97" s="402"/>
      <c r="BC97" s="402"/>
      <c r="BD97" s="402"/>
      <c r="BE97" s="402"/>
      <c r="BF97" s="402"/>
      <c r="BG97" s="402"/>
      <c r="BH97" s="402"/>
      <c r="BI97" s="402"/>
      <c r="BJ97" s="402"/>
      <c r="BK97" s="402"/>
      <c r="BL97" s="402"/>
      <c r="BM97" s="402"/>
      <c r="BN97" s="402"/>
      <c r="BO97" s="402"/>
      <c r="BP97" s="402"/>
      <c r="BQ97" s="402"/>
      <c r="BR97" s="402"/>
      <c r="BS97" s="402"/>
      <c r="BT97" s="402"/>
      <c r="BU97" s="402"/>
      <c r="BV97" s="402"/>
      <c r="BW97" s="402"/>
      <c r="BX97" s="402"/>
      <c r="BY97" s="355" t="s">
        <v>1459</v>
      </c>
      <c r="BZ97" s="355" t="s">
        <v>1460</v>
      </c>
      <c r="CA97" s="355" t="s">
        <v>1461</v>
      </c>
      <c r="CB97" s="355" t="s">
        <v>1462</v>
      </c>
      <c r="CF97" s="351" t="s">
        <v>106</v>
      </c>
      <c r="CG97" s="351" t="s">
        <v>113</v>
      </c>
      <c r="CH97" s="352">
        <v>13</v>
      </c>
      <c r="CI97" s="352">
        <v>940</v>
      </c>
    </row>
    <row r="98" spans="5:87" ht="14.25" customHeight="1" x14ac:dyDescent="0.25">
      <c r="E98" s="364">
        <v>0</v>
      </c>
      <c r="F98" s="368">
        <v>13</v>
      </c>
      <c r="G98" s="214">
        <f t="shared" si="20"/>
        <v>1</v>
      </c>
      <c r="H98" s="366">
        <v>-6</v>
      </c>
      <c r="I98" s="366">
        <v>2</v>
      </c>
      <c r="J98" s="408">
        <f t="shared" si="21"/>
        <v>0</v>
      </c>
      <c r="K98" s="403" t="str">
        <f t="shared" si="16"/>
        <v/>
      </c>
      <c r="L98" s="381">
        <v>13</v>
      </c>
      <c r="M98" s="408">
        <f t="shared" si="22"/>
        <v>4</v>
      </c>
      <c r="N98" s="403" t="str">
        <f t="shared" si="17"/>
        <v>méfiance / capacité à régler les problèmes / focalisation sur les problèmes</v>
      </c>
      <c r="O98" s="410" t="s">
        <v>114</v>
      </c>
      <c r="P98" s="418"/>
      <c r="Q98" s="418"/>
      <c r="R98" s="418"/>
      <c r="S98" s="402"/>
      <c r="T98" s="402" t="str">
        <f t="shared" si="23"/>
        <v>--</v>
      </c>
      <c r="U98" s="428">
        <f t="shared" si="24"/>
        <v>0</v>
      </c>
      <c r="V98" s="408">
        <f t="shared" si="25"/>
        <v>0</v>
      </c>
      <c r="W98" s="403" t="str">
        <f t="shared" si="18"/>
        <v/>
      </c>
      <c r="X98" s="381">
        <v>13</v>
      </c>
      <c r="Y98" s="408">
        <f t="shared" si="26"/>
        <v>5</v>
      </c>
      <c r="Z98" s="403" t="str">
        <f t="shared" si="19"/>
        <v>méfiance / capacité à régler les problèmes / focalisation sur les problèmes</v>
      </c>
      <c r="AB98" s="369">
        <v>13</v>
      </c>
      <c r="AC98" s="402"/>
      <c r="AD98" s="402"/>
      <c r="AE98" s="402"/>
      <c r="AF98" s="402"/>
      <c r="AG98" s="402"/>
      <c r="AH98" s="402"/>
      <c r="AI98" s="402"/>
      <c r="AJ98" s="402"/>
      <c r="AK98" s="402">
        <v>0</v>
      </c>
      <c r="AL98" s="402">
        <v>4</v>
      </c>
      <c r="AM98" s="402">
        <v>0</v>
      </c>
      <c r="AN98" s="402">
        <v>5</v>
      </c>
      <c r="AO98" s="402"/>
      <c r="AP98" s="402"/>
      <c r="AQ98" s="402"/>
      <c r="AR98" s="408">
        <f t="shared" si="27"/>
        <v>0</v>
      </c>
      <c r="AS98" s="402" t="str">
        <f t="shared" si="28"/>
        <v/>
      </c>
      <c r="AT98" s="402" t="str">
        <f t="shared" si="29"/>
        <v/>
      </c>
      <c r="AU98" s="402" t="str">
        <f t="shared" si="30"/>
        <v/>
      </c>
      <c r="AV98" s="402" t="str">
        <f t="shared" si="31"/>
        <v/>
      </c>
      <c r="AW98" s="402"/>
      <c r="AX98" s="402"/>
      <c r="AY98" s="402"/>
      <c r="AZ98" s="402"/>
      <c r="BA98" s="402"/>
      <c r="BB98" s="402"/>
      <c r="BC98" s="402"/>
      <c r="BD98" s="402"/>
      <c r="BE98" s="402"/>
      <c r="BF98" s="402"/>
      <c r="BG98" s="402"/>
      <c r="BH98" s="402"/>
      <c r="BI98" s="402"/>
      <c r="BJ98" s="402"/>
      <c r="BK98" s="402"/>
      <c r="BL98" s="402"/>
      <c r="BM98" s="402"/>
      <c r="BN98" s="402"/>
      <c r="BO98" s="402"/>
      <c r="BP98" s="402"/>
      <c r="BQ98" s="402"/>
      <c r="BR98" s="402"/>
      <c r="BS98" s="402"/>
      <c r="BT98" s="402"/>
      <c r="BU98" s="402"/>
      <c r="BV98" s="402"/>
      <c r="BW98" s="402"/>
      <c r="BX98" s="402"/>
      <c r="BY98" s="355" t="s">
        <v>178</v>
      </c>
      <c r="BZ98" s="355" t="s">
        <v>1463</v>
      </c>
      <c r="CA98" s="355" t="s">
        <v>1464</v>
      </c>
      <c r="CB98" s="355" t="s">
        <v>1465</v>
      </c>
      <c r="CF98" s="351" t="s">
        <v>106</v>
      </c>
      <c r="CG98" s="351" t="s">
        <v>114</v>
      </c>
      <c r="CH98" s="352">
        <v>13</v>
      </c>
      <c r="CI98" s="352">
        <v>950</v>
      </c>
    </row>
    <row r="99" spans="5:87" ht="14.25" customHeight="1" x14ac:dyDescent="0.25">
      <c r="E99" s="364">
        <v>0</v>
      </c>
      <c r="F99" s="368">
        <v>13</v>
      </c>
      <c r="G99" s="214">
        <f t="shared" si="20"/>
        <v>0</v>
      </c>
      <c r="H99" s="366">
        <v>0</v>
      </c>
      <c r="I99" s="366">
        <v>0</v>
      </c>
      <c r="J99" s="408">
        <f t="shared" si="21"/>
        <v>0</v>
      </c>
      <c r="K99" s="403" t="str">
        <f t="shared" si="16"/>
        <v/>
      </c>
      <c r="L99" s="381">
        <v>13</v>
      </c>
      <c r="M99" s="408">
        <f t="shared" si="22"/>
        <v>0</v>
      </c>
      <c r="N99" s="403" t="str">
        <f t="shared" si="17"/>
        <v/>
      </c>
      <c r="O99" s="410" t="s">
        <v>115</v>
      </c>
      <c r="P99" s="418"/>
      <c r="Q99" s="418"/>
      <c r="R99" s="418"/>
      <c r="S99" s="402"/>
      <c r="T99" s="402" t="str">
        <f t="shared" si="23"/>
        <v>--</v>
      </c>
      <c r="U99" s="428">
        <f t="shared" si="24"/>
        <v>0</v>
      </c>
      <c r="V99" s="408">
        <f t="shared" si="25"/>
        <v>0</v>
      </c>
      <c r="W99" s="403" t="str">
        <f t="shared" si="18"/>
        <v/>
      </c>
      <c r="X99" s="381">
        <v>13</v>
      </c>
      <c r="Y99" s="408">
        <f t="shared" si="26"/>
        <v>0</v>
      </c>
      <c r="Z99" s="403" t="str">
        <f t="shared" si="19"/>
        <v/>
      </c>
      <c r="AB99" s="369">
        <v>13</v>
      </c>
      <c r="AC99" s="402"/>
      <c r="AD99" s="402"/>
      <c r="AE99" s="402"/>
      <c r="AF99" s="402"/>
      <c r="AG99" s="402"/>
      <c r="AH99" s="402"/>
      <c r="AI99" s="402"/>
      <c r="AJ99" s="402"/>
      <c r="AK99" s="402">
        <v>0</v>
      </c>
      <c r="AL99" s="402">
        <v>0</v>
      </c>
      <c r="AM99" s="402">
        <v>0</v>
      </c>
      <c r="AN99" s="402">
        <v>0</v>
      </c>
      <c r="AO99" s="402"/>
      <c r="AP99" s="402"/>
      <c r="AQ99" s="402"/>
      <c r="AR99" s="408">
        <f t="shared" si="27"/>
        <v>0</v>
      </c>
      <c r="AS99" s="402" t="str">
        <f t="shared" si="28"/>
        <v/>
      </c>
      <c r="AT99" s="402" t="str">
        <f t="shared" si="29"/>
        <v/>
      </c>
      <c r="AU99" s="402" t="str">
        <f t="shared" si="30"/>
        <v/>
      </c>
      <c r="AV99" s="402" t="str">
        <f t="shared" si="31"/>
        <v/>
      </c>
      <c r="AW99" s="402"/>
      <c r="AX99" s="402"/>
      <c r="AY99" s="402"/>
      <c r="AZ99" s="402"/>
      <c r="BA99" s="402"/>
      <c r="BB99" s="402"/>
      <c r="BC99" s="402"/>
      <c r="BD99" s="402"/>
      <c r="BE99" s="402"/>
      <c r="BF99" s="402"/>
      <c r="BG99" s="402"/>
      <c r="BH99" s="402"/>
      <c r="BI99" s="402"/>
      <c r="BJ99" s="402"/>
      <c r="BK99" s="402"/>
      <c r="BL99" s="402"/>
      <c r="BM99" s="402"/>
      <c r="BN99" s="402"/>
      <c r="BO99" s="402"/>
      <c r="BP99" s="402"/>
      <c r="BQ99" s="402"/>
      <c r="BR99" s="402"/>
      <c r="BS99" s="402"/>
      <c r="BT99" s="402"/>
      <c r="BU99" s="402"/>
      <c r="BV99" s="402"/>
      <c r="BW99" s="402"/>
      <c r="BX99" s="402"/>
      <c r="BY99" s="355" t="s">
        <v>1466</v>
      </c>
      <c r="BZ99" s="355" t="s">
        <v>1467</v>
      </c>
      <c r="CA99" s="355" t="s">
        <v>1468</v>
      </c>
      <c r="CB99" s="355" t="s">
        <v>1469</v>
      </c>
      <c r="CF99" s="351" t="s">
        <v>106</v>
      </c>
      <c r="CG99" s="351" t="s">
        <v>115</v>
      </c>
      <c r="CH99" s="352">
        <v>13</v>
      </c>
      <c r="CI99" s="352">
        <v>960</v>
      </c>
    </row>
    <row r="100" spans="5:87" ht="14.25" customHeight="1" x14ac:dyDescent="0.25">
      <c r="E100" s="364">
        <v>0</v>
      </c>
      <c r="F100" s="368">
        <v>13</v>
      </c>
      <c r="G100" s="214">
        <f t="shared" si="20"/>
        <v>0</v>
      </c>
      <c r="H100" s="366">
        <v>-2</v>
      </c>
      <c r="I100" s="366">
        <v>2</v>
      </c>
      <c r="J100" s="408">
        <f t="shared" si="21"/>
        <v>1</v>
      </c>
      <c r="K100" s="403" t="str">
        <f t="shared" si="16"/>
        <v>besoin de choisir et de passer à l'acte / besoin de comprendre / besoin de concentration / forte volonté</v>
      </c>
      <c r="L100" s="381">
        <v>13</v>
      </c>
      <c r="M100" s="408">
        <f t="shared" si="22"/>
        <v>1</v>
      </c>
      <c r="N100" s="403" t="str">
        <f t="shared" si="17"/>
        <v>hyperactivité / prise de tête / obsessions / doutes / focalisation sur les problèmes</v>
      </c>
      <c r="O100" s="410" t="s">
        <v>116</v>
      </c>
      <c r="P100" s="418"/>
      <c r="Q100" s="418"/>
      <c r="R100" s="418"/>
      <c r="S100" s="402"/>
      <c r="T100" s="402" t="str">
        <f t="shared" si="23"/>
        <v>--</v>
      </c>
      <c r="U100" s="428">
        <f t="shared" si="24"/>
        <v>0</v>
      </c>
      <c r="V100" s="408">
        <f t="shared" si="25"/>
        <v>2</v>
      </c>
      <c r="W100" s="403" t="str">
        <f t="shared" si="18"/>
        <v>besoin de choisir et de passer à l'acte / besoin de comprendre / besoin de concentration / forte volonté</v>
      </c>
      <c r="X100" s="381">
        <v>13</v>
      </c>
      <c r="Y100" s="408">
        <f t="shared" si="26"/>
        <v>3</v>
      </c>
      <c r="Z100" s="403" t="str">
        <f t="shared" si="19"/>
        <v>hyperactivité / prise de tête / obsessions / doutes / focalisation sur les problèmes</v>
      </c>
      <c r="AB100" s="369">
        <v>13</v>
      </c>
      <c r="AC100" s="402"/>
      <c r="AD100" s="402"/>
      <c r="AE100" s="402"/>
      <c r="AF100" s="402"/>
      <c r="AG100" s="402"/>
      <c r="AH100" s="402"/>
      <c r="AI100" s="402"/>
      <c r="AJ100" s="402"/>
      <c r="AK100" s="402">
        <v>1</v>
      </c>
      <c r="AL100" s="402">
        <v>1</v>
      </c>
      <c r="AM100" s="402">
        <v>2</v>
      </c>
      <c r="AN100" s="402">
        <v>3</v>
      </c>
      <c r="AO100" s="402"/>
      <c r="AP100" s="402"/>
      <c r="AQ100" s="402"/>
      <c r="AR100" s="408">
        <f t="shared" si="27"/>
        <v>0</v>
      </c>
      <c r="AS100" s="402" t="str">
        <f t="shared" si="28"/>
        <v/>
      </c>
      <c r="AT100" s="402" t="str">
        <f t="shared" si="29"/>
        <v/>
      </c>
      <c r="AU100" s="402" t="str">
        <f t="shared" si="30"/>
        <v/>
      </c>
      <c r="AV100" s="402" t="str">
        <f t="shared" si="31"/>
        <v/>
      </c>
      <c r="AW100" s="402"/>
      <c r="AX100" s="402"/>
      <c r="AY100" s="402"/>
      <c r="AZ100" s="402"/>
      <c r="BA100" s="402"/>
      <c r="BB100" s="402"/>
      <c r="BC100" s="402"/>
      <c r="BD100" s="402"/>
      <c r="BE100" s="402"/>
      <c r="BF100" s="402"/>
      <c r="BG100" s="402"/>
      <c r="BH100" s="402"/>
      <c r="BI100" s="402"/>
      <c r="BJ100" s="402"/>
      <c r="BK100" s="402"/>
      <c r="BL100" s="402"/>
      <c r="BM100" s="402"/>
      <c r="BN100" s="402"/>
      <c r="BO100" s="402"/>
      <c r="BP100" s="402"/>
      <c r="BQ100" s="402"/>
      <c r="BR100" s="402"/>
      <c r="BS100" s="402"/>
      <c r="BT100" s="402"/>
      <c r="BU100" s="402"/>
      <c r="BV100" s="402"/>
      <c r="BW100" s="402"/>
      <c r="BX100" s="402"/>
      <c r="BY100" s="355" t="s">
        <v>1470</v>
      </c>
      <c r="BZ100" s="355" t="s">
        <v>1471</v>
      </c>
      <c r="CA100" s="355" t="s">
        <v>1472</v>
      </c>
      <c r="CB100" s="355" t="s">
        <v>1473</v>
      </c>
      <c r="CF100" s="351" t="s">
        <v>106</v>
      </c>
      <c r="CG100" s="351" t="s">
        <v>116</v>
      </c>
      <c r="CH100" s="352">
        <v>13</v>
      </c>
      <c r="CI100" s="352">
        <v>970</v>
      </c>
    </row>
    <row r="101" spans="5:87" ht="14.25" customHeight="1" x14ac:dyDescent="0.25">
      <c r="E101" s="364">
        <v>0</v>
      </c>
      <c r="F101" s="368">
        <v>13</v>
      </c>
      <c r="G101" s="214">
        <f t="shared" si="20"/>
        <v>0</v>
      </c>
      <c r="H101" s="366">
        <v>2</v>
      </c>
      <c r="I101" s="366">
        <v>2</v>
      </c>
      <c r="J101" s="408">
        <f t="shared" si="21"/>
        <v>0</v>
      </c>
      <c r="K101" s="403" t="str">
        <f t="shared" si="16"/>
        <v/>
      </c>
      <c r="L101" s="381">
        <v>13</v>
      </c>
      <c r="M101" s="408">
        <f t="shared" si="22"/>
        <v>0</v>
      </c>
      <c r="N101" s="403" t="str">
        <f t="shared" si="17"/>
        <v/>
      </c>
      <c r="O101" s="410" t="s">
        <v>117</v>
      </c>
      <c r="P101" s="418"/>
      <c r="Q101" s="418"/>
      <c r="R101" s="418"/>
      <c r="S101" s="402"/>
      <c r="T101" s="402" t="str">
        <f t="shared" si="23"/>
        <v>--</v>
      </c>
      <c r="U101" s="428">
        <f t="shared" si="24"/>
        <v>0</v>
      </c>
      <c r="V101" s="408">
        <f t="shared" si="25"/>
        <v>0</v>
      </c>
      <c r="W101" s="403" t="str">
        <f t="shared" si="18"/>
        <v/>
      </c>
      <c r="X101" s="381">
        <v>13</v>
      </c>
      <c r="Y101" s="408">
        <f t="shared" si="26"/>
        <v>0</v>
      </c>
      <c r="Z101" s="403" t="str">
        <f t="shared" si="19"/>
        <v/>
      </c>
      <c r="AB101" s="369">
        <v>13</v>
      </c>
      <c r="AC101" s="402"/>
      <c r="AD101" s="402"/>
      <c r="AE101" s="402"/>
      <c r="AF101" s="402"/>
      <c r="AG101" s="402"/>
      <c r="AH101" s="402"/>
      <c r="AI101" s="402"/>
      <c r="AJ101" s="402"/>
      <c r="AK101" s="402">
        <v>0</v>
      </c>
      <c r="AL101" s="402">
        <v>0</v>
      </c>
      <c r="AM101" s="402">
        <v>0</v>
      </c>
      <c r="AN101" s="402">
        <v>0</v>
      </c>
      <c r="AO101" s="402"/>
      <c r="AP101" s="402"/>
      <c r="AQ101" s="402"/>
      <c r="AR101" s="408">
        <f t="shared" si="27"/>
        <v>0</v>
      </c>
      <c r="AS101" s="402" t="str">
        <f t="shared" si="28"/>
        <v/>
      </c>
      <c r="AT101" s="402" t="str">
        <f t="shared" si="29"/>
        <v/>
      </c>
      <c r="AU101" s="402" t="str">
        <f t="shared" si="30"/>
        <v/>
      </c>
      <c r="AV101" s="402" t="str">
        <f t="shared" si="31"/>
        <v/>
      </c>
      <c r="AW101" s="402"/>
      <c r="AX101" s="402"/>
      <c r="AY101" s="402"/>
      <c r="AZ101" s="402"/>
      <c r="BA101" s="402"/>
      <c r="BB101" s="402"/>
      <c r="BC101" s="402"/>
      <c r="BD101" s="402"/>
      <c r="BE101" s="402"/>
      <c r="BF101" s="402"/>
      <c r="BG101" s="402"/>
      <c r="BH101" s="402"/>
      <c r="BI101" s="402"/>
      <c r="BJ101" s="402"/>
      <c r="BK101" s="402"/>
      <c r="BL101" s="402"/>
      <c r="BM101" s="402"/>
      <c r="BN101" s="402"/>
      <c r="BO101" s="402"/>
      <c r="BP101" s="402"/>
      <c r="BQ101" s="402"/>
      <c r="BR101" s="402"/>
      <c r="BS101" s="402"/>
      <c r="BT101" s="402"/>
      <c r="BU101" s="402"/>
      <c r="BV101" s="402"/>
      <c r="BW101" s="402"/>
      <c r="BX101" s="402"/>
      <c r="BY101" s="355" t="s">
        <v>1474</v>
      </c>
      <c r="BZ101" s="355" t="s">
        <v>1475</v>
      </c>
      <c r="CA101" s="355" t="s">
        <v>1476</v>
      </c>
      <c r="CB101" s="355" t="s">
        <v>1477</v>
      </c>
      <c r="CF101" s="351" t="s">
        <v>106</v>
      </c>
      <c r="CG101" s="351" t="s">
        <v>117</v>
      </c>
      <c r="CH101" s="352">
        <v>13</v>
      </c>
      <c r="CI101" s="352">
        <v>980</v>
      </c>
    </row>
    <row r="102" spans="5:87" ht="14.25" customHeight="1" x14ac:dyDescent="0.25">
      <c r="E102" s="364">
        <v>0</v>
      </c>
      <c r="F102" s="368">
        <v>13</v>
      </c>
      <c r="G102" s="214">
        <f t="shared" si="20"/>
        <v>1</v>
      </c>
      <c r="H102" s="366">
        <v>-4</v>
      </c>
      <c r="I102" s="366">
        <v>2</v>
      </c>
      <c r="J102" s="408">
        <f t="shared" si="21"/>
        <v>4</v>
      </c>
      <c r="K102" s="403" t="str">
        <f t="shared" si="16"/>
        <v>besoin d'exprimer certaines émotions / ne pas contrôler ses émotions</v>
      </c>
      <c r="L102" s="381">
        <v>13</v>
      </c>
      <c r="M102" s="408">
        <f t="shared" si="22"/>
        <v>5</v>
      </c>
      <c r="N102" s="403" t="str">
        <f t="shared" si="17"/>
        <v>agitation émotionnelle / émotivité / se sentir agressé</v>
      </c>
      <c r="O102" s="410" t="s">
        <v>118</v>
      </c>
      <c r="P102" s="418"/>
      <c r="Q102" s="418"/>
      <c r="R102" s="418"/>
      <c r="S102" s="402"/>
      <c r="T102" s="402" t="str">
        <f t="shared" si="23"/>
        <v>--</v>
      </c>
      <c r="U102" s="428">
        <f t="shared" si="24"/>
        <v>0</v>
      </c>
      <c r="V102" s="408">
        <f t="shared" si="25"/>
        <v>4</v>
      </c>
      <c r="W102" s="403" t="str">
        <f t="shared" si="18"/>
        <v>besoin d'exprimer certaines émotions / ne pas contrôler ses émotions</v>
      </c>
      <c r="X102" s="381">
        <v>13</v>
      </c>
      <c r="Y102" s="408">
        <f t="shared" si="26"/>
        <v>5</v>
      </c>
      <c r="Z102" s="403" t="str">
        <f t="shared" si="19"/>
        <v>agitation émotionnelle / émotivité / se sentir agressé</v>
      </c>
      <c r="AB102" s="369">
        <v>13</v>
      </c>
      <c r="AC102" s="402"/>
      <c r="AD102" s="402"/>
      <c r="AE102" s="402"/>
      <c r="AF102" s="402"/>
      <c r="AG102" s="402"/>
      <c r="AH102" s="402"/>
      <c r="AI102" s="402"/>
      <c r="AJ102" s="402"/>
      <c r="AK102" s="402">
        <v>4</v>
      </c>
      <c r="AL102" s="402">
        <v>5</v>
      </c>
      <c r="AM102" s="402">
        <v>4</v>
      </c>
      <c r="AN102" s="402">
        <v>5</v>
      </c>
      <c r="AO102" s="402"/>
      <c r="AP102" s="402"/>
      <c r="AQ102" s="402"/>
      <c r="AR102" s="408">
        <f t="shared" si="27"/>
        <v>0</v>
      </c>
      <c r="AS102" s="402" t="str">
        <f t="shared" si="28"/>
        <v/>
      </c>
      <c r="AT102" s="402" t="str">
        <f t="shared" si="29"/>
        <v/>
      </c>
      <c r="AU102" s="402" t="str">
        <f t="shared" si="30"/>
        <v/>
      </c>
      <c r="AV102" s="402" t="str">
        <f t="shared" si="31"/>
        <v/>
      </c>
      <c r="AW102" s="402"/>
      <c r="AX102" s="402"/>
      <c r="AY102" s="402"/>
      <c r="AZ102" s="402"/>
      <c r="BA102" s="402"/>
      <c r="BB102" s="402"/>
      <c r="BC102" s="402"/>
      <c r="BD102" s="402"/>
      <c r="BE102" s="402"/>
      <c r="BF102" s="402"/>
      <c r="BG102" s="402"/>
      <c r="BH102" s="402"/>
      <c r="BI102" s="402"/>
      <c r="BJ102" s="402"/>
      <c r="BK102" s="402"/>
      <c r="BL102" s="402"/>
      <c r="BM102" s="402"/>
      <c r="BN102" s="402"/>
      <c r="BO102" s="402"/>
      <c r="BP102" s="402"/>
      <c r="BQ102" s="402"/>
      <c r="BR102" s="402"/>
      <c r="BS102" s="402"/>
      <c r="BT102" s="402"/>
      <c r="BU102" s="402"/>
      <c r="BV102" s="402"/>
      <c r="BW102" s="402"/>
      <c r="BX102" s="402"/>
      <c r="BY102" s="355" t="s">
        <v>1478</v>
      </c>
      <c r="BZ102" s="355" t="s">
        <v>179</v>
      </c>
      <c r="CA102" s="355" t="s">
        <v>1479</v>
      </c>
      <c r="CB102" s="355" t="s">
        <v>1480</v>
      </c>
      <c r="CF102" s="351" t="s">
        <v>106</v>
      </c>
      <c r="CG102" s="351" t="s">
        <v>118</v>
      </c>
      <c r="CH102" s="352">
        <v>13</v>
      </c>
      <c r="CI102" s="352">
        <v>990</v>
      </c>
    </row>
    <row r="103" spans="5:87" ht="14.25" customHeight="1" x14ac:dyDescent="0.25">
      <c r="E103" s="364">
        <v>0</v>
      </c>
      <c r="F103" s="368">
        <v>14</v>
      </c>
      <c r="G103" s="214">
        <f t="shared" si="20"/>
        <v>1</v>
      </c>
      <c r="H103" s="366">
        <v>-5</v>
      </c>
      <c r="I103" s="366">
        <v>2</v>
      </c>
      <c r="J103" s="408">
        <f t="shared" si="21"/>
        <v>2</v>
      </c>
      <c r="K103" s="403" t="str">
        <f t="shared" si="16"/>
        <v xml:space="preserve">besoin de se connecter à plus haut / aimer percevoir par le corps / aimer la symbolique </v>
      </c>
      <c r="L103" s="381">
        <v>14</v>
      </c>
      <c r="M103" s="408">
        <f t="shared" si="22"/>
        <v>5</v>
      </c>
      <c r="N103" s="403" t="str">
        <f t="shared" si="17"/>
        <v>générer des tensions dans son corps / être en résistance face à la vie ou aux vibrations élevées</v>
      </c>
      <c r="O103" s="410" t="s">
        <v>120</v>
      </c>
      <c r="P103" s="418"/>
      <c r="Q103" s="418"/>
      <c r="R103" s="418"/>
      <c r="S103" s="402"/>
      <c r="T103" s="402" t="str">
        <f t="shared" si="23"/>
        <v>--</v>
      </c>
      <c r="U103" s="428">
        <f t="shared" si="24"/>
        <v>0</v>
      </c>
      <c r="V103" s="408">
        <f t="shared" si="25"/>
        <v>2</v>
      </c>
      <c r="W103" s="403" t="str">
        <f t="shared" si="18"/>
        <v xml:space="preserve">besoin de se connecter à plus haut / aimer percevoir par le corps / aimer la symbolique </v>
      </c>
      <c r="X103" s="381">
        <v>14</v>
      </c>
      <c r="Y103" s="408">
        <f t="shared" si="26"/>
        <v>5</v>
      </c>
      <c r="Z103" s="403" t="str">
        <f t="shared" si="19"/>
        <v>générer des tensions dans son corps / être en résistance face à la vie ou aux vibrations élevées</v>
      </c>
      <c r="AB103" s="369">
        <v>14</v>
      </c>
      <c r="AC103" s="402"/>
      <c r="AD103" s="402"/>
      <c r="AE103" s="402"/>
      <c r="AF103" s="402"/>
      <c r="AG103" s="402"/>
      <c r="AH103" s="402"/>
      <c r="AI103" s="402"/>
      <c r="AJ103" s="402"/>
      <c r="AK103" s="402">
        <v>2</v>
      </c>
      <c r="AL103" s="402">
        <v>5</v>
      </c>
      <c r="AM103" s="402">
        <v>2</v>
      </c>
      <c r="AN103" s="402">
        <v>5</v>
      </c>
      <c r="AO103" s="402"/>
      <c r="AP103" s="402"/>
      <c r="AQ103" s="402"/>
      <c r="AR103" s="408">
        <f t="shared" si="27"/>
        <v>0</v>
      </c>
      <c r="AS103" s="402" t="str">
        <f t="shared" si="28"/>
        <v/>
      </c>
      <c r="AT103" s="402" t="str">
        <f t="shared" si="29"/>
        <v/>
      </c>
      <c r="AU103" s="402" t="str">
        <f t="shared" si="30"/>
        <v/>
      </c>
      <c r="AV103" s="402" t="str">
        <f t="shared" si="31"/>
        <v/>
      </c>
      <c r="AW103" s="402"/>
      <c r="AX103" s="402"/>
      <c r="AY103" s="402"/>
      <c r="AZ103" s="402"/>
      <c r="BA103" s="402"/>
      <c r="BB103" s="402"/>
      <c r="BC103" s="402"/>
      <c r="BD103" s="402"/>
      <c r="BE103" s="402"/>
      <c r="BF103" s="402"/>
      <c r="BG103" s="402"/>
      <c r="BH103" s="402"/>
      <c r="BI103" s="402"/>
      <c r="BJ103" s="402"/>
      <c r="BK103" s="402"/>
      <c r="BL103" s="402"/>
      <c r="BM103" s="402"/>
      <c r="BN103" s="402"/>
      <c r="BO103" s="402"/>
      <c r="BP103" s="402"/>
      <c r="BQ103" s="402"/>
      <c r="BR103" s="402"/>
      <c r="BS103" s="402"/>
      <c r="BT103" s="402"/>
      <c r="BU103" s="402"/>
      <c r="BV103" s="402"/>
      <c r="BW103" s="402"/>
      <c r="BX103" s="402"/>
      <c r="BY103" s="355" t="s">
        <v>1481</v>
      </c>
      <c r="BZ103" s="355" t="s">
        <v>1482</v>
      </c>
      <c r="CA103" s="355" t="s">
        <v>1483</v>
      </c>
      <c r="CB103" s="355" t="s">
        <v>1484</v>
      </c>
      <c r="CF103" s="351" t="s">
        <v>119</v>
      </c>
      <c r="CG103" s="351" t="s">
        <v>120</v>
      </c>
      <c r="CH103" s="352">
        <v>14</v>
      </c>
      <c r="CI103" s="352">
        <v>1000</v>
      </c>
    </row>
    <row r="104" spans="5:87" ht="14.25" customHeight="1" x14ac:dyDescent="0.25">
      <c r="E104" s="364">
        <v>0</v>
      </c>
      <c r="F104" s="368">
        <v>14</v>
      </c>
      <c r="G104" s="214">
        <f t="shared" si="20"/>
        <v>2</v>
      </c>
      <c r="H104" s="366">
        <v>9</v>
      </c>
      <c r="I104" s="366">
        <v>1</v>
      </c>
      <c r="J104" s="408">
        <f t="shared" si="21"/>
        <v>0</v>
      </c>
      <c r="K104" s="403" t="str">
        <f t="shared" si="16"/>
        <v/>
      </c>
      <c r="L104" s="381">
        <v>14</v>
      </c>
      <c r="M104" s="408">
        <f t="shared" si="22"/>
        <v>3</v>
      </c>
      <c r="N104" s="403" t="str">
        <f t="shared" si="17"/>
        <v>aimer les sensations fortes / trop sentir dans son corps</v>
      </c>
      <c r="O104" s="410" t="s">
        <v>121</v>
      </c>
      <c r="P104" s="418"/>
      <c r="Q104" s="418"/>
      <c r="R104" s="418"/>
      <c r="S104" s="402"/>
      <c r="T104" s="402" t="str">
        <f t="shared" si="23"/>
        <v>--</v>
      </c>
      <c r="U104" s="428">
        <f t="shared" si="24"/>
        <v>0</v>
      </c>
      <c r="V104" s="408">
        <f t="shared" si="25"/>
        <v>0</v>
      </c>
      <c r="W104" s="403" t="str">
        <f t="shared" si="18"/>
        <v/>
      </c>
      <c r="X104" s="381">
        <v>14</v>
      </c>
      <c r="Y104" s="408">
        <f t="shared" si="26"/>
        <v>5</v>
      </c>
      <c r="Z104" s="403" t="str">
        <f t="shared" si="19"/>
        <v>aimer les sensations fortes / trop sentir dans son corps</v>
      </c>
      <c r="AB104" s="369">
        <v>14</v>
      </c>
      <c r="AC104" s="402"/>
      <c r="AD104" s="402"/>
      <c r="AE104" s="402"/>
      <c r="AF104" s="402"/>
      <c r="AG104" s="402"/>
      <c r="AH104" s="402"/>
      <c r="AI104" s="402"/>
      <c r="AJ104" s="402"/>
      <c r="AK104" s="402">
        <v>0</v>
      </c>
      <c r="AL104" s="402">
        <v>3</v>
      </c>
      <c r="AM104" s="402">
        <v>0</v>
      </c>
      <c r="AN104" s="402">
        <v>5</v>
      </c>
      <c r="AO104" s="402"/>
      <c r="AP104" s="402"/>
      <c r="AQ104" s="402"/>
      <c r="AR104" s="408">
        <f t="shared" si="27"/>
        <v>0</v>
      </c>
      <c r="AS104" s="402" t="str">
        <f t="shared" si="28"/>
        <v/>
      </c>
      <c r="AT104" s="402" t="str">
        <f t="shared" si="29"/>
        <v/>
      </c>
      <c r="AU104" s="402" t="str">
        <f t="shared" si="30"/>
        <v/>
      </c>
      <c r="AV104" s="402" t="str">
        <f t="shared" si="31"/>
        <v/>
      </c>
      <c r="AW104" s="402"/>
      <c r="AX104" s="402"/>
      <c r="AY104" s="402"/>
      <c r="AZ104" s="402"/>
      <c r="BA104" s="402"/>
      <c r="BB104" s="402"/>
      <c r="BC104" s="402"/>
      <c r="BD104" s="402"/>
      <c r="BE104" s="402"/>
      <c r="BF104" s="402"/>
      <c r="BG104" s="402"/>
      <c r="BH104" s="402"/>
      <c r="BI104" s="402"/>
      <c r="BJ104" s="402"/>
      <c r="BK104" s="402"/>
      <c r="BL104" s="402"/>
      <c r="BM104" s="402"/>
      <c r="BN104" s="402"/>
      <c r="BO104" s="402"/>
      <c r="BP104" s="402"/>
      <c r="BQ104" s="402"/>
      <c r="BR104" s="402"/>
      <c r="BS104" s="402"/>
      <c r="BT104" s="402"/>
      <c r="BU104" s="402"/>
      <c r="BV104" s="402"/>
      <c r="BW104" s="402"/>
      <c r="BX104" s="402"/>
      <c r="BY104" s="355" t="s">
        <v>1485</v>
      </c>
      <c r="BZ104" s="355" t="s">
        <v>1486</v>
      </c>
      <c r="CA104" s="355" t="s">
        <v>1487</v>
      </c>
      <c r="CB104" s="355" t="s">
        <v>1488</v>
      </c>
      <c r="CF104" s="351" t="s">
        <v>119</v>
      </c>
      <c r="CG104" s="351" t="s">
        <v>121</v>
      </c>
      <c r="CH104" s="352">
        <v>14</v>
      </c>
      <c r="CI104" s="352">
        <v>1010</v>
      </c>
    </row>
    <row r="105" spans="5:87" ht="14.25" customHeight="1" x14ac:dyDescent="0.25">
      <c r="E105" s="364">
        <v>0</v>
      </c>
      <c r="F105" s="368">
        <v>14</v>
      </c>
      <c r="G105" s="214">
        <f t="shared" si="20"/>
        <v>0</v>
      </c>
      <c r="H105" s="366">
        <v>0</v>
      </c>
      <c r="I105" s="366">
        <v>0</v>
      </c>
      <c r="J105" s="408">
        <f t="shared" si="21"/>
        <v>0</v>
      </c>
      <c r="K105" s="403" t="str">
        <f t="shared" si="16"/>
        <v/>
      </c>
      <c r="L105" s="381">
        <v>14</v>
      </c>
      <c r="M105" s="408">
        <f t="shared" si="22"/>
        <v>2</v>
      </c>
      <c r="N105" s="403" t="str">
        <f t="shared" si="17"/>
        <v>hyperactivité / émotivité excessive / impulsif / réactif</v>
      </c>
      <c r="O105" s="410" t="s">
        <v>122</v>
      </c>
      <c r="P105" s="418"/>
      <c r="Q105" s="418"/>
      <c r="R105" s="418"/>
      <c r="S105" s="402"/>
      <c r="T105" s="402" t="str">
        <f t="shared" si="23"/>
        <v>--</v>
      </c>
      <c r="U105" s="428">
        <f t="shared" si="24"/>
        <v>0</v>
      </c>
      <c r="V105" s="408">
        <f t="shared" si="25"/>
        <v>0</v>
      </c>
      <c r="W105" s="403" t="str">
        <f t="shared" si="18"/>
        <v/>
      </c>
      <c r="X105" s="381">
        <v>14</v>
      </c>
      <c r="Y105" s="408">
        <f t="shared" si="26"/>
        <v>3</v>
      </c>
      <c r="Z105" s="403" t="str">
        <f t="shared" si="19"/>
        <v>hyperactivité / émotivité excessive / impulsif / réactif</v>
      </c>
      <c r="AB105" s="369">
        <v>14</v>
      </c>
      <c r="AC105" s="402"/>
      <c r="AD105" s="402"/>
      <c r="AE105" s="402"/>
      <c r="AF105" s="402"/>
      <c r="AG105" s="402"/>
      <c r="AH105" s="402"/>
      <c r="AI105" s="402"/>
      <c r="AJ105" s="402"/>
      <c r="AK105" s="402">
        <v>0</v>
      </c>
      <c r="AL105" s="402">
        <v>2</v>
      </c>
      <c r="AM105" s="402">
        <v>0</v>
      </c>
      <c r="AN105" s="402">
        <v>3</v>
      </c>
      <c r="AO105" s="402"/>
      <c r="AP105" s="402"/>
      <c r="AQ105" s="402"/>
      <c r="AR105" s="408">
        <f t="shared" si="27"/>
        <v>0</v>
      </c>
      <c r="AS105" s="402" t="str">
        <f t="shared" si="28"/>
        <v/>
      </c>
      <c r="AT105" s="402" t="str">
        <f t="shared" si="29"/>
        <v/>
      </c>
      <c r="AU105" s="402" t="str">
        <f t="shared" si="30"/>
        <v/>
      </c>
      <c r="AV105" s="402" t="str">
        <f t="shared" si="31"/>
        <v/>
      </c>
      <c r="AW105" s="402"/>
      <c r="AX105" s="402"/>
      <c r="AY105" s="402"/>
      <c r="AZ105" s="402"/>
      <c r="BA105" s="402"/>
      <c r="BB105" s="402"/>
      <c r="BC105" s="402"/>
      <c r="BD105" s="402"/>
      <c r="BE105" s="402"/>
      <c r="BF105" s="402"/>
      <c r="BG105" s="402"/>
      <c r="BH105" s="402"/>
      <c r="BI105" s="402"/>
      <c r="BJ105" s="402"/>
      <c r="BK105" s="402"/>
      <c r="BL105" s="402"/>
      <c r="BM105" s="402"/>
      <c r="BN105" s="402"/>
      <c r="BO105" s="402"/>
      <c r="BP105" s="402"/>
      <c r="BQ105" s="402"/>
      <c r="BR105" s="402"/>
      <c r="BS105" s="402"/>
      <c r="BT105" s="402"/>
      <c r="BU105" s="402"/>
      <c r="BV105" s="402"/>
      <c r="BW105" s="402"/>
      <c r="BX105" s="402"/>
      <c r="BY105" s="355" t="s">
        <v>1489</v>
      </c>
      <c r="BZ105" s="355" t="s">
        <v>1490</v>
      </c>
      <c r="CA105" s="355" t="s">
        <v>1491</v>
      </c>
      <c r="CB105" s="355" t="s">
        <v>1492</v>
      </c>
      <c r="CF105" s="351" t="s">
        <v>119</v>
      </c>
      <c r="CG105" s="351" t="s">
        <v>122</v>
      </c>
      <c r="CH105" s="352">
        <v>14</v>
      </c>
      <c r="CI105" s="352">
        <v>1020</v>
      </c>
    </row>
    <row r="106" spans="5:87" ht="14.25" customHeight="1" x14ac:dyDescent="0.25">
      <c r="E106" s="364">
        <v>0</v>
      </c>
      <c r="F106" s="368">
        <v>15</v>
      </c>
      <c r="G106" s="214">
        <f t="shared" si="20"/>
        <v>0</v>
      </c>
      <c r="H106" s="366">
        <v>0</v>
      </c>
      <c r="I106" s="366">
        <v>0</v>
      </c>
      <c r="J106" s="408">
        <f t="shared" si="21"/>
        <v>0</v>
      </c>
      <c r="K106" s="403" t="str">
        <f t="shared" si="16"/>
        <v/>
      </c>
      <c r="L106" s="381">
        <v>15</v>
      </c>
      <c r="M106" s="408">
        <f t="shared" si="22"/>
        <v>0</v>
      </c>
      <c r="N106" s="403" t="str">
        <f t="shared" si="17"/>
        <v/>
      </c>
      <c r="O106" s="410" t="s">
        <v>124</v>
      </c>
      <c r="P106" s="418"/>
      <c r="Q106" s="418"/>
      <c r="R106" s="418"/>
      <c r="S106" s="402"/>
      <c r="T106" s="402" t="str">
        <f t="shared" si="23"/>
        <v>--</v>
      </c>
      <c r="U106" s="428">
        <f t="shared" si="24"/>
        <v>0</v>
      </c>
      <c r="V106" s="408">
        <f t="shared" si="25"/>
        <v>1</v>
      </c>
      <c r="W106" s="403" t="str">
        <f t="shared" si="18"/>
        <v xml:space="preserve">besoin de ne pas se limiter / besoin de voir plus grand / besoin de penser autrement / besoin d'être soi-même </v>
      </c>
      <c r="X106" s="381">
        <v>15</v>
      </c>
      <c r="Y106" s="408">
        <f t="shared" si="26"/>
        <v>7</v>
      </c>
      <c r="Z106" s="403" t="str">
        <f t="shared" si="19"/>
        <v>agitation mentale / contrôle mental / ne pas s'adapter / masquer sa vraie personnalité / se forcer à être quelqu'un d'autre</v>
      </c>
      <c r="AB106" s="369">
        <v>15</v>
      </c>
      <c r="AC106" s="402"/>
      <c r="AD106" s="402"/>
      <c r="AE106" s="402"/>
      <c r="AF106" s="402"/>
      <c r="AG106" s="402"/>
      <c r="AH106" s="402"/>
      <c r="AI106" s="402"/>
      <c r="AJ106" s="402"/>
      <c r="AK106" s="402">
        <v>0</v>
      </c>
      <c r="AL106" s="402">
        <v>0</v>
      </c>
      <c r="AM106" s="402">
        <v>1</v>
      </c>
      <c r="AN106" s="402">
        <v>7</v>
      </c>
      <c r="AO106" s="402"/>
      <c r="AP106" s="402"/>
      <c r="AQ106" s="402"/>
      <c r="AR106" s="408">
        <f t="shared" si="27"/>
        <v>0</v>
      </c>
      <c r="AS106" s="402" t="str">
        <f t="shared" si="28"/>
        <v/>
      </c>
      <c r="AT106" s="402" t="str">
        <f t="shared" si="29"/>
        <v/>
      </c>
      <c r="AU106" s="402" t="str">
        <f t="shared" si="30"/>
        <v/>
      </c>
      <c r="AV106" s="402" t="str">
        <f t="shared" si="31"/>
        <v/>
      </c>
      <c r="AW106" s="402"/>
      <c r="AX106" s="402"/>
      <c r="AY106" s="402"/>
      <c r="AZ106" s="402"/>
      <c r="BA106" s="402"/>
      <c r="BB106" s="402"/>
      <c r="BC106" s="402"/>
      <c r="BD106" s="402"/>
      <c r="BE106" s="402"/>
      <c r="BF106" s="402"/>
      <c r="BG106" s="402"/>
      <c r="BH106" s="402"/>
      <c r="BI106" s="402"/>
      <c r="BJ106" s="402"/>
      <c r="BK106" s="402"/>
      <c r="BL106" s="402"/>
      <c r="BM106" s="402"/>
      <c r="BN106" s="402"/>
      <c r="BO106" s="402"/>
      <c r="BP106" s="402"/>
      <c r="BQ106" s="402"/>
      <c r="BR106" s="402"/>
      <c r="BS106" s="402"/>
      <c r="BT106" s="402"/>
      <c r="BU106" s="402"/>
      <c r="BV106" s="402"/>
      <c r="BW106" s="402"/>
      <c r="BX106" s="402"/>
      <c r="BY106" s="355" t="s">
        <v>1493</v>
      </c>
      <c r="BZ106" s="355" t="s">
        <v>1494</v>
      </c>
      <c r="CA106" s="355" t="s">
        <v>1495</v>
      </c>
      <c r="CB106" s="355" t="s">
        <v>1496</v>
      </c>
      <c r="CF106" s="351" t="s">
        <v>123</v>
      </c>
      <c r="CG106" s="351" t="s">
        <v>124</v>
      </c>
      <c r="CH106" s="352">
        <v>15</v>
      </c>
      <c r="CI106" s="352">
        <v>1030</v>
      </c>
    </row>
    <row r="107" spans="5:87" ht="14.25" customHeight="1" x14ac:dyDescent="0.25">
      <c r="E107" s="364">
        <v>0</v>
      </c>
      <c r="F107" s="368">
        <v>15</v>
      </c>
      <c r="G107" s="214">
        <f t="shared" si="20"/>
        <v>0</v>
      </c>
      <c r="H107" s="366">
        <v>2</v>
      </c>
      <c r="I107" s="366">
        <v>2</v>
      </c>
      <c r="J107" s="408">
        <f t="shared" si="21"/>
        <v>0</v>
      </c>
      <c r="K107" s="403" t="str">
        <f t="shared" si="16"/>
        <v/>
      </c>
      <c r="L107" s="381">
        <v>15</v>
      </c>
      <c r="M107" s="408">
        <f t="shared" si="22"/>
        <v>0</v>
      </c>
      <c r="N107" s="403" t="str">
        <f t="shared" si="17"/>
        <v/>
      </c>
      <c r="O107" s="410" t="s">
        <v>126</v>
      </c>
      <c r="P107" s="418"/>
      <c r="Q107" s="418"/>
      <c r="R107" s="418"/>
      <c r="S107" s="402"/>
      <c r="T107" s="402" t="str">
        <f t="shared" si="23"/>
        <v>--</v>
      </c>
      <c r="U107" s="428">
        <f t="shared" si="24"/>
        <v>0</v>
      </c>
      <c r="V107" s="408">
        <f t="shared" si="25"/>
        <v>0</v>
      </c>
      <c r="W107" s="403" t="str">
        <f t="shared" si="18"/>
        <v/>
      </c>
      <c r="X107" s="381">
        <v>15</v>
      </c>
      <c r="Y107" s="408">
        <f t="shared" si="26"/>
        <v>4</v>
      </c>
      <c r="Z107" s="403" t="str">
        <f t="shared" si="19"/>
        <v>résistance au changement / pessimisme / trop capter les vibrations des autres</v>
      </c>
      <c r="AB107" s="369">
        <v>15</v>
      </c>
      <c r="AC107" s="402"/>
      <c r="AD107" s="402"/>
      <c r="AE107" s="402"/>
      <c r="AF107" s="402"/>
      <c r="AG107" s="402"/>
      <c r="AH107" s="402"/>
      <c r="AI107" s="402"/>
      <c r="AJ107" s="402"/>
      <c r="AK107" s="402">
        <v>0</v>
      </c>
      <c r="AL107" s="402">
        <v>0</v>
      </c>
      <c r="AM107" s="402">
        <v>0</v>
      </c>
      <c r="AN107" s="402">
        <v>4</v>
      </c>
      <c r="AO107" s="402"/>
      <c r="AP107" s="402"/>
      <c r="AQ107" s="402"/>
      <c r="AR107" s="408">
        <f t="shared" si="27"/>
        <v>0</v>
      </c>
      <c r="AS107" s="402" t="str">
        <f t="shared" si="28"/>
        <v/>
      </c>
      <c r="AT107" s="402" t="str">
        <f t="shared" si="29"/>
        <v/>
      </c>
      <c r="AU107" s="402" t="str">
        <f t="shared" si="30"/>
        <v/>
      </c>
      <c r="AV107" s="402" t="str">
        <f t="shared" si="31"/>
        <v/>
      </c>
      <c r="AW107" s="402"/>
      <c r="AX107" s="402"/>
      <c r="AY107" s="402"/>
      <c r="AZ107" s="402"/>
      <c r="BA107" s="402"/>
      <c r="BB107" s="402"/>
      <c r="BC107" s="402"/>
      <c r="BD107" s="402"/>
      <c r="BE107" s="402"/>
      <c r="BF107" s="402"/>
      <c r="BG107" s="402"/>
      <c r="BH107" s="402"/>
      <c r="BI107" s="402"/>
      <c r="BJ107" s="402"/>
      <c r="BK107" s="402"/>
      <c r="BL107" s="402"/>
      <c r="BM107" s="402"/>
      <c r="BN107" s="402"/>
      <c r="BO107" s="402"/>
      <c r="BP107" s="402"/>
      <c r="BQ107" s="402"/>
      <c r="BR107" s="402"/>
      <c r="BS107" s="402"/>
      <c r="BT107" s="402"/>
      <c r="BU107" s="402"/>
      <c r="BV107" s="402"/>
      <c r="BW107" s="402"/>
      <c r="BX107" s="402"/>
      <c r="BY107" s="355" t="s">
        <v>1497</v>
      </c>
      <c r="BZ107" s="355" t="s">
        <v>1498</v>
      </c>
      <c r="CA107" s="355" t="s">
        <v>1499</v>
      </c>
      <c r="CB107" s="355" t="s">
        <v>1500</v>
      </c>
      <c r="CF107" s="351" t="s">
        <v>123</v>
      </c>
      <c r="CG107" s="351" t="s">
        <v>126</v>
      </c>
      <c r="CH107" s="352">
        <v>15</v>
      </c>
      <c r="CI107" s="352">
        <v>1040</v>
      </c>
    </row>
    <row r="108" spans="5:87" ht="14.25" customHeight="1" x14ac:dyDescent="0.25">
      <c r="E108" s="364">
        <v>0</v>
      </c>
      <c r="F108" s="368">
        <v>15</v>
      </c>
      <c r="G108" s="214">
        <f t="shared" si="20"/>
        <v>4</v>
      </c>
      <c r="H108" s="366">
        <v>-18</v>
      </c>
      <c r="I108" s="366">
        <v>2</v>
      </c>
      <c r="J108" s="408">
        <f t="shared" si="21"/>
        <v>0</v>
      </c>
      <c r="K108" s="403" t="str">
        <f t="shared" si="16"/>
        <v/>
      </c>
      <c r="L108" s="381">
        <v>15</v>
      </c>
      <c r="M108" s="408">
        <f t="shared" si="22"/>
        <v>0</v>
      </c>
      <c r="N108" s="403" t="str">
        <f t="shared" si="17"/>
        <v/>
      </c>
      <c r="O108" s="410" t="s">
        <v>127</v>
      </c>
      <c r="P108" s="418"/>
      <c r="Q108" s="418"/>
      <c r="R108" s="418"/>
      <c r="S108" s="402"/>
      <c r="T108" s="402" t="str">
        <f t="shared" si="23"/>
        <v>--</v>
      </c>
      <c r="U108" s="428">
        <f t="shared" si="24"/>
        <v>0</v>
      </c>
      <c r="V108" s="408">
        <f t="shared" si="25"/>
        <v>0</v>
      </c>
      <c r="W108" s="403" t="str">
        <f t="shared" si="18"/>
        <v/>
      </c>
      <c r="X108" s="381">
        <v>15</v>
      </c>
      <c r="Y108" s="408">
        <f t="shared" si="26"/>
        <v>0</v>
      </c>
      <c r="Z108" s="403" t="str">
        <f t="shared" si="19"/>
        <v/>
      </c>
      <c r="AB108" s="369">
        <v>15</v>
      </c>
      <c r="AC108" s="402"/>
      <c r="AD108" s="402"/>
      <c r="AE108" s="402"/>
      <c r="AF108" s="402"/>
      <c r="AG108" s="402"/>
      <c r="AH108" s="402"/>
      <c r="AI108" s="402"/>
      <c r="AJ108" s="402"/>
      <c r="AK108" s="402">
        <v>0</v>
      </c>
      <c r="AL108" s="402">
        <v>0</v>
      </c>
      <c r="AM108" s="402">
        <v>0</v>
      </c>
      <c r="AN108" s="402">
        <v>0</v>
      </c>
      <c r="AO108" s="402"/>
      <c r="AP108" s="402"/>
      <c r="AQ108" s="402"/>
      <c r="AR108" s="408">
        <f t="shared" si="27"/>
        <v>0</v>
      </c>
      <c r="AS108" s="402" t="str">
        <f t="shared" si="28"/>
        <v/>
      </c>
      <c r="AT108" s="402" t="str">
        <f t="shared" si="29"/>
        <v/>
      </c>
      <c r="AU108" s="402" t="str">
        <f t="shared" si="30"/>
        <v/>
      </c>
      <c r="AV108" s="402" t="str">
        <f t="shared" si="31"/>
        <v/>
      </c>
      <c r="AW108" s="402"/>
      <c r="AX108" s="402"/>
      <c r="AY108" s="402"/>
      <c r="AZ108" s="402"/>
      <c r="BA108" s="402"/>
      <c r="BB108" s="402"/>
      <c r="BC108" s="402"/>
      <c r="BD108" s="402"/>
      <c r="BE108" s="402"/>
      <c r="BF108" s="402"/>
      <c r="BG108" s="402"/>
      <c r="BH108" s="402"/>
      <c r="BI108" s="402"/>
      <c r="BJ108" s="402"/>
      <c r="BK108" s="402"/>
      <c r="BL108" s="402"/>
      <c r="BM108" s="402"/>
      <c r="BN108" s="402"/>
      <c r="BO108" s="402"/>
      <c r="BP108" s="402"/>
      <c r="BQ108" s="402"/>
      <c r="BR108" s="402"/>
      <c r="BS108" s="402"/>
      <c r="BT108" s="402"/>
      <c r="BU108" s="402"/>
      <c r="BV108" s="402"/>
      <c r="BW108" s="402"/>
      <c r="BX108" s="402"/>
      <c r="BY108" s="355" t="s">
        <v>1501</v>
      </c>
      <c r="BZ108" s="355" t="s">
        <v>1502</v>
      </c>
      <c r="CA108" s="355" t="s">
        <v>180</v>
      </c>
      <c r="CB108" s="355" t="s">
        <v>181</v>
      </c>
      <c r="CF108" s="351" t="s">
        <v>123</v>
      </c>
      <c r="CG108" s="351" t="s">
        <v>127</v>
      </c>
      <c r="CH108" s="352">
        <v>15</v>
      </c>
      <c r="CI108" s="352">
        <v>1050</v>
      </c>
    </row>
    <row r="109" spans="5:87" ht="14.25" customHeight="1" x14ac:dyDescent="0.25">
      <c r="E109" s="364">
        <v>0</v>
      </c>
      <c r="F109" s="368">
        <v>15</v>
      </c>
      <c r="G109" s="214">
        <f t="shared" si="20"/>
        <v>0</v>
      </c>
      <c r="H109" s="366">
        <v>-2</v>
      </c>
      <c r="I109" s="366">
        <v>2</v>
      </c>
      <c r="J109" s="408">
        <f t="shared" si="21"/>
        <v>0</v>
      </c>
      <c r="K109" s="403" t="str">
        <f t="shared" si="16"/>
        <v/>
      </c>
      <c r="L109" s="381">
        <v>15</v>
      </c>
      <c r="M109" s="408">
        <f t="shared" si="22"/>
        <v>1</v>
      </c>
      <c r="N109" s="403" t="str">
        <f t="shared" si="17"/>
        <v>enthousiasme / conflit avec l'autorité / recherche spirituelle ou du père absent</v>
      </c>
      <c r="O109" s="410" t="s">
        <v>128</v>
      </c>
      <c r="P109" s="418"/>
      <c r="Q109" s="418"/>
      <c r="R109" s="418"/>
      <c r="S109" s="402"/>
      <c r="T109" s="402" t="str">
        <f t="shared" si="23"/>
        <v>--</v>
      </c>
      <c r="U109" s="428">
        <f t="shared" si="24"/>
        <v>0</v>
      </c>
      <c r="V109" s="408">
        <f t="shared" si="25"/>
        <v>0</v>
      </c>
      <c r="W109" s="403" t="str">
        <f t="shared" si="18"/>
        <v/>
      </c>
      <c r="X109" s="381">
        <v>15</v>
      </c>
      <c r="Y109" s="408">
        <f t="shared" si="26"/>
        <v>2</v>
      </c>
      <c r="Z109" s="403" t="str">
        <f t="shared" si="19"/>
        <v>enthousiasme / conflit avec l'autorité / recherche spirituelle ou du père absent</v>
      </c>
      <c r="AB109" s="369">
        <v>15</v>
      </c>
      <c r="AC109" s="402"/>
      <c r="AD109" s="402"/>
      <c r="AE109" s="402"/>
      <c r="AF109" s="402"/>
      <c r="AG109" s="402"/>
      <c r="AH109" s="402"/>
      <c r="AI109" s="402"/>
      <c r="AJ109" s="402"/>
      <c r="AK109" s="402">
        <v>0</v>
      </c>
      <c r="AL109" s="402">
        <v>1</v>
      </c>
      <c r="AM109" s="402">
        <v>0</v>
      </c>
      <c r="AN109" s="402">
        <v>2</v>
      </c>
      <c r="AO109" s="402"/>
      <c r="AP109" s="402"/>
      <c r="AQ109" s="402"/>
      <c r="AR109" s="408">
        <f t="shared" si="27"/>
        <v>0</v>
      </c>
      <c r="AS109" s="402" t="str">
        <f t="shared" si="28"/>
        <v/>
      </c>
      <c r="AT109" s="402" t="str">
        <f t="shared" si="29"/>
        <v/>
      </c>
      <c r="AU109" s="402" t="str">
        <f t="shared" si="30"/>
        <v/>
      </c>
      <c r="AV109" s="402" t="str">
        <f t="shared" si="31"/>
        <v/>
      </c>
      <c r="AW109" s="402"/>
      <c r="AX109" s="402"/>
      <c r="AY109" s="402"/>
      <c r="AZ109" s="402"/>
      <c r="BA109" s="402"/>
      <c r="BB109" s="402"/>
      <c r="BC109" s="402"/>
      <c r="BD109" s="402"/>
      <c r="BE109" s="402"/>
      <c r="BF109" s="402"/>
      <c r="BG109" s="402"/>
      <c r="BH109" s="402"/>
      <c r="BI109" s="402"/>
      <c r="BJ109" s="402"/>
      <c r="BK109" s="402"/>
      <c r="BL109" s="402"/>
      <c r="BM109" s="402"/>
      <c r="BN109" s="402"/>
      <c r="BO109" s="402"/>
      <c r="BP109" s="402"/>
      <c r="BQ109" s="402"/>
      <c r="BR109" s="402"/>
      <c r="BS109" s="402"/>
      <c r="BT109" s="402"/>
      <c r="BU109" s="402"/>
      <c r="BV109" s="402"/>
      <c r="BW109" s="402"/>
      <c r="BX109" s="402"/>
      <c r="BY109" s="355" t="s">
        <v>1503</v>
      </c>
      <c r="BZ109" s="355" t="s">
        <v>1504</v>
      </c>
      <c r="CA109" s="355" t="s">
        <v>1505</v>
      </c>
      <c r="CB109" s="355" t="s">
        <v>1506</v>
      </c>
      <c r="CF109" s="351" t="s">
        <v>123</v>
      </c>
      <c r="CG109" s="351" t="s">
        <v>128</v>
      </c>
      <c r="CH109" s="352">
        <v>15</v>
      </c>
      <c r="CI109" s="352">
        <v>1060</v>
      </c>
    </row>
    <row r="110" spans="5:87" ht="14.25" customHeight="1" x14ac:dyDescent="0.25">
      <c r="E110" s="364">
        <v>1</v>
      </c>
      <c r="F110" s="368">
        <v>1</v>
      </c>
      <c r="G110" s="214">
        <f t="shared" si="20"/>
        <v>0</v>
      </c>
      <c r="H110" s="366">
        <v>0</v>
      </c>
      <c r="I110" s="366">
        <v>0</v>
      </c>
      <c r="J110" s="408">
        <f t="shared" si="21"/>
        <v>0</v>
      </c>
      <c r="K110" s="403" t="str">
        <f t="shared" si="16"/>
        <v/>
      </c>
      <c r="L110" s="381">
        <v>1</v>
      </c>
      <c r="M110" s="408">
        <f t="shared" si="22"/>
        <v>3</v>
      </c>
      <c r="N110" s="403" t="str">
        <f t="shared" si="17"/>
        <v>agir dans l'urgence / dispersion pour se sentir vivant</v>
      </c>
      <c r="O110" s="412" t="s">
        <v>130</v>
      </c>
      <c r="P110" s="420"/>
      <c r="Q110" s="420"/>
      <c r="R110" s="420"/>
      <c r="S110" s="402"/>
      <c r="T110" s="402" t="str">
        <f t="shared" si="23"/>
        <v>--</v>
      </c>
      <c r="U110" s="428">
        <f t="shared" si="24"/>
        <v>0</v>
      </c>
      <c r="V110" s="408">
        <f t="shared" si="25"/>
        <v>0</v>
      </c>
      <c r="W110" s="403" t="str">
        <f t="shared" si="18"/>
        <v/>
      </c>
      <c r="X110" s="381">
        <v>1</v>
      </c>
      <c r="Y110" s="408">
        <f t="shared" si="26"/>
        <v>-7</v>
      </c>
      <c r="Z110" s="403" t="str">
        <f t="shared" si="19"/>
        <v>rester centré sur la suite que l'on s'est choisie / mais s'adapter si nécessaire</v>
      </c>
      <c r="AB110" s="369">
        <v>1</v>
      </c>
      <c r="AC110" s="402"/>
      <c r="AD110" s="402"/>
      <c r="AE110" s="402"/>
      <c r="AF110" s="402"/>
      <c r="AG110" s="402"/>
      <c r="AH110" s="402"/>
      <c r="AI110" s="402"/>
      <c r="AJ110" s="402"/>
      <c r="AK110" s="402">
        <v>0</v>
      </c>
      <c r="AL110" s="402">
        <v>3</v>
      </c>
      <c r="AM110" s="402">
        <v>0</v>
      </c>
      <c r="AN110" s="402">
        <v>-7</v>
      </c>
      <c r="AO110" s="402"/>
      <c r="AP110" s="402"/>
      <c r="AQ110" s="402"/>
      <c r="AR110" s="408">
        <f t="shared" si="27"/>
        <v>0</v>
      </c>
      <c r="AS110" s="402" t="str">
        <f t="shared" si="28"/>
        <v/>
      </c>
      <c r="AT110" s="402" t="str">
        <f t="shared" si="29"/>
        <v/>
      </c>
      <c r="AU110" s="402" t="str">
        <f t="shared" si="30"/>
        <v/>
      </c>
      <c r="AV110" s="402" t="str">
        <f t="shared" si="31"/>
        <v/>
      </c>
      <c r="AW110" s="402"/>
      <c r="AX110" s="402"/>
      <c r="AY110" s="402"/>
      <c r="AZ110" s="402"/>
      <c r="BA110" s="402"/>
      <c r="BB110" s="402"/>
      <c r="BC110" s="402"/>
      <c r="BD110" s="402"/>
      <c r="BE110" s="402"/>
      <c r="BF110" s="402"/>
      <c r="BG110" s="402"/>
      <c r="BH110" s="402"/>
      <c r="BI110" s="402"/>
      <c r="BJ110" s="402"/>
      <c r="BK110" s="402"/>
      <c r="BL110" s="402"/>
      <c r="BM110" s="402"/>
      <c r="BN110" s="402"/>
      <c r="BO110" s="402"/>
      <c r="BP110" s="402"/>
      <c r="BQ110" s="402"/>
      <c r="BR110" s="402"/>
      <c r="BS110" s="402"/>
      <c r="BT110" s="402"/>
      <c r="BU110" s="402"/>
      <c r="BV110" s="402"/>
      <c r="BW110" s="402"/>
      <c r="BX110" s="402"/>
      <c r="BY110" s="355" t="s">
        <v>182</v>
      </c>
      <c r="BZ110" s="355" t="s">
        <v>1507</v>
      </c>
      <c r="CA110" s="355" t="s">
        <v>1508</v>
      </c>
      <c r="CB110" s="355" t="s">
        <v>1509</v>
      </c>
      <c r="CF110" s="351" t="s">
        <v>5</v>
      </c>
      <c r="CG110" s="350" t="s">
        <v>130</v>
      </c>
      <c r="CH110" s="352">
        <v>16</v>
      </c>
      <c r="CI110" s="352">
        <v>1070</v>
      </c>
    </row>
    <row r="111" spans="5:87" ht="14.25" customHeight="1" x14ac:dyDescent="0.25">
      <c r="E111" s="364">
        <v>1</v>
      </c>
      <c r="F111" s="368">
        <v>1</v>
      </c>
      <c r="G111" s="214">
        <f t="shared" si="20"/>
        <v>0</v>
      </c>
      <c r="H111" s="366">
        <v>0</v>
      </c>
      <c r="I111" s="366">
        <v>0</v>
      </c>
      <c r="J111" s="408">
        <f t="shared" si="21"/>
        <v>0</v>
      </c>
      <c r="K111" s="403" t="str">
        <f t="shared" si="16"/>
        <v/>
      </c>
      <c r="L111" s="381">
        <v>1</v>
      </c>
      <c r="M111" s="408">
        <f t="shared" si="22"/>
        <v>0</v>
      </c>
      <c r="N111" s="403" t="str">
        <f t="shared" si="17"/>
        <v/>
      </c>
      <c r="O111" s="412" t="s">
        <v>130</v>
      </c>
      <c r="P111" s="420"/>
      <c r="Q111" s="420"/>
      <c r="R111" s="420"/>
      <c r="S111" s="402"/>
      <c r="T111" s="402" t="str">
        <f t="shared" si="23"/>
        <v>--</v>
      </c>
      <c r="U111" s="428">
        <f t="shared" si="24"/>
        <v>0</v>
      </c>
      <c r="V111" s="408">
        <f t="shared" si="25"/>
        <v>0</v>
      </c>
      <c r="W111" s="403" t="str">
        <f t="shared" si="18"/>
        <v/>
      </c>
      <c r="X111" s="381">
        <v>1</v>
      </c>
      <c r="Y111" s="408">
        <f t="shared" si="26"/>
        <v>0</v>
      </c>
      <c r="Z111" s="403" t="str">
        <f t="shared" si="19"/>
        <v/>
      </c>
      <c r="AB111" s="369">
        <v>1</v>
      </c>
      <c r="AC111" s="402"/>
      <c r="AD111" s="402"/>
      <c r="AE111" s="402"/>
      <c r="AF111" s="402"/>
      <c r="AG111" s="402"/>
      <c r="AH111" s="402"/>
      <c r="AI111" s="402"/>
      <c r="AJ111" s="402"/>
      <c r="AK111" s="402">
        <v>0</v>
      </c>
      <c r="AL111" s="402">
        <v>0</v>
      </c>
      <c r="AM111" s="402">
        <v>0</v>
      </c>
      <c r="AN111" s="402">
        <v>0</v>
      </c>
      <c r="AO111" s="402"/>
      <c r="AP111" s="402"/>
      <c r="AQ111" s="402"/>
      <c r="AR111" s="408">
        <f t="shared" si="27"/>
        <v>0</v>
      </c>
      <c r="AS111" s="402" t="str">
        <f t="shared" si="28"/>
        <v/>
      </c>
      <c r="AT111" s="402" t="str">
        <f t="shared" si="29"/>
        <v/>
      </c>
      <c r="AU111" s="402" t="str">
        <f t="shared" si="30"/>
        <v/>
      </c>
      <c r="AV111" s="402" t="str">
        <f t="shared" si="31"/>
        <v/>
      </c>
      <c r="AW111" s="402"/>
      <c r="AX111" s="402"/>
      <c r="AY111" s="402"/>
      <c r="AZ111" s="402"/>
      <c r="BA111" s="402"/>
      <c r="BB111" s="402"/>
      <c r="BC111" s="402"/>
      <c r="BD111" s="402"/>
      <c r="BE111" s="402"/>
      <c r="BF111" s="402"/>
      <c r="BG111" s="402"/>
      <c r="BH111" s="402"/>
      <c r="BI111" s="402"/>
      <c r="BJ111" s="402"/>
      <c r="BK111" s="402"/>
      <c r="BL111" s="402"/>
      <c r="BM111" s="402"/>
      <c r="BN111" s="402"/>
      <c r="BO111" s="402"/>
      <c r="BP111" s="402"/>
      <c r="BQ111" s="402"/>
      <c r="BR111" s="402"/>
      <c r="BS111" s="402"/>
      <c r="BT111" s="402"/>
      <c r="BU111" s="402"/>
      <c r="BV111" s="402"/>
      <c r="BW111" s="402"/>
      <c r="BX111" s="402"/>
      <c r="BY111" s="355" t="s">
        <v>183</v>
      </c>
      <c r="BZ111" s="355" t="s">
        <v>1510</v>
      </c>
      <c r="CA111" s="355" t="s">
        <v>1511</v>
      </c>
      <c r="CB111" s="355" t="s">
        <v>1512</v>
      </c>
      <c r="CF111" s="351" t="s">
        <v>5</v>
      </c>
      <c r="CG111" s="350" t="s">
        <v>130</v>
      </c>
      <c r="CH111" s="352">
        <v>16</v>
      </c>
      <c r="CI111" s="352">
        <v>1080</v>
      </c>
    </row>
    <row r="112" spans="5:87" ht="14.25" customHeight="1" x14ac:dyDescent="0.25">
      <c r="E112" s="364">
        <v>1</v>
      </c>
      <c r="F112" s="368">
        <v>1</v>
      </c>
      <c r="G112" s="214">
        <f t="shared" si="20"/>
        <v>2</v>
      </c>
      <c r="H112" s="366">
        <v>-9</v>
      </c>
      <c r="I112" s="366">
        <v>5</v>
      </c>
      <c r="J112" s="408">
        <f t="shared" si="21"/>
        <v>0</v>
      </c>
      <c r="K112" s="403" t="str">
        <f t="shared" si="16"/>
        <v/>
      </c>
      <c r="L112" s="381">
        <v>1</v>
      </c>
      <c r="M112" s="408">
        <f t="shared" si="22"/>
        <v>0</v>
      </c>
      <c r="N112" s="403" t="str">
        <f t="shared" si="17"/>
        <v/>
      </c>
      <c r="O112" s="412" t="s">
        <v>130</v>
      </c>
      <c r="P112" s="420"/>
      <c r="Q112" s="420"/>
      <c r="R112" s="420"/>
      <c r="S112" s="402"/>
      <c r="T112" s="402" t="str">
        <f t="shared" si="23"/>
        <v>--</v>
      </c>
      <c r="U112" s="428">
        <f t="shared" si="24"/>
        <v>0</v>
      </c>
      <c r="V112" s="408">
        <f t="shared" si="25"/>
        <v>0</v>
      </c>
      <c r="W112" s="403" t="str">
        <f t="shared" si="18"/>
        <v/>
      </c>
      <c r="X112" s="381">
        <v>1</v>
      </c>
      <c r="Y112" s="408">
        <f t="shared" si="26"/>
        <v>3</v>
      </c>
      <c r="Z112" s="403" t="str">
        <f t="shared" si="19"/>
        <v>fuite dans d'autres réalités / vouloir échapper à la réalité</v>
      </c>
      <c r="AB112" s="369">
        <v>1</v>
      </c>
      <c r="AC112" s="402"/>
      <c r="AD112" s="402"/>
      <c r="AE112" s="402"/>
      <c r="AF112" s="402"/>
      <c r="AG112" s="402"/>
      <c r="AH112" s="402"/>
      <c r="AI112" s="402"/>
      <c r="AJ112" s="402"/>
      <c r="AK112" s="402">
        <v>0</v>
      </c>
      <c r="AL112" s="402">
        <v>0</v>
      </c>
      <c r="AM112" s="402">
        <v>0</v>
      </c>
      <c r="AN112" s="402">
        <v>3</v>
      </c>
      <c r="AO112" s="402"/>
      <c r="AP112" s="402"/>
      <c r="AQ112" s="402"/>
      <c r="AR112" s="408">
        <f t="shared" si="27"/>
        <v>0</v>
      </c>
      <c r="AS112" s="402" t="str">
        <f t="shared" si="28"/>
        <v/>
      </c>
      <c r="AT112" s="402" t="str">
        <f t="shared" si="29"/>
        <v/>
      </c>
      <c r="AU112" s="402" t="str">
        <f t="shared" si="30"/>
        <v/>
      </c>
      <c r="AV112" s="402" t="str">
        <f t="shared" si="31"/>
        <v/>
      </c>
      <c r="AW112" s="402"/>
      <c r="AX112" s="402"/>
      <c r="AY112" s="402"/>
      <c r="AZ112" s="402"/>
      <c r="BA112" s="402"/>
      <c r="BB112" s="402"/>
      <c r="BC112" s="402"/>
      <c r="BD112" s="402"/>
      <c r="BE112" s="402"/>
      <c r="BF112" s="402"/>
      <c r="BG112" s="402"/>
      <c r="BH112" s="402"/>
      <c r="BI112" s="402"/>
      <c r="BJ112" s="402"/>
      <c r="BK112" s="402"/>
      <c r="BL112" s="402"/>
      <c r="BM112" s="402"/>
      <c r="BN112" s="402"/>
      <c r="BO112" s="402"/>
      <c r="BP112" s="402"/>
      <c r="BQ112" s="402"/>
      <c r="BR112" s="402"/>
      <c r="BS112" s="402"/>
      <c r="BT112" s="402"/>
      <c r="BU112" s="402"/>
      <c r="BV112" s="402"/>
      <c r="BW112" s="402"/>
      <c r="BX112" s="402"/>
      <c r="BY112" s="355" t="s">
        <v>184</v>
      </c>
      <c r="BZ112" s="355" t="s">
        <v>1513</v>
      </c>
      <c r="CA112" s="355" t="s">
        <v>1514</v>
      </c>
      <c r="CB112" s="355" t="s">
        <v>1515</v>
      </c>
      <c r="CF112" s="351" t="s">
        <v>5</v>
      </c>
      <c r="CG112" s="350" t="s">
        <v>130</v>
      </c>
      <c r="CH112" s="352">
        <v>16</v>
      </c>
      <c r="CI112" s="352">
        <v>1090</v>
      </c>
    </row>
    <row r="113" spans="5:87" ht="14.25" customHeight="1" x14ac:dyDescent="0.25">
      <c r="E113" s="364">
        <v>1</v>
      </c>
      <c r="F113" s="368">
        <v>2</v>
      </c>
      <c r="G113" s="214">
        <f t="shared" si="20"/>
        <v>3</v>
      </c>
      <c r="H113" s="366">
        <v>-17</v>
      </c>
      <c r="I113" s="366">
        <v>2</v>
      </c>
      <c r="J113" s="408">
        <f t="shared" si="21"/>
        <v>0</v>
      </c>
      <c r="K113" s="403" t="str">
        <f t="shared" si="16"/>
        <v/>
      </c>
      <c r="L113" s="381">
        <v>2</v>
      </c>
      <c r="M113" s="408">
        <f t="shared" si="22"/>
        <v>13</v>
      </c>
      <c r="N113" s="403" t="str">
        <f t="shared" si="17"/>
        <v>créativité excessive / frustrations / vouloir être différent des autres / enfant non désiré</v>
      </c>
      <c r="O113" s="412" t="s">
        <v>130</v>
      </c>
      <c r="P113" s="420"/>
      <c r="Q113" s="420"/>
      <c r="R113" s="420"/>
      <c r="S113" s="402"/>
      <c r="T113" s="402" t="str">
        <f t="shared" si="23"/>
        <v>--</v>
      </c>
      <c r="U113" s="428">
        <f t="shared" si="24"/>
        <v>0</v>
      </c>
      <c r="V113" s="408">
        <f t="shared" si="25"/>
        <v>0</v>
      </c>
      <c r="W113" s="403" t="str">
        <f t="shared" si="18"/>
        <v/>
      </c>
      <c r="X113" s="381">
        <v>2</v>
      </c>
      <c r="Y113" s="408">
        <f t="shared" si="26"/>
        <v>5</v>
      </c>
      <c r="Z113" s="403" t="str">
        <f t="shared" si="19"/>
        <v>créativité excessive / frustrations / vouloir être différent des autres / enfant non désiré</v>
      </c>
      <c r="AB113" s="369">
        <v>2</v>
      </c>
      <c r="AC113" s="402"/>
      <c r="AD113" s="402"/>
      <c r="AE113" s="402"/>
      <c r="AF113" s="402"/>
      <c r="AG113" s="402"/>
      <c r="AH113" s="402"/>
      <c r="AI113" s="402"/>
      <c r="AJ113" s="402"/>
      <c r="AK113" s="402">
        <v>0</v>
      </c>
      <c r="AL113" s="402">
        <v>13</v>
      </c>
      <c r="AM113" s="402">
        <v>0</v>
      </c>
      <c r="AN113" s="402">
        <v>5</v>
      </c>
      <c r="AO113" s="402"/>
      <c r="AP113" s="402"/>
      <c r="AQ113" s="402"/>
      <c r="AR113" s="408">
        <f t="shared" si="27"/>
        <v>0</v>
      </c>
      <c r="AS113" s="402" t="str">
        <f t="shared" si="28"/>
        <v/>
      </c>
      <c r="AT113" s="402" t="str">
        <f t="shared" si="29"/>
        <v/>
      </c>
      <c r="AU113" s="402" t="str">
        <f t="shared" si="30"/>
        <v/>
      </c>
      <c r="AV113" s="402" t="str">
        <f t="shared" si="31"/>
        <v/>
      </c>
      <c r="AW113" s="402"/>
      <c r="AX113" s="402"/>
      <c r="AY113" s="402"/>
      <c r="AZ113" s="402"/>
      <c r="BA113" s="402"/>
      <c r="BB113" s="402"/>
      <c r="BC113" s="402"/>
      <c r="BD113" s="402"/>
      <c r="BE113" s="402"/>
      <c r="BF113" s="402"/>
      <c r="BG113" s="402"/>
      <c r="BH113" s="402"/>
      <c r="BI113" s="402"/>
      <c r="BJ113" s="402"/>
      <c r="BK113" s="402"/>
      <c r="BL113" s="402"/>
      <c r="BM113" s="402"/>
      <c r="BN113" s="402"/>
      <c r="BO113" s="402"/>
      <c r="BP113" s="402"/>
      <c r="BQ113" s="402"/>
      <c r="BR113" s="402"/>
      <c r="BS113" s="402"/>
      <c r="BT113" s="402"/>
      <c r="BU113" s="402"/>
      <c r="BV113" s="402"/>
      <c r="BW113" s="402"/>
      <c r="BX113" s="402"/>
      <c r="BY113" s="355" t="s">
        <v>185</v>
      </c>
      <c r="BZ113" s="355" t="s">
        <v>186</v>
      </c>
      <c r="CA113" s="355" t="s">
        <v>1516</v>
      </c>
      <c r="CB113" s="355" t="s">
        <v>1517</v>
      </c>
      <c r="CF113" s="351" t="s">
        <v>17</v>
      </c>
      <c r="CG113" s="350" t="s">
        <v>130</v>
      </c>
      <c r="CH113" s="352">
        <v>17</v>
      </c>
      <c r="CI113" s="352">
        <v>1100</v>
      </c>
    </row>
    <row r="114" spans="5:87" ht="14.25" customHeight="1" x14ac:dyDescent="0.25">
      <c r="E114" s="364">
        <v>1</v>
      </c>
      <c r="F114" s="368">
        <v>2</v>
      </c>
      <c r="G114" s="214">
        <f t="shared" si="20"/>
        <v>0</v>
      </c>
      <c r="H114" s="366">
        <v>0</v>
      </c>
      <c r="I114" s="366">
        <v>0</v>
      </c>
      <c r="J114" s="408">
        <f t="shared" si="21"/>
        <v>0</v>
      </c>
      <c r="K114" s="403" t="str">
        <f t="shared" si="16"/>
        <v/>
      </c>
      <c r="L114" s="381">
        <v>2</v>
      </c>
      <c r="M114" s="408">
        <f t="shared" si="22"/>
        <v>8</v>
      </c>
      <c r="N114" s="403" t="str">
        <f t="shared" si="17"/>
        <v>dispersion dans ses choix de vie / refuser la suite naturelle des événements</v>
      </c>
      <c r="O114" s="410" t="s">
        <v>130</v>
      </c>
      <c r="P114" s="418"/>
      <c r="Q114" s="418"/>
      <c r="R114" s="418"/>
      <c r="S114" s="402"/>
      <c r="T114" s="402" t="str">
        <f t="shared" si="23"/>
        <v>--</v>
      </c>
      <c r="U114" s="428">
        <f t="shared" si="24"/>
        <v>0</v>
      </c>
      <c r="V114" s="408">
        <f t="shared" si="25"/>
        <v>0</v>
      </c>
      <c r="W114" s="403" t="str">
        <f t="shared" si="18"/>
        <v/>
      </c>
      <c r="X114" s="381">
        <v>2</v>
      </c>
      <c r="Y114" s="408">
        <f t="shared" si="26"/>
        <v>8</v>
      </c>
      <c r="Z114" s="403" t="str">
        <f t="shared" si="19"/>
        <v>dispersion dans ses choix de vie / refuser la suite naturelle des événements</v>
      </c>
      <c r="AB114" s="369">
        <v>2</v>
      </c>
      <c r="AC114" s="402"/>
      <c r="AD114" s="402"/>
      <c r="AE114" s="402"/>
      <c r="AF114" s="402"/>
      <c r="AG114" s="402"/>
      <c r="AH114" s="402"/>
      <c r="AI114" s="402"/>
      <c r="AJ114" s="402"/>
      <c r="AK114" s="402">
        <v>0</v>
      </c>
      <c r="AL114" s="402">
        <v>8</v>
      </c>
      <c r="AM114" s="402">
        <v>0</v>
      </c>
      <c r="AN114" s="402">
        <v>8</v>
      </c>
      <c r="AO114" s="402"/>
      <c r="AP114" s="402"/>
      <c r="AQ114" s="402"/>
      <c r="AR114" s="408">
        <f t="shared" si="27"/>
        <v>0</v>
      </c>
      <c r="AS114" s="402" t="str">
        <f t="shared" si="28"/>
        <v/>
      </c>
      <c r="AT114" s="402" t="str">
        <f t="shared" si="29"/>
        <v/>
      </c>
      <c r="AU114" s="402" t="str">
        <f t="shared" si="30"/>
        <v/>
      </c>
      <c r="AV114" s="402" t="str">
        <f t="shared" si="31"/>
        <v/>
      </c>
      <c r="AW114" s="402"/>
      <c r="AX114" s="402"/>
      <c r="AY114" s="402"/>
      <c r="AZ114" s="402"/>
      <c r="BA114" s="402"/>
      <c r="BB114" s="402"/>
      <c r="BC114" s="402"/>
      <c r="BD114" s="402"/>
      <c r="BE114" s="402"/>
      <c r="BF114" s="402"/>
      <c r="BG114" s="402"/>
      <c r="BH114" s="402"/>
      <c r="BI114" s="402"/>
      <c r="BJ114" s="402"/>
      <c r="BK114" s="402"/>
      <c r="BL114" s="402"/>
      <c r="BM114" s="402"/>
      <c r="BN114" s="402"/>
      <c r="BO114" s="402"/>
      <c r="BP114" s="402"/>
      <c r="BQ114" s="402"/>
      <c r="BR114" s="402"/>
      <c r="BS114" s="402"/>
      <c r="BT114" s="402"/>
      <c r="BU114" s="402"/>
      <c r="BV114" s="402"/>
      <c r="BW114" s="402"/>
      <c r="BX114" s="402"/>
      <c r="BY114" s="357" t="s">
        <v>1518</v>
      </c>
      <c r="BZ114" s="357" t="s">
        <v>1519</v>
      </c>
      <c r="CA114" s="357" t="s">
        <v>1520</v>
      </c>
      <c r="CB114" s="357" t="s">
        <v>1521</v>
      </c>
      <c r="CF114" s="351" t="s">
        <v>17</v>
      </c>
      <c r="CG114" s="351" t="s">
        <v>130</v>
      </c>
      <c r="CH114" s="352">
        <v>17</v>
      </c>
      <c r="CI114" s="352">
        <v>1110</v>
      </c>
    </row>
    <row r="115" spans="5:87" ht="14.25" customHeight="1" x14ac:dyDescent="0.25">
      <c r="E115" s="364">
        <v>1</v>
      </c>
      <c r="F115" s="368">
        <v>3</v>
      </c>
      <c r="G115" s="214">
        <f t="shared" si="20"/>
        <v>0</v>
      </c>
      <c r="H115" s="366">
        <v>0</v>
      </c>
      <c r="I115" s="366">
        <v>0</v>
      </c>
      <c r="J115" s="408">
        <f t="shared" si="21"/>
        <v>0</v>
      </c>
      <c r="K115" s="403" t="str">
        <f t="shared" si="16"/>
        <v/>
      </c>
      <c r="L115" s="381">
        <v>3</v>
      </c>
      <c r="M115" s="408">
        <f t="shared" si="22"/>
        <v>-9</v>
      </c>
      <c r="N115" s="403" t="str">
        <f t="shared" si="17"/>
        <v>en paix avec la société / non influencé par le collectif / poser des actions concrètes</v>
      </c>
      <c r="O115" s="410" t="s">
        <v>130</v>
      </c>
      <c r="P115" s="418"/>
      <c r="Q115" s="418"/>
      <c r="R115" s="418"/>
      <c r="S115" s="402"/>
      <c r="T115" s="402" t="str">
        <f t="shared" si="23"/>
        <v>--</v>
      </c>
      <c r="U115" s="428">
        <f t="shared" si="24"/>
        <v>0</v>
      </c>
      <c r="V115" s="408">
        <f t="shared" si="25"/>
        <v>0</v>
      </c>
      <c r="W115" s="403" t="str">
        <f t="shared" si="18"/>
        <v/>
      </c>
      <c r="X115" s="381">
        <v>3</v>
      </c>
      <c r="Y115" s="408">
        <f t="shared" si="26"/>
        <v>5</v>
      </c>
      <c r="Z115" s="403" t="str">
        <f t="shared" si="19"/>
        <v>émotionnel amplifié par le collectif / résistance face aux changements dans la société</v>
      </c>
      <c r="AB115" s="369">
        <v>3</v>
      </c>
      <c r="AC115" s="402"/>
      <c r="AD115" s="402"/>
      <c r="AE115" s="402"/>
      <c r="AF115" s="402"/>
      <c r="AG115" s="402"/>
      <c r="AH115" s="402"/>
      <c r="AI115" s="402"/>
      <c r="AJ115" s="402"/>
      <c r="AK115" s="402">
        <v>0</v>
      </c>
      <c r="AL115" s="402">
        <v>-9</v>
      </c>
      <c r="AM115" s="402">
        <v>0</v>
      </c>
      <c r="AN115" s="402">
        <v>5</v>
      </c>
      <c r="AO115" s="402"/>
      <c r="AP115" s="402"/>
      <c r="AQ115" s="402"/>
      <c r="AR115" s="408">
        <f t="shared" si="27"/>
        <v>0</v>
      </c>
      <c r="AS115" s="402" t="str">
        <f t="shared" si="28"/>
        <v/>
      </c>
      <c r="AT115" s="402" t="str">
        <f t="shared" si="29"/>
        <v/>
      </c>
      <c r="AU115" s="402" t="str">
        <f t="shared" si="30"/>
        <v/>
      </c>
      <c r="AV115" s="402" t="str">
        <f t="shared" si="31"/>
        <v/>
      </c>
      <c r="AW115" s="402"/>
      <c r="AX115" s="402"/>
      <c r="AY115" s="402"/>
      <c r="AZ115" s="402"/>
      <c r="BA115" s="402"/>
      <c r="BB115" s="402"/>
      <c r="BC115" s="402"/>
      <c r="BD115" s="402"/>
      <c r="BE115" s="402"/>
      <c r="BF115" s="402"/>
      <c r="BG115" s="402"/>
      <c r="BH115" s="402"/>
      <c r="BI115" s="402"/>
      <c r="BJ115" s="402"/>
      <c r="BK115" s="402"/>
      <c r="BL115" s="402"/>
      <c r="BM115" s="402"/>
      <c r="BN115" s="402"/>
      <c r="BO115" s="402"/>
      <c r="BP115" s="402"/>
      <c r="BQ115" s="402"/>
      <c r="BR115" s="402"/>
      <c r="BS115" s="402"/>
      <c r="BT115" s="402"/>
      <c r="BU115" s="402"/>
      <c r="BV115" s="402"/>
      <c r="BW115" s="402"/>
      <c r="BX115" s="402"/>
      <c r="BY115" s="357" t="s">
        <v>187</v>
      </c>
      <c r="BZ115" s="357" t="s">
        <v>1522</v>
      </c>
      <c r="CA115" s="357" t="s">
        <v>1523</v>
      </c>
      <c r="CB115" s="357" t="s">
        <v>1524</v>
      </c>
      <c r="CF115" s="351" t="s">
        <v>21</v>
      </c>
      <c r="CG115" s="351" t="s">
        <v>130</v>
      </c>
      <c r="CH115" s="352">
        <v>18</v>
      </c>
      <c r="CI115" s="352">
        <v>1120</v>
      </c>
    </row>
    <row r="116" spans="5:87" ht="14.25" customHeight="1" x14ac:dyDescent="0.25">
      <c r="E116" s="364">
        <v>1</v>
      </c>
      <c r="F116" s="368">
        <v>3</v>
      </c>
      <c r="G116" s="214">
        <f t="shared" si="20"/>
        <v>0</v>
      </c>
      <c r="H116" s="366">
        <v>0</v>
      </c>
      <c r="I116" s="366">
        <v>0</v>
      </c>
      <c r="J116" s="408">
        <f t="shared" si="21"/>
        <v>9</v>
      </c>
      <c r="K116" s="403" t="str">
        <f t="shared" si="16"/>
        <v>besoin d'évoluer / besoin d'avoir sa place</v>
      </c>
      <c r="L116" s="381">
        <v>3</v>
      </c>
      <c r="M116" s="408">
        <f t="shared" si="22"/>
        <v>11</v>
      </c>
      <c r="N116" s="403" t="str">
        <f t="shared" si="17"/>
        <v>se mettre la pression pour évoluer / générer des conflits avec les autres / tyrannisme</v>
      </c>
      <c r="O116" s="410" t="s">
        <v>130</v>
      </c>
      <c r="P116" s="418"/>
      <c r="Q116" s="418"/>
      <c r="R116" s="418"/>
      <c r="S116" s="402"/>
      <c r="T116" s="402" t="str">
        <f t="shared" si="23"/>
        <v>--</v>
      </c>
      <c r="U116" s="428">
        <f t="shared" si="24"/>
        <v>0</v>
      </c>
      <c r="V116" s="408">
        <f t="shared" si="25"/>
        <v>13</v>
      </c>
      <c r="W116" s="403" t="str">
        <f t="shared" si="18"/>
        <v>besoin d'évoluer / besoin d'avoir sa place</v>
      </c>
      <c r="X116" s="381">
        <v>3</v>
      </c>
      <c r="Y116" s="408">
        <f t="shared" si="26"/>
        <v>8</v>
      </c>
      <c r="Z116" s="403" t="str">
        <f t="shared" si="19"/>
        <v>se mettre la pression pour évoluer / générer des conflits avec les autres / tyrannisme</v>
      </c>
      <c r="AB116" s="369">
        <v>3</v>
      </c>
      <c r="AC116" s="402"/>
      <c r="AD116" s="402"/>
      <c r="AE116" s="402"/>
      <c r="AF116" s="402"/>
      <c r="AG116" s="402"/>
      <c r="AH116" s="402"/>
      <c r="AI116" s="402"/>
      <c r="AJ116" s="402"/>
      <c r="AK116" s="402">
        <v>9</v>
      </c>
      <c r="AL116" s="402">
        <v>11</v>
      </c>
      <c r="AM116" s="402">
        <v>13</v>
      </c>
      <c r="AN116" s="402">
        <v>8</v>
      </c>
      <c r="AO116" s="402"/>
      <c r="AP116" s="402"/>
      <c r="AQ116" s="402"/>
      <c r="AR116" s="408">
        <f t="shared" si="27"/>
        <v>0</v>
      </c>
      <c r="AS116" s="402" t="str">
        <f t="shared" si="28"/>
        <v/>
      </c>
      <c r="AT116" s="402" t="str">
        <f t="shared" si="29"/>
        <v/>
      </c>
      <c r="AU116" s="402" t="str">
        <f t="shared" si="30"/>
        <v/>
      </c>
      <c r="AV116" s="402" t="str">
        <f t="shared" si="31"/>
        <v/>
      </c>
      <c r="AW116" s="402"/>
      <c r="AX116" s="402"/>
      <c r="AY116" s="402"/>
      <c r="AZ116" s="402"/>
      <c r="BA116" s="402"/>
      <c r="BB116" s="402"/>
      <c r="BC116" s="402"/>
      <c r="BD116" s="402"/>
      <c r="BE116" s="402"/>
      <c r="BF116" s="402"/>
      <c r="BG116" s="402"/>
      <c r="BH116" s="402"/>
      <c r="BI116" s="402"/>
      <c r="BJ116" s="402"/>
      <c r="BK116" s="402"/>
      <c r="BL116" s="402"/>
      <c r="BM116" s="402"/>
      <c r="BN116" s="402"/>
      <c r="BO116" s="402"/>
      <c r="BP116" s="402"/>
      <c r="BQ116" s="402"/>
      <c r="BR116" s="402"/>
      <c r="BS116" s="402"/>
      <c r="BT116" s="402"/>
      <c r="BU116" s="402"/>
      <c r="BV116" s="402"/>
      <c r="BW116" s="402"/>
      <c r="BX116" s="402"/>
      <c r="BY116" s="357" t="s">
        <v>1525</v>
      </c>
      <c r="BZ116" s="357" t="s">
        <v>1526</v>
      </c>
      <c r="CA116" s="357" t="s">
        <v>1527</v>
      </c>
      <c r="CB116" s="357" t="s">
        <v>1528</v>
      </c>
      <c r="CF116" s="351" t="s">
        <v>21</v>
      </c>
      <c r="CG116" s="351" t="s">
        <v>130</v>
      </c>
      <c r="CH116" s="352">
        <v>18</v>
      </c>
      <c r="CI116" s="352">
        <v>1130</v>
      </c>
    </row>
    <row r="117" spans="5:87" ht="14.25" customHeight="1" x14ac:dyDescent="0.25">
      <c r="E117" s="364">
        <v>1</v>
      </c>
      <c r="F117" s="368">
        <v>4</v>
      </c>
      <c r="G117" s="214">
        <f t="shared" si="20"/>
        <v>0</v>
      </c>
      <c r="H117" s="366">
        <v>0</v>
      </c>
      <c r="I117" s="366">
        <v>0</v>
      </c>
      <c r="J117" s="408">
        <f t="shared" si="21"/>
        <v>14</v>
      </c>
      <c r="K117" s="403" t="str">
        <f t="shared" si="16"/>
        <v>besoin de voir la suite / besoin de digérer le passé</v>
      </c>
      <c r="L117" s="381">
        <v>4</v>
      </c>
      <c r="M117" s="408">
        <f t="shared" si="22"/>
        <v>10</v>
      </c>
      <c r="N117" s="403" t="str">
        <f t="shared" si="17"/>
        <v>refus de voircertaines réalités / incapacité à dissocier réalité et imaginaire</v>
      </c>
      <c r="O117" s="410" t="s">
        <v>130</v>
      </c>
      <c r="P117" s="418"/>
      <c r="Q117" s="418"/>
      <c r="R117" s="418"/>
      <c r="S117" s="402"/>
      <c r="T117" s="402" t="str">
        <f t="shared" si="23"/>
        <v>--</v>
      </c>
      <c r="U117" s="428">
        <f t="shared" si="24"/>
        <v>0</v>
      </c>
      <c r="V117" s="408">
        <f t="shared" si="25"/>
        <v>20</v>
      </c>
      <c r="W117" s="403" t="str">
        <f t="shared" si="18"/>
        <v>besoin de voir la suite / besoin de digérer le passé</v>
      </c>
      <c r="X117" s="381">
        <v>4</v>
      </c>
      <c r="Y117" s="408">
        <f t="shared" si="26"/>
        <v>9</v>
      </c>
      <c r="Z117" s="403" t="str">
        <f t="shared" si="19"/>
        <v>refus de voircertaines réalités / incapacité à dissocier réalité et imaginaire</v>
      </c>
      <c r="AB117" s="369">
        <v>4</v>
      </c>
      <c r="AC117" s="402"/>
      <c r="AD117" s="402"/>
      <c r="AE117" s="402"/>
      <c r="AF117" s="402"/>
      <c r="AG117" s="402"/>
      <c r="AH117" s="402"/>
      <c r="AI117" s="402"/>
      <c r="AJ117" s="402"/>
      <c r="AK117" s="402">
        <v>14</v>
      </c>
      <c r="AL117" s="402">
        <v>10</v>
      </c>
      <c r="AM117" s="402">
        <v>20</v>
      </c>
      <c r="AN117" s="402">
        <v>9</v>
      </c>
      <c r="AO117" s="402"/>
      <c r="AP117" s="402"/>
      <c r="AQ117" s="402"/>
      <c r="AR117" s="408">
        <f t="shared" si="27"/>
        <v>0</v>
      </c>
      <c r="AS117" s="402" t="str">
        <f t="shared" si="28"/>
        <v/>
      </c>
      <c r="AT117" s="402" t="str">
        <f t="shared" si="29"/>
        <v/>
      </c>
      <c r="AU117" s="402" t="str">
        <f t="shared" si="30"/>
        <v/>
      </c>
      <c r="AV117" s="402" t="str">
        <f t="shared" si="31"/>
        <v/>
      </c>
      <c r="AW117" s="402"/>
      <c r="AX117" s="402"/>
      <c r="AY117" s="402"/>
      <c r="AZ117" s="402"/>
      <c r="BA117" s="402"/>
      <c r="BB117" s="402"/>
      <c r="BC117" s="402"/>
      <c r="BD117" s="402"/>
      <c r="BE117" s="402"/>
      <c r="BF117" s="402"/>
      <c r="BG117" s="402"/>
      <c r="BH117" s="402"/>
      <c r="BI117" s="402"/>
      <c r="BJ117" s="402"/>
      <c r="BK117" s="402"/>
      <c r="BL117" s="402"/>
      <c r="BM117" s="402"/>
      <c r="BN117" s="402"/>
      <c r="BO117" s="402"/>
      <c r="BP117" s="402"/>
      <c r="BQ117" s="402"/>
      <c r="BR117" s="402"/>
      <c r="BS117" s="402"/>
      <c r="BT117" s="402"/>
      <c r="BU117" s="402"/>
      <c r="BV117" s="402"/>
      <c r="BW117" s="402"/>
      <c r="BX117" s="402"/>
      <c r="BY117" s="355" t="s">
        <v>1529</v>
      </c>
      <c r="BZ117" s="357" t="s">
        <v>1530</v>
      </c>
      <c r="CA117" s="357" t="s">
        <v>1531</v>
      </c>
      <c r="CB117" s="357" t="s">
        <v>1532</v>
      </c>
      <c r="CF117" s="351" t="s">
        <v>26</v>
      </c>
      <c r="CG117" s="351" t="s">
        <v>130</v>
      </c>
      <c r="CH117" s="352">
        <v>19</v>
      </c>
      <c r="CI117" s="352">
        <v>1140</v>
      </c>
    </row>
    <row r="118" spans="5:87" ht="14.25" customHeight="1" x14ac:dyDescent="0.25">
      <c r="E118" s="364">
        <v>1</v>
      </c>
      <c r="F118" s="368">
        <v>4</v>
      </c>
      <c r="G118" s="214">
        <f t="shared" si="20"/>
        <v>0</v>
      </c>
      <c r="H118" s="366">
        <v>-1</v>
      </c>
      <c r="I118" s="366">
        <v>0</v>
      </c>
      <c r="J118" s="408">
        <f t="shared" si="21"/>
        <v>0</v>
      </c>
      <c r="K118" s="403" t="str">
        <f t="shared" si="16"/>
        <v/>
      </c>
      <c r="L118" s="381">
        <v>4</v>
      </c>
      <c r="M118" s="408">
        <f t="shared" si="22"/>
        <v>11</v>
      </c>
      <c r="N118" s="403" t="str">
        <f t="shared" si="17"/>
        <v>trop se focaliser sur les problèmes du passé / se battre contre son passé</v>
      </c>
      <c r="O118" s="410" t="s">
        <v>130</v>
      </c>
      <c r="P118" s="418"/>
      <c r="Q118" s="418"/>
      <c r="R118" s="418"/>
      <c r="S118" s="402"/>
      <c r="T118" s="402" t="str">
        <f t="shared" si="23"/>
        <v>--</v>
      </c>
      <c r="U118" s="428">
        <f t="shared" si="24"/>
        <v>0</v>
      </c>
      <c r="V118" s="408">
        <f t="shared" si="25"/>
        <v>16</v>
      </c>
      <c r="W118" s="403" t="str">
        <f t="shared" si="18"/>
        <v>besoin de se libérer du passé / besoin de passer à la suite</v>
      </c>
      <c r="X118" s="381">
        <v>4</v>
      </c>
      <c r="Y118" s="408">
        <f t="shared" si="26"/>
        <v>6</v>
      </c>
      <c r="Z118" s="403" t="str">
        <f t="shared" si="19"/>
        <v>trop se focaliser sur les problèmes du passé / se battre contre son passé</v>
      </c>
      <c r="AB118" s="369">
        <v>4</v>
      </c>
      <c r="AC118" s="402"/>
      <c r="AD118" s="402"/>
      <c r="AE118" s="402"/>
      <c r="AF118" s="402"/>
      <c r="AG118" s="402"/>
      <c r="AH118" s="402"/>
      <c r="AI118" s="402"/>
      <c r="AJ118" s="402"/>
      <c r="AK118" s="402">
        <v>0</v>
      </c>
      <c r="AL118" s="402">
        <v>11</v>
      </c>
      <c r="AM118" s="402">
        <v>16</v>
      </c>
      <c r="AN118" s="402">
        <v>6</v>
      </c>
      <c r="AO118" s="402"/>
      <c r="AP118" s="402"/>
      <c r="AQ118" s="402"/>
      <c r="AR118" s="408">
        <f t="shared" si="27"/>
        <v>0</v>
      </c>
      <c r="AS118" s="402" t="str">
        <f t="shared" si="28"/>
        <v/>
      </c>
      <c r="AT118" s="402" t="str">
        <f t="shared" si="29"/>
        <v/>
      </c>
      <c r="AU118" s="402" t="str">
        <f t="shared" si="30"/>
        <v/>
      </c>
      <c r="AV118" s="402" t="str">
        <f t="shared" si="31"/>
        <v/>
      </c>
      <c r="AW118" s="402"/>
      <c r="AX118" s="402"/>
      <c r="AY118" s="402"/>
      <c r="AZ118" s="402"/>
      <c r="BA118" s="402"/>
      <c r="BB118" s="402"/>
      <c r="BC118" s="402"/>
      <c r="BD118" s="402"/>
      <c r="BE118" s="402"/>
      <c r="BF118" s="402"/>
      <c r="BG118" s="402"/>
      <c r="BH118" s="402"/>
      <c r="BI118" s="402"/>
      <c r="BJ118" s="402"/>
      <c r="BK118" s="402"/>
      <c r="BL118" s="402"/>
      <c r="BM118" s="402"/>
      <c r="BN118" s="402"/>
      <c r="BO118" s="402"/>
      <c r="BP118" s="402"/>
      <c r="BQ118" s="402"/>
      <c r="BR118" s="402"/>
      <c r="BS118" s="402"/>
      <c r="BT118" s="402"/>
      <c r="BU118" s="402"/>
      <c r="BV118" s="402"/>
      <c r="BW118" s="402"/>
      <c r="BX118" s="402"/>
      <c r="BY118" s="357" t="s">
        <v>1533</v>
      </c>
      <c r="BZ118" s="357" t="s">
        <v>1534</v>
      </c>
      <c r="CA118" s="357" t="s">
        <v>1535</v>
      </c>
      <c r="CB118" s="357" t="s">
        <v>1536</v>
      </c>
      <c r="CF118" s="351" t="s">
        <v>26</v>
      </c>
      <c r="CG118" s="351" t="s">
        <v>130</v>
      </c>
      <c r="CH118" s="352">
        <v>19</v>
      </c>
      <c r="CI118" s="352">
        <v>1150</v>
      </c>
    </row>
    <row r="119" spans="5:87" ht="14.25" customHeight="1" x14ac:dyDescent="0.25">
      <c r="E119" s="364">
        <v>1</v>
      </c>
      <c r="F119" s="368">
        <v>5</v>
      </c>
      <c r="G119" s="214">
        <f t="shared" si="20"/>
        <v>0</v>
      </c>
      <c r="H119" s="366">
        <v>0</v>
      </c>
      <c r="I119" s="366">
        <v>0</v>
      </c>
      <c r="J119" s="408">
        <f t="shared" si="21"/>
        <v>0</v>
      </c>
      <c r="K119" s="403" t="str">
        <f t="shared" si="16"/>
        <v/>
      </c>
      <c r="L119" s="381">
        <v>5</v>
      </c>
      <c r="M119" s="408">
        <f t="shared" si="22"/>
        <v>16</v>
      </c>
      <c r="N119" s="403" t="str">
        <f t="shared" si="17"/>
        <v xml:space="preserve"> révolte contre l'autorité / en résistance face au monde / conspirationisme</v>
      </c>
      <c r="O119" s="410" t="s">
        <v>130</v>
      </c>
      <c r="P119" s="418"/>
      <c r="Q119" s="418"/>
      <c r="R119" s="418"/>
      <c r="S119" s="402"/>
      <c r="T119" s="402" t="str">
        <f t="shared" si="23"/>
        <v>--</v>
      </c>
      <c r="U119" s="428">
        <f t="shared" si="24"/>
        <v>0</v>
      </c>
      <c r="V119" s="408">
        <f t="shared" si="25"/>
        <v>6</v>
      </c>
      <c r="W119" s="403" t="str">
        <f t="shared" si="18"/>
        <v>besoin de voir et de structurer la suite (plan d’action / méthode / structure)</v>
      </c>
      <c r="X119" s="381">
        <v>5</v>
      </c>
      <c r="Y119" s="408">
        <f t="shared" si="26"/>
        <v>13</v>
      </c>
      <c r="Z119" s="403" t="str">
        <f t="shared" si="19"/>
        <v xml:space="preserve"> révolte contre l'autorité / en résistance face au monde / conspirationisme</v>
      </c>
      <c r="AB119" s="369">
        <v>5</v>
      </c>
      <c r="AC119" s="402"/>
      <c r="AD119" s="402"/>
      <c r="AE119" s="402"/>
      <c r="AF119" s="402"/>
      <c r="AG119" s="402"/>
      <c r="AH119" s="402"/>
      <c r="AI119" s="402"/>
      <c r="AJ119" s="402"/>
      <c r="AK119" s="402">
        <v>0</v>
      </c>
      <c r="AL119" s="402">
        <v>16</v>
      </c>
      <c r="AM119" s="402">
        <v>6</v>
      </c>
      <c r="AN119" s="402">
        <v>13</v>
      </c>
      <c r="AO119" s="402"/>
      <c r="AP119" s="402"/>
      <c r="AQ119" s="402"/>
      <c r="AR119" s="408">
        <f t="shared" si="27"/>
        <v>0</v>
      </c>
      <c r="AS119" s="402" t="str">
        <f t="shared" si="28"/>
        <v/>
      </c>
      <c r="AT119" s="402" t="str">
        <f t="shared" si="29"/>
        <v/>
      </c>
      <c r="AU119" s="402" t="str">
        <f t="shared" si="30"/>
        <v/>
      </c>
      <c r="AV119" s="402" t="str">
        <f t="shared" si="31"/>
        <v/>
      </c>
      <c r="AW119" s="402"/>
      <c r="AX119" s="402"/>
      <c r="AY119" s="402"/>
      <c r="AZ119" s="402"/>
      <c r="BA119" s="402"/>
      <c r="BB119" s="402"/>
      <c r="BC119" s="402"/>
      <c r="BD119" s="402"/>
      <c r="BE119" s="402"/>
      <c r="BF119" s="402"/>
      <c r="BG119" s="402"/>
      <c r="BH119" s="402"/>
      <c r="BI119" s="402"/>
      <c r="BJ119" s="402"/>
      <c r="BK119" s="402"/>
      <c r="BL119" s="402"/>
      <c r="BM119" s="402"/>
      <c r="BN119" s="402"/>
      <c r="BO119" s="402"/>
      <c r="BP119" s="402"/>
      <c r="BQ119" s="402"/>
      <c r="BR119" s="402"/>
      <c r="BS119" s="402"/>
      <c r="BT119" s="402"/>
      <c r="BU119" s="402"/>
      <c r="BV119" s="402"/>
      <c r="BW119" s="402"/>
      <c r="BX119" s="402"/>
      <c r="BY119" s="355" t="s">
        <v>1537</v>
      </c>
      <c r="BZ119" s="355" t="s">
        <v>1538</v>
      </c>
      <c r="CA119" s="355" t="s">
        <v>1539</v>
      </c>
      <c r="CB119" s="355" t="s">
        <v>1540</v>
      </c>
      <c r="CF119" s="351" t="s">
        <v>29</v>
      </c>
      <c r="CG119" s="351" t="s">
        <v>130</v>
      </c>
      <c r="CH119" s="352">
        <v>20</v>
      </c>
      <c r="CI119" s="352">
        <v>1160</v>
      </c>
    </row>
    <row r="120" spans="5:87" ht="14.25" customHeight="1" x14ac:dyDescent="0.25">
      <c r="E120" s="364">
        <v>1</v>
      </c>
      <c r="F120" s="368">
        <v>5</v>
      </c>
      <c r="G120" s="214">
        <f t="shared" si="20"/>
        <v>0</v>
      </c>
      <c r="H120" s="366">
        <v>0</v>
      </c>
      <c r="I120" s="366">
        <v>0</v>
      </c>
      <c r="J120" s="408">
        <f t="shared" si="21"/>
        <v>0</v>
      </c>
      <c r="K120" s="403" t="str">
        <f t="shared" si="16"/>
        <v/>
      </c>
      <c r="L120" s="381">
        <v>5</v>
      </c>
      <c r="M120" s="408">
        <f t="shared" si="22"/>
        <v>12</v>
      </c>
      <c r="N120" s="403" t="str">
        <f t="shared" si="17"/>
        <v>réactivité émotionnelle contre le collectif / se sentir jugé par le collectif / vivre une injustice</v>
      </c>
      <c r="O120" s="410" t="s">
        <v>130</v>
      </c>
      <c r="P120" s="418"/>
      <c r="Q120" s="418"/>
      <c r="R120" s="418"/>
      <c r="S120" s="402"/>
      <c r="T120" s="402" t="str">
        <f t="shared" si="23"/>
        <v>--</v>
      </c>
      <c r="U120" s="428">
        <f t="shared" si="24"/>
        <v>0</v>
      </c>
      <c r="V120" s="408">
        <f t="shared" si="25"/>
        <v>7</v>
      </c>
      <c r="W120" s="403" t="str">
        <f t="shared" si="18"/>
        <v xml:space="preserve">besoin de posséder des biens / besoin de faire un bilan objectif et de passer à autre chose </v>
      </c>
      <c r="X120" s="381">
        <v>5</v>
      </c>
      <c r="Y120" s="408">
        <f t="shared" si="26"/>
        <v>11</v>
      </c>
      <c r="Z120" s="403" t="str">
        <f t="shared" si="19"/>
        <v>réactivité émotionnelle contre le collectif / se sentir jugé par le collectif / vivre une injustice</v>
      </c>
      <c r="AB120" s="369">
        <v>5</v>
      </c>
      <c r="AC120" s="402"/>
      <c r="AD120" s="402"/>
      <c r="AE120" s="402"/>
      <c r="AF120" s="402"/>
      <c r="AG120" s="402"/>
      <c r="AH120" s="402"/>
      <c r="AI120" s="402"/>
      <c r="AJ120" s="402"/>
      <c r="AK120" s="402">
        <v>0</v>
      </c>
      <c r="AL120" s="402">
        <v>12</v>
      </c>
      <c r="AM120" s="402">
        <v>7</v>
      </c>
      <c r="AN120" s="402">
        <v>11</v>
      </c>
      <c r="AO120" s="402"/>
      <c r="AP120" s="402"/>
      <c r="AQ120" s="402"/>
      <c r="AR120" s="408">
        <f t="shared" si="27"/>
        <v>0</v>
      </c>
      <c r="AS120" s="402" t="str">
        <f t="shared" si="28"/>
        <v/>
      </c>
      <c r="AT120" s="402" t="str">
        <f t="shared" si="29"/>
        <v/>
      </c>
      <c r="AU120" s="402" t="str">
        <f t="shared" si="30"/>
        <v/>
      </c>
      <c r="AV120" s="402" t="str">
        <f t="shared" si="31"/>
        <v/>
      </c>
      <c r="AW120" s="402"/>
      <c r="AX120" s="402"/>
      <c r="AY120" s="402"/>
      <c r="AZ120" s="402"/>
      <c r="BA120" s="402"/>
      <c r="BB120" s="402"/>
      <c r="BC120" s="402"/>
      <c r="BD120" s="402"/>
      <c r="BE120" s="402"/>
      <c r="BF120" s="402"/>
      <c r="BG120" s="402"/>
      <c r="BH120" s="402"/>
      <c r="BI120" s="402"/>
      <c r="BJ120" s="402"/>
      <c r="BK120" s="402"/>
      <c r="BL120" s="402"/>
      <c r="BM120" s="402"/>
      <c r="BN120" s="402"/>
      <c r="BO120" s="402"/>
      <c r="BP120" s="402"/>
      <c r="BQ120" s="402"/>
      <c r="BR120" s="402"/>
      <c r="BS120" s="402"/>
      <c r="BT120" s="402"/>
      <c r="BU120" s="402"/>
      <c r="BV120" s="402"/>
      <c r="BW120" s="402"/>
      <c r="BX120" s="402"/>
      <c r="BY120" s="355" t="s">
        <v>1541</v>
      </c>
      <c r="BZ120" s="355" t="s">
        <v>1542</v>
      </c>
      <c r="CA120" s="355" t="s">
        <v>1543</v>
      </c>
      <c r="CB120" s="355" t="s">
        <v>1544</v>
      </c>
      <c r="CF120" s="351" t="s">
        <v>29</v>
      </c>
      <c r="CG120" s="351" t="s">
        <v>130</v>
      </c>
      <c r="CH120" s="352">
        <v>20</v>
      </c>
      <c r="CI120" s="352">
        <v>1170</v>
      </c>
    </row>
    <row r="121" spans="5:87" ht="14.25" customHeight="1" x14ac:dyDescent="0.25">
      <c r="E121" s="364">
        <v>1</v>
      </c>
      <c r="F121" s="368">
        <v>6</v>
      </c>
      <c r="G121" s="214">
        <f t="shared" si="20"/>
        <v>0</v>
      </c>
      <c r="H121" s="366">
        <v>0</v>
      </c>
      <c r="I121" s="366">
        <v>0</v>
      </c>
      <c r="J121" s="408">
        <f t="shared" si="21"/>
        <v>0</v>
      </c>
      <c r="K121" s="403" t="str">
        <f t="shared" si="16"/>
        <v/>
      </c>
      <c r="L121" s="381">
        <v>6</v>
      </c>
      <c r="M121" s="408">
        <f t="shared" si="22"/>
        <v>12</v>
      </c>
      <c r="N121" s="403" t="str">
        <f t="shared" si="17"/>
        <v>individualisme / défendre sa place / prendre beaucoup d'espace / s'étaler</v>
      </c>
      <c r="O121" s="410" t="s">
        <v>131</v>
      </c>
      <c r="P121" s="418"/>
      <c r="Q121" s="418"/>
      <c r="R121" s="418"/>
      <c r="S121" s="402"/>
      <c r="T121" s="402" t="str">
        <f t="shared" si="23"/>
        <v>--</v>
      </c>
      <c r="U121" s="428">
        <f t="shared" si="24"/>
        <v>0</v>
      </c>
      <c r="V121" s="408">
        <f t="shared" si="25"/>
        <v>0</v>
      </c>
      <c r="W121" s="403" t="str">
        <f t="shared" si="18"/>
        <v/>
      </c>
      <c r="X121" s="381">
        <v>6</v>
      </c>
      <c r="Y121" s="408">
        <f t="shared" si="26"/>
        <v>9</v>
      </c>
      <c r="Z121" s="403" t="str">
        <f t="shared" si="19"/>
        <v>individualisme / défendre sa place / prendre beaucoup d'espace / s'étaler</v>
      </c>
      <c r="AB121" s="369">
        <v>6</v>
      </c>
      <c r="AC121" s="402"/>
      <c r="AD121" s="402"/>
      <c r="AE121" s="402"/>
      <c r="AF121" s="402"/>
      <c r="AG121" s="402"/>
      <c r="AH121" s="402"/>
      <c r="AI121" s="402"/>
      <c r="AJ121" s="402"/>
      <c r="AK121" s="402">
        <v>0</v>
      </c>
      <c r="AL121" s="402">
        <v>12</v>
      </c>
      <c r="AM121" s="402">
        <v>0</v>
      </c>
      <c r="AN121" s="402">
        <v>9</v>
      </c>
      <c r="AO121" s="402"/>
      <c r="AP121" s="402"/>
      <c r="AQ121" s="402"/>
      <c r="AR121" s="408">
        <f t="shared" si="27"/>
        <v>0</v>
      </c>
      <c r="AS121" s="402" t="str">
        <f t="shared" si="28"/>
        <v/>
      </c>
      <c r="AT121" s="402" t="str">
        <f t="shared" si="29"/>
        <v/>
      </c>
      <c r="AU121" s="402" t="str">
        <f t="shared" si="30"/>
        <v/>
      </c>
      <c r="AV121" s="402" t="str">
        <f t="shared" si="31"/>
        <v/>
      </c>
      <c r="AW121" s="402"/>
      <c r="AX121" s="402"/>
      <c r="AY121" s="402"/>
      <c r="AZ121" s="402"/>
      <c r="BA121" s="402"/>
      <c r="BB121" s="402"/>
      <c r="BC121" s="402"/>
      <c r="BD121" s="402"/>
      <c r="BE121" s="402"/>
      <c r="BF121" s="402"/>
      <c r="BG121" s="402"/>
      <c r="BH121" s="402"/>
      <c r="BI121" s="402"/>
      <c r="BJ121" s="402"/>
      <c r="BK121" s="402"/>
      <c r="BL121" s="402"/>
      <c r="BM121" s="402"/>
      <c r="BN121" s="402"/>
      <c r="BO121" s="402"/>
      <c r="BP121" s="402"/>
      <c r="BQ121" s="402"/>
      <c r="BR121" s="402"/>
      <c r="BS121" s="402"/>
      <c r="BT121" s="402"/>
      <c r="BU121" s="402"/>
      <c r="BV121" s="402"/>
      <c r="BW121" s="402"/>
      <c r="BX121" s="402"/>
      <c r="BY121" s="355" t="s">
        <v>1545</v>
      </c>
      <c r="BZ121" s="355" t="s">
        <v>1546</v>
      </c>
      <c r="CA121" s="355" t="s">
        <v>1547</v>
      </c>
      <c r="CB121" s="355" t="s">
        <v>1548</v>
      </c>
      <c r="CF121" s="351" t="s">
        <v>35</v>
      </c>
      <c r="CG121" s="351" t="s">
        <v>131</v>
      </c>
      <c r="CH121" s="352">
        <v>21</v>
      </c>
      <c r="CI121" s="352">
        <v>1180</v>
      </c>
    </row>
    <row r="122" spans="5:87" ht="14.25" customHeight="1" x14ac:dyDescent="0.25">
      <c r="E122" s="364">
        <v>1</v>
      </c>
      <c r="F122" s="368">
        <v>6</v>
      </c>
      <c r="G122" s="214">
        <f t="shared" si="20"/>
        <v>0</v>
      </c>
      <c r="H122" s="366">
        <v>0</v>
      </c>
      <c r="I122" s="366">
        <v>0</v>
      </c>
      <c r="J122" s="408">
        <f t="shared" si="21"/>
        <v>0</v>
      </c>
      <c r="K122" s="403" t="str">
        <f t="shared" si="16"/>
        <v/>
      </c>
      <c r="L122" s="381">
        <v>6</v>
      </c>
      <c r="M122" s="408">
        <f t="shared" si="22"/>
        <v>19</v>
      </c>
      <c r="N122" s="403" t="str">
        <f t="shared" si="17"/>
        <v>incapacité à s’arrêter ou à relâcher / réactivité à ce qui ne bouge pas</v>
      </c>
      <c r="O122" s="410" t="s">
        <v>131</v>
      </c>
      <c r="P122" s="418"/>
      <c r="Q122" s="418"/>
      <c r="R122" s="418"/>
      <c r="S122" s="402"/>
      <c r="T122" s="402" t="str">
        <f t="shared" si="23"/>
        <v>--</v>
      </c>
      <c r="U122" s="428">
        <f t="shared" si="24"/>
        <v>0</v>
      </c>
      <c r="V122" s="408">
        <f t="shared" si="25"/>
        <v>0</v>
      </c>
      <c r="W122" s="403" t="str">
        <f t="shared" si="18"/>
        <v/>
      </c>
      <c r="X122" s="381">
        <v>6</v>
      </c>
      <c r="Y122" s="408">
        <f t="shared" si="26"/>
        <v>4</v>
      </c>
      <c r="Z122" s="403" t="str">
        <f t="shared" si="19"/>
        <v>incapacité à s’arrêter ou à relâcher / réactivité à ce qui ne bouge pas</v>
      </c>
      <c r="AB122" s="369">
        <v>6</v>
      </c>
      <c r="AC122" s="402"/>
      <c r="AD122" s="402"/>
      <c r="AE122" s="402"/>
      <c r="AF122" s="402"/>
      <c r="AG122" s="402"/>
      <c r="AH122" s="402"/>
      <c r="AI122" s="402"/>
      <c r="AJ122" s="402"/>
      <c r="AK122" s="402">
        <v>0</v>
      </c>
      <c r="AL122" s="402">
        <v>19</v>
      </c>
      <c r="AM122" s="402">
        <v>0</v>
      </c>
      <c r="AN122" s="402">
        <v>4</v>
      </c>
      <c r="AO122" s="402"/>
      <c r="AP122" s="402"/>
      <c r="AQ122" s="402"/>
      <c r="AR122" s="408">
        <f t="shared" si="27"/>
        <v>0</v>
      </c>
      <c r="AS122" s="402" t="str">
        <f t="shared" si="28"/>
        <v/>
      </c>
      <c r="AT122" s="402" t="str">
        <f t="shared" si="29"/>
        <v/>
      </c>
      <c r="AU122" s="402" t="str">
        <f t="shared" si="30"/>
        <v/>
      </c>
      <c r="AV122" s="402" t="str">
        <f t="shared" si="31"/>
        <v/>
      </c>
      <c r="AW122" s="402"/>
      <c r="AX122" s="402"/>
      <c r="AY122" s="402"/>
      <c r="AZ122" s="402"/>
      <c r="BA122" s="402"/>
      <c r="BB122" s="402"/>
      <c r="BC122" s="402"/>
      <c r="BD122" s="402"/>
      <c r="BE122" s="402"/>
      <c r="BF122" s="402"/>
      <c r="BG122" s="402"/>
      <c r="BH122" s="402"/>
      <c r="BI122" s="402"/>
      <c r="BJ122" s="402"/>
      <c r="BK122" s="402"/>
      <c r="BL122" s="402"/>
      <c r="BM122" s="402"/>
      <c r="BN122" s="402"/>
      <c r="BO122" s="402"/>
      <c r="BP122" s="402"/>
      <c r="BQ122" s="402"/>
      <c r="BR122" s="402"/>
      <c r="BS122" s="402"/>
      <c r="BT122" s="402"/>
      <c r="BU122" s="402"/>
      <c r="BV122" s="402"/>
      <c r="BW122" s="402"/>
      <c r="BX122" s="402"/>
      <c r="BY122" s="355" t="s">
        <v>1549</v>
      </c>
      <c r="BZ122" s="355" t="s">
        <v>1550</v>
      </c>
      <c r="CA122" s="355" t="s">
        <v>1551</v>
      </c>
      <c r="CB122" s="355" t="s">
        <v>1552</v>
      </c>
      <c r="CF122" s="351" t="s">
        <v>35</v>
      </c>
      <c r="CG122" s="351" t="s">
        <v>131</v>
      </c>
      <c r="CH122" s="352">
        <v>21</v>
      </c>
      <c r="CI122" s="352">
        <v>1190</v>
      </c>
    </row>
    <row r="123" spans="5:87" ht="14.25" customHeight="1" x14ac:dyDescent="0.25">
      <c r="E123" s="364">
        <v>1</v>
      </c>
      <c r="F123" s="368">
        <v>6</v>
      </c>
      <c r="G123" s="214">
        <f t="shared" si="20"/>
        <v>0</v>
      </c>
      <c r="H123" s="366">
        <v>0</v>
      </c>
      <c r="I123" s="366">
        <v>0</v>
      </c>
      <c r="J123" s="408">
        <f t="shared" si="21"/>
        <v>8</v>
      </c>
      <c r="K123" s="403" t="str">
        <f t="shared" si="16"/>
        <v xml:space="preserve">besoin d'avoir sa place sociale / besoin de tout avoir immédiatement </v>
      </c>
      <c r="L123" s="381">
        <v>6</v>
      </c>
      <c r="M123" s="408">
        <f t="shared" si="22"/>
        <v>9</v>
      </c>
      <c r="N123" s="403" t="str">
        <f t="shared" si="17"/>
        <v>refus du soutien collectif ou devoir être soutenu par le collectif</v>
      </c>
      <c r="O123" s="410" t="s">
        <v>131</v>
      </c>
      <c r="P123" s="418"/>
      <c r="Q123" s="418"/>
      <c r="R123" s="418"/>
      <c r="S123" s="402"/>
      <c r="T123" s="402" t="str">
        <f t="shared" si="23"/>
        <v>--</v>
      </c>
      <c r="U123" s="428">
        <f t="shared" si="24"/>
        <v>0</v>
      </c>
      <c r="V123" s="408">
        <f t="shared" si="25"/>
        <v>11</v>
      </c>
      <c r="W123" s="403" t="str">
        <f t="shared" si="18"/>
        <v xml:space="preserve">besoin d'avoir sa place sociale / besoin de tout avoir immédiatement </v>
      </c>
      <c r="X123" s="381">
        <v>6</v>
      </c>
      <c r="Y123" s="408">
        <f t="shared" si="26"/>
        <v>8</v>
      </c>
      <c r="Z123" s="403" t="str">
        <f t="shared" si="19"/>
        <v>refus du soutien collectif ou devoir être soutenu par le collectif</v>
      </c>
      <c r="AB123" s="369">
        <v>6</v>
      </c>
      <c r="AC123" s="402"/>
      <c r="AD123" s="402"/>
      <c r="AE123" s="402"/>
      <c r="AF123" s="402"/>
      <c r="AG123" s="402"/>
      <c r="AH123" s="402"/>
      <c r="AI123" s="402"/>
      <c r="AJ123" s="402"/>
      <c r="AK123" s="402">
        <v>8</v>
      </c>
      <c r="AL123" s="402">
        <v>9</v>
      </c>
      <c r="AM123" s="402">
        <v>11</v>
      </c>
      <c r="AN123" s="402">
        <v>8</v>
      </c>
      <c r="AO123" s="402"/>
      <c r="AP123" s="402"/>
      <c r="AQ123" s="402"/>
      <c r="AR123" s="408">
        <f t="shared" si="27"/>
        <v>0</v>
      </c>
      <c r="AS123" s="402" t="str">
        <f t="shared" si="28"/>
        <v/>
      </c>
      <c r="AT123" s="402" t="str">
        <f t="shared" si="29"/>
        <v/>
      </c>
      <c r="AU123" s="402" t="str">
        <f t="shared" si="30"/>
        <v/>
      </c>
      <c r="AV123" s="402" t="str">
        <f t="shared" si="31"/>
        <v/>
      </c>
      <c r="AW123" s="402"/>
      <c r="AX123" s="402"/>
      <c r="AY123" s="402"/>
      <c r="AZ123" s="402"/>
      <c r="BA123" s="402"/>
      <c r="BB123" s="402"/>
      <c r="BC123" s="402"/>
      <c r="BD123" s="402"/>
      <c r="BE123" s="402"/>
      <c r="BF123" s="402"/>
      <c r="BG123" s="402"/>
      <c r="BH123" s="402"/>
      <c r="BI123" s="402"/>
      <c r="BJ123" s="402"/>
      <c r="BK123" s="402"/>
      <c r="BL123" s="402"/>
      <c r="BM123" s="402"/>
      <c r="BN123" s="402"/>
      <c r="BO123" s="402"/>
      <c r="BP123" s="402"/>
      <c r="BQ123" s="402"/>
      <c r="BR123" s="402"/>
      <c r="BS123" s="402"/>
      <c r="BT123" s="402"/>
      <c r="BU123" s="402"/>
      <c r="BV123" s="402"/>
      <c r="BW123" s="402"/>
      <c r="BX123" s="402"/>
      <c r="BY123" s="355" t="s">
        <v>1553</v>
      </c>
      <c r="BZ123" s="355" t="s">
        <v>1554</v>
      </c>
      <c r="CA123" s="355" t="s">
        <v>1555</v>
      </c>
      <c r="CB123" s="355" t="s">
        <v>188</v>
      </c>
      <c r="CF123" s="351" t="s">
        <v>35</v>
      </c>
      <c r="CG123" s="351" t="s">
        <v>131</v>
      </c>
      <c r="CH123" s="352">
        <v>21</v>
      </c>
      <c r="CI123" s="352">
        <v>1200</v>
      </c>
    </row>
    <row r="124" spans="5:87" ht="14.25" customHeight="1" x14ac:dyDescent="0.25">
      <c r="E124" s="364">
        <v>1</v>
      </c>
      <c r="F124" s="368">
        <v>6</v>
      </c>
      <c r="G124" s="214">
        <f t="shared" si="20"/>
        <v>0</v>
      </c>
      <c r="H124" s="366">
        <v>0</v>
      </c>
      <c r="I124" s="366">
        <v>0</v>
      </c>
      <c r="J124" s="408">
        <f t="shared" si="21"/>
        <v>0</v>
      </c>
      <c r="K124" s="403" t="str">
        <f t="shared" si="16"/>
        <v/>
      </c>
      <c r="L124" s="381">
        <v>6</v>
      </c>
      <c r="M124" s="408">
        <f t="shared" si="22"/>
        <v>15</v>
      </c>
      <c r="N124" s="403" t="str">
        <f t="shared" si="17"/>
        <v xml:space="preserve">être sur le qui-vive / difficulté à collaborer / mais peur d’être tout seul </v>
      </c>
      <c r="O124" s="410" t="s">
        <v>131</v>
      </c>
      <c r="P124" s="418"/>
      <c r="Q124" s="418"/>
      <c r="R124" s="418"/>
      <c r="S124" s="402"/>
      <c r="T124" s="402" t="str">
        <f t="shared" si="23"/>
        <v>--</v>
      </c>
      <c r="U124" s="428">
        <f t="shared" si="24"/>
        <v>0</v>
      </c>
      <c r="V124" s="408">
        <f t="shared" si="25"/>
        <v>13</v>
      </c>
      <c r="W124" s="403" t="str">
        <f t="shared" si="18"/>
        <v>besoin de communiquer avec tous les règnes / connexion avec la conscience collective</v>
      </c>
      <c r="X124" s="381">
        <v>6</v>
      </c>
      <c r="Y124" s="408">
        <f t="shared" si="26"/>
        <v>11</v>
      </c>
      <c r="Z124" s="403" t="str">
        <f t="shared" si="19"/>
        <v xml:space="preserve">être sur le qui-vive / difficulté à collaborer / mais peur d’être tout seul </v>
      </c>
      <c r="AB124" s="369">
        <v>6</v>
      </c>
      <c r="AC124" s="402"/>
      <c r="AD124" s="402"/>
      <c r="AE124" s="402"/>
      <c r="AF124" s="402"/>
      <c r="AG124" s="402"/>
      <c r="AH124" s="402"/>
      <c r="AI124" s="402"/>
      <c r="AJ124" s="402"/>
      <c r="AK124" s="402">
        <v>0</v>
      </c>
      <c r="AL124" s="402">
        <v>15</v>
      </c>
      <c r="AM124" s="402">
        <v>13</v>
      </c>
      <c r="AN124" s="402">
        <v>11</v>
      </c>
      <c r="AO124" s="402"/>
      <c r="AP124" s="402"/>
      <c r="AQ124" s="402"/>
      <c r="AR124" s="408">
        <f t="shared" si="27"/>
        <v>0</v>
      </c>
      <c r="AS124" s="402" t="str">
        <f t="shared" si="28"/>
        <v/>
      </c>
      <c r="AT124" s="402" t="str">
        <f t="shared" si="29"/>
        <v/>
      </c>
      <c r="AU124" s="402" t="str">
        <f t="shared" si="30"/>
        <v/>
      </c>
      <c r="AV124" s="402" t="str">
        <f t="shared" si="31"/>
        <v/>
      </c>
      <c r="AW124" s="402"/>
      <c r="AX124" s="402"/>
      <c r="AY124" s="402"/>
      <c r="AZ124" s="402"/>
      <c r="BA124" s="402"/>
      <c r="BB124" s="402"/>
      <c r="BC124" s="402"/>
      <c r="BD124" s="402"/>
      <c r="BE124" s="402"/>
      <c r="BF124" s="402"/>
      <c r="BG124" s="402"/>
      <c r="BH124" s="402"/>
      <c r="BI124" s="402"/>
      <c r="BJ124" s="402"/>
      <c r="BK124" s="402"/>
      <c r="BL124" s="402"/>
      <c r="BM124" s="402"/>
      <c r="BN124" s="402"/>
      <c r="BO124" s="402"/>
      <c r="BP124" s="402"/>
      <c r="BQ124" s="402"/>
      <c r="BR124" s="402"/>
      <c r="BS124" s="402"/>
      <c r="BT124" s="402"/>
      <c r="BU124" s="402"/>
      <c r="BV124" s="402"/>
      <c r="BW124" s="402"/>
      <c r="BX124" s="402"/>
      <c r="BY124" s="355" t="s">
        <v>1556</v>
      </c>
      <c r="BZ124" s="355" t="s">
        <v>1557</v>
      </c>
      <c r="CA124" s="355" t="s">
        <v>1558</v>
      </c>
      <c r="CB124" s="355" t="s">
        <v>1559</v>
      </c>
      <c r="CF124" s="351" t="s">
        <v>35</v>
      </c>
      <c r="CG124" s="351" t="s">
        <v>131</v>
      </c>
      <c r="CH124" s="352">
        <v>21</v>
      </c>
      <c r="CI124" s="352">
        <v>1210</v>
      </c>
    </row>
    <row r="125" spans="5:87" ht="14.25" customHeight="1" x14ac:dyDescent="0.25">
      <c r="E125" s="364">
        <v>1</v>
      </c>
      <c r="F125" s="368">
        <v>7</v>
      </c>
      <c r="G125" s="214">
        <f t="shared" si="20"/>
        <v>0</v>
      </c>
      <c r="H125" s="366">
        <v>0</v>
      </c>
      <c r="I125" s="366">
        <v>0</v>
      </c>
      <c r="J125" s="408">
        <f t="shared" si="21"/>
        <v>0</v>
      </c>
      <c r="K125" s="403" t="str">
        <f t="shared" si="16"/>
        <v/>
      </c>
      <c r="L125" s="381">
        <v>7</v>
      </c>
      <c r="M125" s="408">
        <f t="shared" si="22"/>
        <v>7</v>
      </c>
      <c r="N125" s="403" t="str">
        <f t="shared" si="17"/>
        <v>enthousiasme excessif / dispersion dans la création / trop de pensées non concrètes</v>
      </c>
      <c r="O125" s="410" t="s">
        <v>132</v>
      </c>
      <c r="P125" s="418"/>
      <c r="Q125" s="418"/>
      <c r="R125" s="418"/>
      <c r="S125" s="402"/>
      <c r="T125" s="402" t="str">
        <f t="shared" si="23"/>
        <v>--</v>
      </c>
      <c r="U125" s="428">
        <f t="shared" si="24"/>
        <v>0</v>
      </c>
      <c r="V125" s="408">
        <f t="shared" si="25"/>
        <v>0</v>
      </c>
      <c r="W125" s="403" t="str">
        <f t="shared" si="18"/>
        <v/>
      </c>
      <c r="X125" s="381">
        <v>7</v>
      </c>
      <c r="Y125" s="408">
        <f t="shared" si="26"/>
        <v>4</v>
      </c>
      <c r="Z125" s="403" t="str">
        <f t="shared" si="19"/>
        <v>enthousiasme excessif / dispersion dans la création / trop de pensées non concrètes</v>
      </c>
      <c r="AB125" s="369">
        <v>7</v>
      </c>
      <c r="AC125" s="402"/>
      <c r="AD125" s="402"/>
      <c r="AE125" s="402"/>
      <c r="AF125" s="402"/>
      <c r="AG125" s="402"/>
      <c r="AH125" s="402"/>
      <c r="AI125" s="402"/>
      <c r="AJ125" s="402"/>
      <c r="AK125" s="402">
        <v>0</v>
      </c>
      <c r="AL125" s="402">
        <v>7</v>
      </c>
      <c r="AM125" s="402">
        <v>0</v>
      </c>
      <c r="AN125" s="402">
        <v>4</v>
      </c>
      <c r="AO125" s="402"/>
      <c r="AP125" s="402"/>
      <c r="AQ125" s="402"/>
      <c r="AR125" s="408">
        <f t="shared" si="27"/>
        <v>0</v>
      </c>
      <c r="AS125" s="402" t="str">
        <f t="shared" si="28"/>
        <v/>
      </c>
      <c r="AT125" s="402" t="str">
        <f t="shared" si="29"/>
        <v/>
      </c>
      <c r="AU125" s="402" t="str">
        <f t="shared" si="30"/>
        <v/>
      </c>
      <c r="AV125" s="402" t="str">
        <f t="shared" si="31"/>
        <v/>
      </c>
      <c r="AW125" s="402"/>
      <c r="AX125" s="402"/>
      <c r="AY125" s="402"/>
      <c r="AZ125" s="402"/>
      <c r="BA125" s="402"/>
      <c r="BB125" s="402"/>
      <c r="BC125" s="402"/>
      <c r="BD125" s="402"/>
      <c r="BE125" s="402"/>
      <c r="BF125" s="402"/>
      <c r="BG125" s="402"/>
      <c r="BH125" s="402"/>
      <c r="BI125" s="402"/>
      <c r="BJ125" s="402"/>
      <c r="BK125" s="402"/>
      <c r="BL125" s="402"/>
      <c r="BM125" s="402"/>
      <c r="BN125" s="402"/>
      <c r="BO125" s="402"/>
      <c r="BP125" s="402"/>
      <c r="BQ125" s="402"/>
      <c r="BR125" s="402"/>
      <c r="BS125" s="402"/>
      <c r="BT125" s="402"/>
      <c r="BU125" s="402"/>
      <c r="BV125" s="402"/>
      <c r="BW125" s="402"/>
      <c r="BX125" s="402"/>
      <c r="BY125" s="355" t="s">
        <v>1560</v>
      </c>
      <c r="BZ125" s="355" t="s">
        <v>1561</v>
      </c>
      <c r="CA125" s="355" t="s">
        <v>1562</v>
      </c>
      <c r="CB125" s="355" t="s">
        <v>1563</v>
      </c>
      <c r="CF125" s="351" t="s">
        <v>46</v>
      </c>
      <c r="CG125" s="351" t="s">
        <v>132</v>
      </c>
      <c r="CH125" s="352">
        <v>22</v>
      </c>
      <c r="CI125" s="352">
        <v>1220</v>
      </c>
    </row>
    <row r="126" spans="5:87" ht="14.25" customHeight="1" x14ac:dyDescent="0.25">
      <c r="E126" s="364">
        <v>1</v>
      </c>
      <c r="F126" s="368">
        <v>7</v>
      </c>
      <c r="G126" s="214">
        <f t="shared" si="20"/>
        <v>0</v>
      </c>
      <c r="H126" s="366">
        <v>2</v>
      </c>
      <c r="I126" s="366">
        <v>2</v>
      </c>
      <c r="J126" s="408">
        <f t="shared" si="21"/>
        <v>0</v>
      </c>
      <c r="K126" s="403" t="str">
        <f t="shared" si="16"/>
        <v/>
      </c>
      <c r="L126" s="381">
        <v>7</v>
      </c>
      <c r="M126" s="408">
        <f t="shared" si="22"/>
        <v>13</v>
      </c>
      <c r="N126" s="403" t="str">
        <f t="shared" si="17"/>
        <v>envie d’agir ou de réagir / de pouvoir décider / maintenir ses décisions</v>
      </c>
      <c r="O126" s="410" t="s">
        <v>132</v>
      </c>
      <c r="P126" s="418"/>
      <c r="Q126" s="418"/>
      <c r="R126" s="418"/>
      <c r="S126" s="402"/>
      <c r="T126" s="402" t="str">
        <f t="shared" si="23"/>
        <v>--</v>
      </c>
      <c r="U126" s="428">
        <f t="shared" si="24"/>
        <v>0</v>
      </c>
      <c r="V126" s="408">
        <f t="shared" si="25"/>
        <v>0</v>
      </c>
      <c r="W126" s="403" t="str">
        <f t="shared" si="18"/>
        <v/>
      </c>
      <c r="X126" s="381">
        <v>7</v>
      </c>
      <c r="Y126" s="408">
        <f t="shared" si="26"/>
        <v>6</v>
      </c>
      <c r="Z126" s="403" t="str">
        <f t="shared" si="19"/>
        <v>envie d’agir ou de réagir / de pouvoir décider / maintenir ses décisions</v>
      </c>
      <c r="AB126" s="369">
        <v>7</v>
      </c>
      <c r="AC126" s="402"/>
      <c r="AD126" s="402"/>
      <c r="AE126" s="402"/>
      <c r="AF126" s="402"/>
      <c r="AG126" s="402"/>
      <c r="AH126" s="402"/>
      <c r="AI126" s="402"/>
      <c r="AJ126" s="402"/>
      <c r="AK126" s="402">
        <v>0</v>
      </c>
      <c r="AL126" s="402">
        <v>13</v>
      </c>
      <c r="AM126" s="402">
        <v>0</v>
      </c>
      <c r="AN126" s="402">
        <v>6</v>
      </c>
      <c r="AO126" s="402"/>
      <c r="AP126" s="402"/>
      <c r="AQ126" s="402"/>
      <c r="AR126" s="408">
        <f t="shared" si="27"/>
        <v>0</v>
      </c>
      <c r="AS126" s="402" t="str">
        <f t="shared" si="28"/>
        <v/>
      </c>
      <c r="AT126" s="402" t="str">
        <f t="shared" si="29"/>
        <v/>
      </c>
      <c r="AU126" s="402" t="str">
        <f t="shared" si="30"/>
        <v/>
      </c>
      <c r="AV126" s="402" t="str">
        <f t="shared" si="31"/>
        <v/>
      </c>
      <c r="AW126" s="402"/>
      <c r="AX126" s="402"/>
      <c r="AY126" s="402"/>
      <c r="AZ126" s="402"/>
      <c r="BA126" s="402"/>
      <c r="BB126" s="402"/>
      <c r="BC126" s="402"/>
      <c r="BD126" s="402"/>
      <c r="BE126" s="402"/>
      <c r="BF126" s="402"/>
      <c r="BG126" s="402"/>
      <c r="BH126" s="402"/>
      <c r="BI126" s="402"/>
      <c r="BJ126" s="402"/>
      <c r="BK126" s="402"/>
      <c r="BL126" s="402"/>
      <c r="BM126" s="402"/>
      <c r="BN126" s="402"/>
      <c r="BO126" s="402"/>
      <c r="BP126" s="402"/>
      <c r="BQ126" s="402"/>
      <c r="BR126" s="402"/>
      <c r="BS126" s="402"/>
      <c r="BT126" s="402"/>
      <c r="BU126" s="402"/>
      <c r="BV126" s="402"/>
      <c r="BW126" s="402"/>
      <c r="BX126" s="402"/>
      <c r="BY126" s="355" t="s">
        <v>1564</v>
      </c>
      <c r="BZ126" s="355" t="s">
        <v>1565</v>
      </c>
      <c r="CA126" s="355" t="s">
        <v>1566</v>
      </c>
      <c r="CB126" s="355" t="s">
        <v>1567</v>
      </c>
      <c r="CF126" s="351" t="s">
        <v>46</v>
      </c>
      <c r="CG126" s="351" t="s">
        <v>132</v>
      </c>
      <c r="CH126" s="352">
        <v>22</v>
      </c>
      <c r="CI126" s="352">
        <v>1230</v>
      </c>
    </row>
    <row r="127" spans="5:87" ht="14.25" customHeight="1" x14ac:dyDescent="0.25">
      <c r="E127" s="364">
        <v>1</v>
      </c>
      <c r="F127" s="368">
        <v>7</v>
      </c>
      <c r="G127" s="214">
        <f t="shared" si="20"/>
        <v>0</v>
      </c>
      <c r="H127" s="366">
        <v>1</v>
      </c>
      <c r="I127" s="366">
        <v>0</v>
      </c>
      <c r="J127" s="408">
        <f t="shared" si="21"/>
        <v>0</v>
      </c>
      <c r="K127" s="403" t="str">
        <f t="shared" si="16"/>
        <v/>
      </c>
      <c r="L127" s="381">
        <v>7</v>
      </c>
      <c r="M127" s="408">
        <f t="shared" si="22"/>
        <v>17</v>
      </c>
      <c r="N127" s="403" t="str">
        <f t="shared" si="17"/>
        <v>réactivité contre les contraintes extérieures / bouillonnement intérieur</v>
      </c>
      <c r="O127" s="410" t="s">
        <v>132</v>
      </c>
      <c r="P127" s="418"/>
      <c r="Q127" s="418"/>
      <c r="R127" s="418"/>
      <c r="S127" s="402"/>
      <c r="T127" s="402" t="str">
        <f t="shared" si="23"/>
        <v>--</v>
      </c>
      <c r="U127" s="428">
        <f t="shared" si="24"/>
        <v>0</v>
      </c>
      <c r="V127" s="408">
        <f t="shared" si="25"/>
        <v>8</v>
      </c>
      <c r="W127" s="403" t="str">
        <f t="shared" si="18"/>
        <v>besoin de mettre une limite incontestable / affirmer sa puissance</v>
      </c>
      <c r="X127" s="381">
        <v>7</v>
      </c>
      <c r="Y127" s="408">
        <f t="shared" si="26"/>
        <v>11</v>
      </c>
      <c r="Z127" s="403" t="str">
        <f t="shared" si="19"/>
        <v>réactivité contre les contraintes extérieures / bouillonnement intérieur</v>
      </c>
      <c r="AB127" s="369">
        <v>7</v>
      </c>
      <c r="AC127" s="402"/>
      <c r="AD127" s="402"/>
      <c r="AE127" s="402"/>
      <c r="AF127" s="402"/>
      <c r="AG127" s="402"/>
      <c r="AH127" s="402"/>
      <c r="AI127" s="402"/>
      <c r="AJ127" s="402"/>
      <c r="AK127" s="402">
        <v>0</v>
      </c>
      <c r="AL127" s="402">
        <v>17</v>
      </c>
      <c r="AM127" s="402">
        <v>8</v>
      </c>
      <c r="AN127" s="402">
        <v>11</v>
      </c>
      <c r="AO127" s="402"/>
      <c r="AP127" s="402"/>
      <c r="AQ127" s="402"/>
      <c r="AR127" s="408">
        <f t="shared" si="27"/>
        <v>0</v>
      </c>
      <c r="AS127" s="402" t="str">
        <f t="shared" si="28"/>
        <v/>
      </c>
      <c r="AT127" s="402" t="str">
        <f t="shared" si="29"/>
        <v/>
      </c>
      <c r="AU127" s="402" t="str">
        <f t="shared" si="30"/>
        <v/>
      </c>
      <c r="AV127" s="402" t="str">
        <f t="shared" si="31"/>
        <v/>
      </c>
      <c r="AW127" s="402"/>
      <c r="AX127" s="402"/>
      <c r="AY127" s="402"/>
      <c r="AZ127" s="402"/>
      <c r="BA127" s="402"/>
      <c r="BB127" s="402"/>
      <c r="BC127" s="402"/>
      <c r="BD127" s="402"/>
      <c r="BE127" s="402"/>
      <c r="BF127" s="402"/>
      <c r="BG127" s="402"/>
      <c r="BH127" s="402"/>
      <c r="BI127" s="402"/>
      <c r="BJ127" s="402"/>
      <c r="BK127" s="402"/>
      <c r="BL127" s="402"/>
      <c r="BM127" s="402"/>
      <c r="BN127" s="402"/>
      <c r="BO127" s="402"/>
      <c r="BP127" s="402"/>
      <c r="BQ127" s="402"/>
      <c r="BR127" s="402"/>
      <c r="BS127" s="402"/>
      <c r="BT127" s="402"/>
      <c r="BU127" s="402"/>
      <c r="BV127" s="402"/>
      <c r="BW127" s="402"/>
      <c r="BX127" s="402"/>
      <c r="BY127" s="355" t="s">
        <v>1568</v>
      </c>
      <c r="BZ127" s="355" t="s">
        <v>1569</v>
      </c>
      <c r="CA127" s="355" t="s">
        <v>1570</v>
      </c>
      <c r="CB127" s="355" t="s">
        <v>1571</v>
      </c>
      <c r="CF127" s="351" t="s">
        <v>46</v>
      </c>
      <c r="CG127" s="351" t="s">
        <v>132</v>
      </c>
      <c r="CH127" s="352">
        <v>22</v>
      </c>
      <c r="CI127" s="352">
        <v>1240</v>
      </c>
    </row>
    <row r="128" spans="5:87" ht="14.25" customHeight="1" x14ac:dyDescent="0.25">
      <c r="E128" s="364">
        <v>1</v>
      </c>
      <c r="F128" s="368">
        <v>7</v>
      </c>
      <c r="G128" s="214">
        <f t="shared" si="20"/>
        <v>0</v>
      </c>
      <c r="H128" s="366">
        <v>-1</v>
      </c>
      <c r="I128" s="366">
        <v>0</v>
      </c>
      <c r="J128" s="408">
        <f t="shared" si="21"/>
        <v>6</v>
      </c>
      <c r="K128" s="403" t="str">
        <f t="shared" si="16"/>
        <v>besoin de gérer des informations / imaginaire et claire-information actifs / mental clair</v>
      </c>
      <c r="L128" s="381">
        <v>7</v>
      </c>
      <c r="M128" s="408">
        <f t="shared" si="22"/>
        <v>19</v>
      </c>
      <c r="N128" s="403" t="str">
        <f t="shared" si="17"/>
        <v>dispersion ou distraction / submergé par les informations / déconnecté de la réalité</v>
      </c>
      <c r="O128" s="410" t="s">
        <v>132</v>
      </c>
      <c r="P128" s="418"/>
      <c r="Q128" s="418"/>
      <c r="R128" s="418"/>
      <c r="S128" s="402"/>
      <c r="T128" s="402" t="str">
        <f t="shared" si="23"/>
        <v>--</v>
      </c>
      <c r="U128" s="428">
        <f t="shared" si="24"/>
        <v>0</v>
      </c>
      <c r="V128" s="408">
        <f t="shared" si="25"/>
        <v>0</v>
      </c>
      <c r="W128" s="403" t="str">
        <f t="shared" si="18"/>
        <v/>
      </c>
      <c r="X128" s="381">
        <v>7</v>
      </c>
      <c r="Y128" s="408">
        <f t="shared" si="26"/>
        <v>13</v>
      </c>
      <c r="Z128" s="403" t="str">
        <f t="shared" si="19"/>
        <v>dispersion ou distraction / submergé par les informations / déconnecté de la réalité</v>
      </c>
      <c r="AB128" s="369">
        <v>7</v>
      </c>
      <c r="AC128" s="402"/>
      <c r="AD128" s="402"/>
      <c r="AE128" s="402"/>
      <c r="AF128" s="402"/>
      <c r="AG128" s="402"/>
      <c r="AH128" s="402"/>
      <c r="AI128" s="402"/>
      <c r="AJ128" s="402"/>
      <c r="AK128" s="402">
        <v>6</v>
      </c>
      <c r="AL128" s="402">
        <v>19</v>
      </c>
      <c r="AM128" s="402">
        <v>0</v>
      </c>
      <c r="AN128" s="402">
        <v>13</v>
      </c>
      <c r="AO128" s="402"/>
      <c r="AP128" s="402"/>
      <c r="AQ128" s="402"/>
      <c r="AR128" s="408">
        <f t="shared" si="27"/>
        <v>0</v>
      </c>
      <c r="AS128" s="402" t="str">
        <f t="shared" si="28"/>
        <v/>
      </c>
      <c r="AT128" s="402" t="str">
        <f t="shared" si="29"/>
        <v/>
      </c>
      <c r="AU128" s="402" t="str">
        <f t="shared" si="30"/>
        <v/>
      </c>
      <c r="AV128" s="402" t="str">
        <f t="shared" si="31"/>
        <v/>
      </c>
      <c r="AW128" s="402"/>
      <c r="AX128" s="402"/>
      <c r="AY128" s="402"/>
      <c r="AZ128" s="402"/>
      <c r="BA128" s="402"/>
      <c r="BB128" s="402"/>
      <c r="BC128" s="402"/>
      <c r="BD128" s="402"/>
      <c r="BE128" s="402"/>
      <c r="BF128" s="402"/>
      <c r="BG128" s="402"/>
      <c r="BH128" s="402"/>
      <c r="BI128" s="402"/>
      <c r="BJ128" s="402"/>
      <c r="BK128" s="402"/>
      <c r="BL128" s="402"/>
      <c r="BM128" s="402"/>
      <c r="BN128" s="402"/>
      <c r="BO128" s="402"/>
      <c r="BP128" s="402"/>
      <c r="BQ128" s="402"/>
      <c r="BR128" s="402"/>
      <c r="BS128" s="402"/>
      <c r="BT128" s="402"/>
      <c r="BU128" s="402"/>
      <c r="BV128" s="402"/>
      <c r="BW128" s="402"/>
      <c r="BX128" s="402"/>
      <c r="BY128" s="355" t="s">
        <v>1572</v>
      </c>
      <c r="BZ128" s="355" t="s">
        <v>1573</v>
      </c>
      <c r="CA128" s="355" t="s">
        <v>1574</v>
      </c>
      <c r="CB128" s="355" t="s">
        <v>1575</v>
      </c>
      <c r="CF128" s="351" t="s">
        <v>46</v>
      </c>
      <c r="CG128" s="351" t="s">
        <v>132</v>
      </c>
      <c r="CH128" s="352">
        <v>22</v>
      </c>
      <c r="CI128" s="352">
        <v>1250</v>
      </c>
    </row>
    <row r="129" spans="5:87" ht="14.25" customHeight="1" x14ac:dyDescent="0.25">
      <c r="E129" s="364">
        <v>1</v>
      </c>
      <c r="F129" s="368">
        <v>7</v>
      </c>
      <c r="G129" s="214">
        <f t="shared" si="20"/>
        <v>0</v>
      </c>
      <c r="H129" s="366">
        <v>0</v>
      </c>
      <c r="I129" s="366">
        <v>0</v>
      </c>
      <c r="J129" s="408">
        <f t="shared" si="21"/>
        <v>0</v>
      </c>
      <c r="K129" s="403" t="str">
        <f t="shared" si="16"/>
        <v/>
      </c>
      <c r="L129" s="381">
        <v>7</v>
      </c>
      <c r="M129" s="408">
        <f t="shared" si="22"/>
        <v>11</v>
      </c>
      <c r="N129" s="403" t="str">
        <f t="shared" si="17"/>
        <v>besoin d'avoir raison / tenir sa position à tout prix / ne pas supporter d'être contredit</v>
      </c>
      <c r="O129" s="410" t="s">
        <v>132</v>
      </c>
      <c r="P129" s="418"/>
      <c r="Q129" s="418"/>
      <c r="R129" s="418"/>
      <c r="S129" s="402"/>
      <c r="T129" s="402" t="str">
        <f t="shared" si="23"/>
        <v>--</v>
      </c>
      <c r="U129" s="428">
        <f t="shared" si="24"/>
        <v>0</v>
      </c>
      <c r="V129" s="408">
        <f t="shared" si="25"/>
        <v>0</v>
      </c>
      <c r="W129" s="403" t="str">
        <f t="shared" si="18"/>
        <v/>
      </c>
      <c r="X129" s="381">
        <v>7</v>
      </c>
      <c r="Y129" s="408">
        <f t="shared" si="26"/>
        <v>12</v>
      </c>
      <c r="Z129" s="403" t="str">
        <f t="shared" si="19"/>
        <v>besoin d'avoir raison / tenir sa position à tout prix / ne pas supporter d'être contredit</v>
      </c>
      <c r="AB129" s="369">
        <v>7</v>
      </c>
      <c r="AC129" s="402"/>
      <c r="AD129" s="402"/>
      <c r="AE129" s="402"/>
      <c r="AF129" s="402"/>
      <c r="AG129" s="402"/>
      <c r="AH129" s="402"/>
      <c r="AI129" s="402"/>
      <c r="AJ129" s="402"/>
      <c r="AK129" s="402">
        <v>0</v>
      </c>
      <c r="AL129" s="402">
        <v>11</v>
      </c>
      <c r="AM129" s="402">
        <v>0</v>
      </c>
      <c r="AN129" s="402">
        <v>12</v>
      </c>
      <c r="AO129" s="402"/>
      <c r="AP129" s="402"/>
      <c r="AQ129" s="402"/>
      <c r="AR129" s="408">
        <f t="shared" si="27"/>
        <v>0</v>
      </c>
      <c r="AS129" s="402" t="str">
        <f t="shared" si="28"/>
        <v/>
      </c>
      <c r="AT129" s="402" t="str">
        <f t="shared" si="29"/>
        <v/>
      </c>
      <c r="AU129" s="402" t="str">
        <f t="shared" si="30"/>
        <v/>
      </c>
      <c r="AV129" s="402" t="str">
        <f t="shared" si="31"/>
        <v/>
      </c>
      <c r="AW129" s="402"/>
      <c r="AX129" s="402"/>
      <c r="AY129" s="402"/>
      <c r="AZ129" s="402"/>
      <c r="BA129" s="402"/>
      <c r="BB129" s="402"/>
      <c r="BC129" s="402"/>
      <c r="BD129" s="402"/>
      <c r="BE129" s="402"/>
      <c r="BF129" s="402"/>
      <c r="BG129" s="402"/>
      <c r="BH129" s="402"/>
      <c r="BI129" s="402"/>
      <c r="BJ129" s="402"/>
      <c r="BK129" s="402"/>
      <c r="BL129" s="402"/>
      <c r="BM129" s="402"/>
      <c r="BN129" s="402"/>
      <c r="BO129" s="402"/>
      <c r="BP129" s="402"/>
      <c r="BQ129" s="402"/>
      <c r="BR129" s="402"/>
      <c r="BS129" s="402"/>
      <c r="BT129" s="402"/>
      <c r="BU129" s="402"/>
      <c r="BV129" s="402"/>
      <c r="BW129" s="402"/>
      <c r="BX129" s="402"/>
      <c r="BY129" s="355" t="s">
        <v>189</v>
      </c>
      <c r="BZ129" s="355" t="s">
        <v>190</v>
      </c>
      <c r="CA129" s="355" t="s">
        <v>1576</v>
      </c>
      <c r="CB129" s="355" t="s">
        <v>1577</v>
      </c>
      <c r="CF129" s="351" t="s">
        <v>46</v>
      </c>
      <c r="CG129" s="351" t="s">
        <v>132</v>
      </c>
      <c r="CH129" s="352">
        <v>22</v>
      </c>
      <c r="CI129" s="352">
        <v>1260</v>
      </c>
    </row>
    <row r="130" spans="5:87" ht="14.25" customHeight="1" x14ac:dyDescent="0.25">
      <c r="E130" s="364">
        <v>1</v>
      </c>
      <c r="F130" s="368">
        <v>7</v>
      </c>
      <c r="G130" s="214">
        <f t="shared" si="20"/>
        <v>0</v>
      </c>
      <c r="H130" s="366">
        <v>-1</v>
      </c>
      <c r="I130" s="366">
        <v>0</v>
      </c>
      <c r="J130" s="408">
        <f t="shared" si="21"/>
        <v>-7</v>
      </c>
      <c r="K130" s="403" t="str">
        <f t="shared" si="16"/>
        <v>laisser faire / de suivre les autres / être influençable / accepter les rapports de force</v>
      </c>
      <c r="L130" s="381">
        <v>7</v>
      </c>
      <c r="M130" s="408">
        <f t="shared" si="22"/>
        <v>-11</v>
      </c>
      <c r="N130" s="403" t="str">
        <f t="shared" si="17"/>
        <v>respectueux envers les autres et le monde / capacité à jouer toutes sortes de rôles</v>
      </c>
      <c r="O130" s="410" t="s">
        <v>132</v>
      </c>
      <c r="P130" s="418"/>
      <c r="Q130" s="418"/>
      <c r="R130" s="418"/>
      <c r="S130" s="402"/>
      <c r="T130" s="402" t="str">
        <f t="shared" si="23"/>
        <v>--</v>
      </c>
      <c r="U130" s="428">
        <f t="shared" si="24"/>
        <v>0</v>
      </c>
      <c r="V130" s="408">
        <f t="shared" si="25"/>
        <v>0</v>
      </c>
      <c r="W130" s="403" t="str">
        <f t="shared" si="18"/>
        <v/>
      </c>
      <c r="X130" s="381">
        <v>7</v>
      </c>
      <c r="Y130" s="408">
        <f t="shared" si="26"/>
        <v>6</v>
      </c>
      <c r="Z130" s="403" t="str">
        <f t="shared" si="19"/>
        <v>être confronté ou aimer se confronter à d’autres forces</v>
      </c>
      <c r="AB130" s="369">
        <v>7</v>
      </c>
      <c r="AC130" s="402"/>
      <c r="AD130" s="402"/>
      <c r="AE130" s="402"/>
      <c r="AF130" s="402"/>
      <c r="AG130" s="402"/>
      <c r="AH130" s="402"/>
      <c r="AI130" s="402"/>
      <c r="AJ130" s="402"/>
      <c r="AK130" s="402">
        <v>-7</v>
      </c>
      <c r="AL130" s="402">
        <v>-11</v>
      </c>
      <c r="AM130" s="402">
        <v>0</v>
      </c>
      <c r="AN130" s="402">
        <v>6</v>
      </c>
      <c r="AO130" s="402"/>
      <c r="AP130" s="402"/>
      <c r="AQ130" s="402"/>
      <c r="AR130" s="408">
        <f t="shared" si="27"/>
        <v>0</v>
      </c>
      <c r="AS130" s="402" t="str">
        <f t="shared" si="28"/>
        <v/>
      </c>
      <c r="AT130" s="402" t="str">
        <f t="shared" si="29"/>
        <v/>
      </c>
      <c r="AU130" s="402" t="str">
        <f t="shared" si="30"/>
        <v/>
      </c>
      <c r="AV130" s="402" t="str">
        <f t="shared" si="31"/>
        <v/>
      </c>
      <c r="AW130" s="402"/>
      <c r="AX130" s="402"/>
      <c r="AY130" s="402"/>
      <c r="AZ130" s="402"/>
      <c r="BA130" s="402"/>
      <c r="BB130" s="402"/>
      <c r="BC130" s="402"/>
      <c r="BD130" s="402"/>
      <c r="BE130" s="402"/>
      <c r="BF130" s="402"/>
      <c r="BG130" s="402"/>
      <c r="BH130" s="402"/>
      <c r="BI130" s="402"/>
      <c r="BJ130" s="402"/>
      <c r="BK130" s="402"/>
      <c r="BL130" s="402"/>
      <c r="BM130" s="402"/>
      <c r="BN130" s="402"/>
      <c r="BO130" s="402"/>
      <c r="BP130" s="402"/>
      <c r="BQ130" s="402"/>
      <c r="BR130" s="402"/>
      <c r="BS130" s="402"/>
      <c r="BT130" s="402"/>
      <c r="BU130" s="402"/>
      <c r="BV130" s="402"/>
      <c r="BW130" s="402"/>
      <c r="BX130" s="402"/>
      <c r="BY130" s="355" t="s">
        <v>1578</v>
      </c>
      <c r="BZ130" s="355" t="s">
        <v>1579</v>
      </c>
      <c r="CA130" s="355" t="s">
        <v>1580</v>
      </c>
      <c r="CB130" s="355" t="s">
        <v>191</v>
      </c>
      <c r="CF130" s="351" t="s">
        <v>46</v>
      </c>
      <c r="CG130" s="351" t="s">
        <v>132</v>
      </c>
      <c r="CH130" s="352">
        <v>22</v>
      </c>
      <c r="CI130" s="352">
        <v>1270</v>
      </c>
    </row>
    <row r="131" spans="5:87" ht="14.25" customHeight="1" x14ac:dyDescent="0.25">
      <c r="E131" s="364">
        <v>1</v>
      </c>
      <c r="F131" s="368">
        <v>8</v>
      </c>
      <c r="G131" s="214">
        <f t="shared" si="20"/>
        <v>0</v>
      </c>
      <c r="H131" s="366">
        <v>0</v>
      </c>
      <c r="I131" s="366">
        <v>0</v>
      </c>
      <c r="J131" s="408">
        <f t="shared" si="21"/>
        <v>0</v>
      </c>
      <c r="K131" s="403" t="str">
        <f t="shared" si="16"/>
        <v/>
      </c>
      <c r="L131" s="381">
        <v>8</v>
      </c>
      <c r="M131" s="408">
        <f t="shared" si="22"/>
        <v>11</v>
      </c>
      <c r="N131" s="403" t="str">
        <f t="shared" si="17"/>
        <v>tester les limites / besoin de dépasser les limites / parfois irrespect</v>
      </c>
      <c r="O131" s="410" t="s">
        <v>132</v>
      </c>
      <c r="P131" s="418"/>
      <c r="Q131" s="418"/>
      <c r="R131" s="418"/>
      <c r="S131" s="402"/>
      <c r="T131" s="402" t="str">
        <f t="shared" si="23"/>
        <v>--Blocage_gauche</v>
      </c>
      <c r="U131" s="428">
        <f t="shared" si="24"/>
        <v>0</v>
      </c>
      <c r="V131" s="408">
        <f t="shared" si="25"/>
        <v>-9</v>
      </c>
      <c r="W131" s="403" t="str">
        <f t="shared" si="18"/>
        <v>perte de confiance / déception / ne plus se sentir à la hauteur</v>
      </c>
      <c r="X131" s="381">
        <v>8</v>
      </c>
      <c r="Y131" s="408">
        <f t="shared" si="26"/>
        <v>12</v>
      </c>
      <c r="Z131" s="403" t="str">
        <f t="shared" si="19"/>
        <v>tester les limites / besoin de dépasser les limites / parfois irrespect</v>
      </c>
      <c r="AB131" s="369">
        <v>8</v>
      </c>
      <c r="AC131" s="402"/>
      <c r="AD131" s="402"/>
      <c r="AE131" s="402"/>
      <c r="AF131" s="402"/>
      <c r="AG131" s="402"/>
      <c r="AH131" s="402"/>
      <c r="AI131" s="402"/>
      <c r="AJ131" s="402"/>
      <c r="AK131" s="402">
        <v>0</v>
      </c>
      <c r="AL131" s="402">
        <v>11</v>
      </c>
      <c r="AM131" s="402">
        <v>-9</v>
      </c>
      <c r="AN131" s="402">
        <v>12</v>
      </c>
      <c r="AO131" s="402"/>
      <c r="AP131" s="402"/>
      <c r="AQ131" s="402"/>
      <c r="AR131" s="408">
        <f t="shared" si="27"/>
        <v>0</v>
      </c>
      <c r="AS131" s="402" t="str">
        <f t="shared" si="28"/>
        <v/>
      </c>
      <c r="AT131" s="402" t="str">
        <f t="shared" si="29"/>
        <v/>
      </c>
      <c r="AU131" s="402" t="str">
        <f t="shared" si="30"/>
        <v>Blocage_gauche</v>
      </c>
      <c r="AV131" s="402" t="str">
        <f t="shared" si="31"/>
        <v>Blocage_gauche</v>
      </c>
      <c r="AW131" s="402"/>
      <c r="AX131" s="402"/>
      <c r="AY131" s="402"/>
      <c r="AZ131" s="402"/>
      <c r="BA131" s="402"/>
      <c r="BB131" s="402"/>
      <c r="BC131" s="402"/>
      <c r="BD131" s="402"/>
      <c r="BE131" s="402"/>
      <c r="BF131" s="402"/>
      <c r="BG131" s="402"/>
      <c r="BH131" s="402"/>
      <c r="BI131" s="402"/>
      <c r="BJ131" s="402"/>
      <c r="BK131" s="402"/>
      <c r="BL131" s="402"/>
      <c r="BM131" s="402"/>
      <c r="BN131" s="402"/>
      <c r="BO131" s="402"/>
      <c r="BP131" s="402"/>
      <c r="BQ131" s="402"/>
      <c r="BR131" s="402"/>
      <c r="BS131" s="402"/>
      <c r="BT131" s="402"/>
      <c r="BU131" s="402"/>
      <c r="BV131" s="402"/>
      <c r="BW131" s="402"/>
      <c r="BX131" s="402"/>
      <c r="BY131" s="355" t="s">
        <v>1581</v>
      </c>
      <c r="BZ131" s="355" t="s">
        <v>1582</v>
      </c>
      <c r="CA131" s="355" t="s">
        <v>1583</v>
      </c>
      <c r="CB131" s="355" t="s">
        <v>1584</v>
      </c>
      <c r="CF131" s="351" t="s">
        <v>133</v>
      </c>
      <c r="CG131" s="351" t="s">
        <v>132</v>
      </c>
      <c r="CH131" s="352">
        <v>23</v>
      </c>
      <c r="CI131" s="352">
        <v>1280</v>
      </c>
    </row>
    <row r="132" spans="5:87" ht="14.25" customHeight="1" x14ac:dyDescent="0.25">
      <c r="E132" s="364">
        <v>1</v>
      </c>
      <c r="F132" s="368">
        <v>8</v>
      </c>
      <c r="G132" s="214">
        <f t="shared" si="20"/>
        <v>0</v>
      </c>
      <c r="H132" s="366">
        <v>1</v>
      </c>
      <c r="I132" s="366">
        <v>0</v>
      </c>
      <c r="J132" s="408">
        <f t="shared" si="21"/>
        <v>0</v>
      </c>
      <c r="K132" s="403" t="str">
        <f t="shared" ref="K132:K195" si="32">IF(J132&gt;$B$3,$BY132,IF(J132&lt;$B$5,$BZ132,""))</f>
        <v/>
      </c>
      <c r="L132" s="381">
        <v>8</v>
      </c>
      <c r="M132" s="408">
        <f t="shared" si="22"/>
        <v>11</v>
      </c>
      <c r="N132" s="403" t="str">
        <f t="shared" ref="N132:N195" si="33">IF(M132&gt;$B$3,$CB132,IF(M132&lt;$B$5,$CA132,""))</f>
        <v>envie de s’activer pour passer à autre chose / faire de l’ordre (géométrie sacrée)</v>
      </c>
      <c r="O132" s="410" t="s">
        <v>132</v>
      </c>
      <c r="P132" s="418"/>
      <c r="Q132" s="418"/>
      <c r="R132" s="418"/>
      <c r="S132" s="402"/>
      <c r="T132" s="402" t="str">
        <f t="shared" si="23"/>
        <v>--</v>
      </c>
      <c r="U132" s="428">
        <f t="shared" si="24"/>
        <v>0</v>
      </c>
      <c r="V132" s="408">
        <f t="shared" si="25"/>
        <v>8</v>
      </c>
      <c r="W132" s="403" t="str">
        <f t="shared" ref="W132:W195" si="34">IF(V132&gt;$B$3,$BY132,IF(V132&lt;$B$5,$BZ132,""))</f>
        <v>besoin de décider / besoin d'ordre ou de remise en ordre / clarté mentale</v>
      </c>
      <c r="X132" s="381">
        <v>8</v>
      </c>
      <c r="Y132" s="408">
        <f t="shared" si="26"/>
        <v>10</v>
      </c>
      <c r="Z132" s="403" t="str">
        <f t="shared" ref="Z132:Z195" si="35">IF(Y132&gt;$B$3,$CB132,IF(Y132&lt;$B$5,$CA132,""))</f>
        <v>envie de s’activer pour passer à autre chose / faire de l’ordre (géométrie sacrée)</v>
      </c>
      <c r="AB132" s="369">
        <v>8</v>
      </c>
      <c r="AC132" s="402"/>
      <c r="AD132" s="402"/>
      <c r="AE132" s="402"/>
      <c r="AF132" s="402"/>
      <c r="AG132" s="402"/>
      <c r="AH132" s="402"/>
      <c r="AI132" s="402"/>
      <c r="AJ132" s="402"/>
      <c r="AK132" s="402">
        <v>0</v>
      </c>
      <c r="AL132" s="402">
        <v>11</v>
      </c>
      <c r="AM132" s="402">
        <v>8</v>
      </c>
      <c r="AN132" s="402">
        <v>10</v>
      </c>
      <c r="AO132" s="402"/>
      <c r="AP132" s="402"/>
      <c r="AQ132" s="402"/>
      <c r="AR132" s="408">
        <f t="shared" si="27"/>
        <v>0</v>
      </c>
      <c r="AS132" s="402" t="str">
        <f t="shared" si="28"/>
        <v/>
      </c>
      <c r="AT132" s="402" t="str">
        <f t="shared" si="29"/>
        <v/>
      </c>
      <c r="AU132" s="402" t="str">
        <f t="shared" si="30"/>
        <v/>
      </c>
      <c r="AV132" s="402" t="str">
        <f t="shared" si="31"/>
        <v/>
      </c>
      <c r="AW132" s="402"/>
      <c r="AX132" s="402"/>
      <c r="AY132" s="402"/>
      <c r="AZ132" s="402"/>
      <c r="BA132" s="402"/>
      <c r="BB132" s="402"/>
      <c r="BC132" s="402"/>
      <c r="BD132" s="402"/>
      <c r="BE132" s="402"/>
      <c r="BF132" s="402"/>
      <c r="BG132" s="402"/>
      <c r="BH132" s="402"/>
      <c r="BI132" s="402"/>
      <c r="BJ132" s="402"/>
      <c r="BK132" s="402"/>
      <c r="BL132" s="402"/>
      <c r="BM132" s="402"/>
      <c r="BN132" s="402"/>
      <c r="BO132" s="402"/>
      <c r="BP132" s="402"/>
      <c r="BQ132" s="402"/>
      <c r="BR132" s="402"/>
      <c r="BS132" s="402"/>
      <c r="BT132" s="402"/>
      <c r="BU132" s="402"/>
      <c r="BV132" s="402"/>
      <c r="BW132" s="402"/>
      <c r="BX132" s="402"/>
      <c r="BY132" s="355" t="s">
        <v>1585</v>
      </c>
      <c r="BZ132" s="355" t="s">
        <v>1586</v>
      </c>
      <c r="CA132" s="355" t="s">
        <v>1587</v>
      </c>
      <c r="CB132" s="355" t="s">
        <v>1588</v>
      </c>
      <c r="CF132" s="351" t="s">
        <v>133</v>
      </c>
      <c r="CG132" s="351" t="s">
        <v>132</v>
      </c>
      <c r="CH132" s="352">
        <v>23</v>
      </c>
      <c r="CI132" s="352">
        <v>1290</v>
      </c>
    </row>
    <row r="133" spans="5:87" ht="14.25" customHeight="1" x14ac:dyDescent="0.25">
      <c r="E133" s="364">
        <v>1</v>
      </c>
      <c r="F133" s="368">
        <v>9</v>
      </c>
      <c r="G133" s="214">
        <f t="shared" ref="G133:G196" si="36">ABS(ROUND(H133/5,0))</f>
        <v>0</v>
      </c>
      <c r="H133" s="366">
        <v>2</v>
      </c>
      <c r="I133" s="366">
        <v>4</v>
      </c>
      <c r="J133" s="408">
        <f t="shared" ref="J133:J196" si="37">AK133</f>
        <v>17</v>
      </c>
      <c r="K133" s="403" t="str">
        <f t="shared" si="32"/>
        <v>besoin d'agir / besoin d'extérioriser</v>
      </c>
      <c r="L133" s="381">
        <v>9</v>
      </c>
      <c r="M133" s="408">
        <f t="shared" ref="M133:M196" si="38">AL133</f>
        <v>10</v>
      </c>
      <c r="N133" s="403" t="str">
        <f t="shared" si="33"/>
        <v>extraversion / besoin de se décharger sur les autres ou de se défouler</v>
      </c>
      <c r="O133" s="410" t="s">
        <v>134</v>
      </c>
      <c r="P133" s="418"/>
      <c r="Q133" s="418"/>
      <c r="R133" s="418"/>
      <c r="S133" s="402"/>
      <c r="T133" s="402" t="str">
        <f t="shared" ref="T133:T196" si="39">CONCATENATE(AS133,"-",AT133,"-",AU133)</f>
        <v>Tension--Blocage_gauche</v>
      </c>
      <c r="U133" s="428">
        <f t="shared" ref="U133:U196" si="40">AR133</f>
        <v>22</v>
      </c>
      <c r="V133" s="408">
        <f t="shared" ref="V133:V196" si="41">AM133</f>
        <v>-5</v>
      </c>
      <c r="W133" s="403" t="str">
        <f t="shared" si="34"/>
        <v>peur de déranger / rester dans son coin</v>
      </c>
      <c r="X133" s="381">
        <v>9</v>
      </c>
      <c r="Y133" s="408">
        <f t="shared" ref="Y133:Y196" si="42">AN133</f>
        <v>15</v>
      </c>
      <c r="Z133" s="403" t="str">
        <f t="shared" si="35"/>
        <v>extraversion / besoin de se décharger sur les autres ou de se défouler</v>
      </c>
      <c r="AB133" s="369">
        <v>9</v>
      </c>
      <c r="AC133" s="402"/>
      <c r="AD133" s="402"/>
      <c r="AE133" s="402"/>
      <c r="AF133" s="402"/>
      <c r="AG133" s="402"/>
      <c r="AH133" s="402"/>
      <c r="AI133" s="402"/>
      <c r="AJ133" s="402"/>
      <c r="AK133" s="402">
        <v>17</v>
      </c>
      <c r="AL133" s="402">
        <v>10</v>
      </c>
      <c r="AM133" s="402">
        <v>-5</v>
      </c>
      <c r="AN133" s="402">
        <v>15</v>
      </c>
      <c r="AO133" s="402"/>
      <c r="AP133" s="402"/>
      <c r="AQ133" s="402"/>
      <c r="AR133" s="408">
        <f t="shared" ref="AR133:AR196" si="43">IF(AK133*AM133&lt;0,ABS(AK133-AM133),0)</f>
        <v>22</v>
      </c>
      <c r="AS133" s="402" t="str">
        <f t="shared" ref="AS133:AS196" si="44">IF(AR133&gt;0,"Tension","")</f>
        <v>Tension</v>
      </c>
      <c r="AT133" s="402" t="str">
        <f t="shared" ref="AT133:AT196" si="45">IF(AND(AK133&lt;0,AL133&gt;0),"Blocage_droite",IF(AND(AK133&lt;0,AL133=0),"Limite_droite",""))</f>
        <v/>
      </c>
      <c r="AU133" s="402" t="str">
        <f t="shared" ref="AU133:AU196" si="46">IF(AND(AM133&lt;0,AN133&gt;0),"Blocage_gauche",IF(AND(AM133&lt;0,AN133=0),"Limite_gauche",""))</f>
        <v>Blocage_gauche</v>
      </c>
      <c r="AV133" s="402" t="str">
        <f t="shared" ref="AV133:AV196" si="47">IF(AND(AM133&lt;0,AN133&gt;0),"Blocage_gauche",IF(AND(AM133&lt;0,AN133=0),"Limite_gauche",""))</f>
        <v>Blocage_gauche</v>
      </c>
      <c r="AW133" s="402"/>
      <c r="AX133" s="402"/>
      <c r="AY133" s="402"/>
      <c r="AZ133" s="402"/>
      <c r="BA133" s="402"/>
      <c r="BB133" s="402"/>
      <c r="BC133" s="402"/>
      <c r="BD133" s="402"/>
      <c r="BE133" s="402"/>
      <c r="BF133" s="402"/>
      <c r="BG133" s="402"/>
      <c r="BH133" s="402"/>
      <c r="BI133" s="402"/>
      <c r="BJ133" s="402"/>
      <c r="BK133" s="402"/>
      <c r="BL133" s="402"/>
      <c r="BM133" s="402"/>
      <c r="BN133" s="402"/>
      <c r="BO133" s="402"/>
      <c r="BP133" s="402"/>
      <c r="BQ133" s="402"/>
      <c r="BR133" s="402"/>
      <c r="BS133" s="402"/>
      <c r="BT133" s="402"/>
      <c r="BU133" s="402"/>
      <c r="BV133" s="402"/>
      <c r="BW133" s="402"/>
      <c r="BX133" s="402"/>
      <c r="BY133" s="355" t="s">
        <v>1589</v>
      </c>
      <c r="BZ133" s="355" t="s">
        <v>1590</v>
      </c>
      <c r="CA133" s="355" t="s">
        <v>1591</v>
      </c>
      <c r="CB133" s="355" t="s">
        <v>1592</v>
      </c>
      <c r="CF133" s="351" t="s">
        <v>68</v>
      </c>
      <c r="CG133" s="351" t="s">
        <v>134</v>
      </c>
      <c r="CH133" s="352">
        <v>24</v>
      </c>
      <c r="CI133" s="352">
        <v>1300</v>
      </c>
    </row>
    <row r="134" spans="5:87" ht="14.25" customHeight="1" x14ac:dyDescent="0.25">
      <c r="E134" s="364">
        <v>1</v>
      </c>
      <c r="F134" s="368">
        <v>9</v>
      </c>
      <c r="G134" s="214">
        <f t="shared" si="36"/>
        <v>1</v>
      </c>
      <c r="H134" s="366">
        <v>3</v>
      </c>
      <c r="I134" s="366">
        <v>1</v>
      </c>
      <c r="J134" s="408">
        <f t="shared" si="37"/>
        <v>0</v>
      </c>
      <c r="K134" s="403" t="str">
        <f t="shared" si="32"/>
        <v/>
      </c>
      <c r="L134" s="381">
        <v>9</v>
      </c>
      <c r="M134" s="408">
        <f t="shared" si="38"/>
        <v>16</v>
      </c>
      <c r="N134" s="403" t="str">
        <f t="shared" si="33"/>
        <v>être acteur de sa destinée / être dans l’action / besoin d’agir et de s’engager</v>
      </c>
      <c r="O134" s="410" t="s">
        <v>134</v>
      </c>
      <c r="P134" s="418"/>
      <c r="Q134" s="418"/>
      <c r="R134" s="418"/>
      <c r="S134" s="402"/>
      <c r="T134" s="402" t="str">
        <f t="shared" si="39"/>
        <v>--</v>
      </c>
      <c r="U134" s="428">
        <f t="shared" si="40"/>
        <v>0</v>
      </c>
      <c r="V134" s="408">
        <f t="shared" si="41"/>
        <v>10</v>
      </c>
      <c r="W134" s="403" t="str">
        <f t="shared" si="34"/>
        <v>besoin d'être efficace et organisé / saisir rapidement les concepts / avoir une direction claire dans sa vie</v>
      </c>
      <c r="X134" s="381">
        <v>9</v>
      </c>
      <c r="Y134" s="408">
        <f t="shared" si="42"/>
        <v>-2</v>
      </c>
      <c r="Z134" s="403" t="str">
        <f t="shared" si="35"/>
        <v>liberté d’engagement / sincérité / mental calme</v>
      </c>
      <c r="AB134" s="369">
        <v>9</v>
      </c>
      <c r="AC134" s="402"/>
      <c r="AD134" s="402"/>
      <c r="AE134" s="402"/>
      <c r="AF134" s="402"/>
      <c r="AG134" s="402"/>
      <c r="AH134" s="402"/>
      <c r="AI134" s="402"/>
      <c r="AJ134" s="402"/>
      <c r="AK134" s="402">
        <v>0</v>
      </c>
      <c r="AL134" s="402">
        <v>16</v>
      </c>
      <c r="AM134" s="402">
        <v>10</v>
      </c>
      <c r="AN134" s="402">
        <v>-2</v>
      </c>
      <c r="AO134" s="402"/>
      <c r="AP134" s="402"/>
      <c r="AQ134" s="402"/>
      <c r="AR134" s="408">
        <f t="shared" si="43"/>
        <v>0</v>
      </c>
      <c r="AS134" s="402" t="str">
        <f t="shared" si="44"/>
        <v/>
      </c>
      <c r="AT134" s="402" t="str">
        <f t="shared" si="45"/>
        <v/>
      </c>
      <c r="AU134" s="402" t="str">
        <f t="shared" si="46"/>
        <v/>
      </c>
      <c r="AV134" s="402" t="str">
        <f t="shared" si="47"/>
        <v/>
      </c>
      <c r="AW134" s="402"/>
      <c r="AX134" s="402"/>
      <c r="AY134" s="402"/>
      <c r="AZ134" s="402"/>
      <c r="BA134" s="402"/>
      <c r="BB134" s="402"/>
      <c r="BC134" s="402"/>
      <c r="BD134" s="402"/>
      <c r="BE134" s="402"/>
      <c r="BF134" s="402"/>
      <c r="BG134" s="402"/>
      <c r="BH134" s="402"/>
      <c r="BI134" s="402"/>
      <c r="BJ134" s="402"/>
      <c r="BK134" s="402"/>
      <c r="BL134" s="402"/>
      <c r="BM134" s="402"/>
      <c r="BN134" s="402"/>
      <c r="BO134" s="402"/>
      <c r="BP134" s="402"/>
      <c r="BQ134" s="402"/>
      <c r="BR134" s="402"/>
      <c r="BS134" s="402"/>
      <c r="BT134" s="402"/>
      <c r="BU134" s="402"/>
      <c r="BV134" s="402"/>
      <c r="BW134" s="402"/>
      <c r="BX134" s="402"/>
      <c r="BY134" s="355" t="s">
        <v>1593</v>
      </c>
      <c r="BZ134" s="355" t="s">
        <v>1594</v>
      </c>
      <c r="CA134" s="355" t="s">
        <v>1595</v>
      </c>
      <c r="CB134" s="355" t="s">
        <v>1596</v>
      </c>
      <c r="CF134" s="351" t="s">
        <v>68</v>
      </c>
      <c r="CG134" s="351" t="s">
        <v>134</v>
      </c>
      <c r="CH134" s="352">
        <v>24</v>
      </c>
      <c r="CI134" s="352">
        <v>1310</v>
      </c>
    </row>
    <row r="135" spans="5:87" ht="14.25" customHeight="1" x14ac:dyDescent="0.25">
      <c r="E135" s="364">
        <v>1</v>
      </c>
      <c r="F135" s="368">
        <v>9</v>
      </c>
      <c r="G135" s="214">
        <f t="shared" si="36"/>
        <v>0</v>
      </c>
      <c r="H135" s="366">
        <v>-1</v>
      </c>
      <c r="I135" s="366">
        <v>0</v>
      </c>
      <c r="J135" s="408">
        <f t="shared" si="37"/>
        <v>0</v>
      </c>
      <c r="K135" s="403" t="str">
        <f t="shared" si="32"/>
        <v/>
      </c>
      <c r="L135" s="381">
        <v>9</v>
      </c>
      <c r="M135" s="408">
        <f t="shared" si="38"/>
        <v>16</v>
      </c>
      <c r="N135" s="403" t="str">
        <f t="shared" si="33"/>
        <v>vouloir tout faire soi-même</v>
      </c>
      <c r="O135" s="410" t="s">
        <v>134</v>
      </c>
      <c r="P135" s="418"/>
      <c r="Q135" s="418"/>
      <c r="R135" s="418"/>
      <c r="S135" s="402"/>
      <c r="T135" s="402" t="str">
        <f t="shared" si="39"/>
        <v>--</v>
      </c>
      <c r="U135" s="428">
        <f t="shared" si="40"/>
        <v>0</v>
      </c>
      <c r="V135" s="408">
        <f t="shared" si="41"/>
        <v>0</v>
      </c>
      <c r="W135" s="403" t="str">
        <f t="shared" si="34"/>
        <v/>
      </c>
      <c r="X135" s="381">
        <v>9</v>
      </c>
      <c r="Y135" s="408">
        <f t="shared" si="42"/>
        <v>6</v>
      </c>
      <c r="Z135" s="403" t="str">
        <f t="shared" si="35"/>
        <v>vouloir tout faire soi-même</v>
      </c>
      <c r="AB135" s="369">
        <v>9</v>
      </c>
      <c r="AC135" s="402"/>
      <c r="AD135" s="402"/>
      <c r="AE135" s="402"/>
      <c r="AF135" s="402"/>
      <c r="AG135" s="402"/>
      <c r="AH135" s="402"/>
      <c r="AI135" s="402"/>
      <c r="AJ135" s="402"/>
      <c r="AK135" s="402">
        <v>0</v>
      </c>
      <c r="AL135" s="402">
        <v>16</v>
      </c>
      <c r="AM135" s="402">
        <v>0</v>
      </c>
      <c r="AN135" s="402">
        <v>6</v>
      </c>
      <c r="AO135" s="402"/>
      <c r="AP135" s="402"/>
      <c r="AQ135" s="402"/>
      <c r="AR135" s="408">
        <f t="shared" si="43"/>
        <v>0</v>
      </c>
      <c r="AS135" s="402" t="str">
        <f t="shared" si="44"/>
        <v/>
      </c>
      <c r="AT135" s="402" t="str">
        <f t="shared" si="45"/>
        <v/>
      </c>
      <c r="AU135" s="402" t="str">
        <f t="shared" si="46"/>
        <v/>
      </c>
      <c r="AV135" s="402" t="str">
        <f t="shared" si="47"/>
        <v/>
      </c>
      <c r="AW135" s="402"/>
      <c r="AX135" s="402"/>
      <c r="AY135" s="402"/>
      <c r="AZ135" s="402"/>
      <c r="BA135" s="402"/>
      <c r="BB135" s="402"/>
      <c r="BC135" s="402"/>
      <c r="BD135" s="402"/>
      <c r="BE135" s="402"/>
      <c r="BF135" s="402"/>
      <c r="BG135" s="402"/>
      <c r="BH135" s="402"/>
      <c r="BI135" s="402"/>
      <c r="BJ135" s="402"/>
      <c r="BK135" s="402"/>
      <c r="BL135" s="402"/>
      <c r="BM135" s="402"/>
      <c r="BN135" s="402"/>
      <c r="BO135" s="402"/>
      <c r="BP135" s="402"/>
      <c r="BQ135" s="402"/>
      <c r="BR135" s="402"/>
      <c r="BS135" s="402"/>
      <c r="BT135" s="402"/>
      <c r="BU135" s="402"/>
      <c r="BV135" s="402"/>
      <c r="BW135" s="402"/>
      <c r="BX135" s="402"/>
      <c r="BY135" s="355" t="s">
        <v>1597</v>
      </c>
      <c r="BZ135" s="355" t="s">
        <v>1598</v>
      </c>
      <c r="CA135" s="355" t="s">
        <v>1599</v>
      </c>
      <c r="CB135" s="355" t="s">
        <v>192</v>
      </c>
      <c r="CF135" s="351" t="s">
        <v>68</v>
      </c>
      <c r="CG135" s="351" t="s">
        <v>134</v>
      </c>
      <c r="CH135" s="352">
        <v>24</v>
      </c>
      <c r="CI135" s="352">
        <v>1320</v>
      </c>
    </row>
    <row r="136" spans="5:87" ht="14.25" customHeight="1" x14ac:dyDescent="0.25">
      <c r="E136" s="364">
        <v>1</v>
      </c>
      <c r="F136" s="368">
        <v>9</v>
      </c>
      <c r="G136" s="214">
        <f t="shared" si="36"/>
        <v>0</v>
      </c>
      <c r="H136" s="366">
        <v>1</v>
      </c>
      <c r="I136" s="366">
        <v>0</v>
      </c>
      <c r="J136" s="408">
        <f t="shared" si="37"/>
        <v>0</v>
      </c>
      <c r="K136" s="403" t="str">
        <f t="shared" si="32"/>
        <v/>
      </c>
      <c r="L136" s="381">
        <v>9</v>
      </c>
      <c r="M136" s="408">
        <f t="shared" si="38"/>
        <v>15</v>
      </c>
      <c r="N136" s="403" t="str">
        <f t="shared" si="33"/>
        <v>dureté envers les autres / autoritarisme</v>
      </c>
      <c r="O136" s="410" t="s">
        <v>134</v>
      </c>
      <c r="P136" s="418"/>
      <c r="Q136" s="418"/>
      <c r="R136" s="418"/>
      <c r="S136" s="402"/>
      <c r="T136" s="402" t="str">
        <f t="shared" si="39"/>
        <v>--</v>
      </c>
      <c r="U136" s="428">
        <f t="shared" si="40"/>
        <v>0</v>
      </c>
      <c r="V136" s="408">
        <f t="shared" si="41"/>
        <v>0</v>
      </c>
      <c r="W136" s="403" t="str">
        <f t="shared" si="34"/>
        <v/>
      </c>
      <c r="X136" s="381">
        <v>9</v>
      </c>
      <c r="Y136" s="408">
        <f t="shared" si="42"/>
        <v>16</v>
      </c>
      <c r="Z136" s="403" t="str">
        <f t="shared" si="35"/>
        <v>dureté envers les autres / autoritarisme</v>
      </c>
      <c r="AB136" s="369">
        <v>9</v>
      </c>
      <c r="AC136" s="402"/>
      <c r="AD136" s="402"/>
      <c r="AE136" s="402"/>
      <c r="AF136" s="402"/>
      <c r="AG136" s="402"/>
      <c r="AH136" s="402"/>
      <c r="AI136" s="402"/>
      <c r="AJ136" s="402"/>
      <c r="AK136" s="402">
        <v>0</v>
      </c>
      <c r="AL136" s="402">
        <v>15</v>
      </c>
      <c r="AM136" s="402">
        <v>0</v>
      </c>
      <c r="AN136" s="402">
        <v>16</v>
      </c>
      <c r="AO136" s="402"/>
      <c r="AP136" s="402"/>
      <c r="AQ136" s="402"/>
      <c r="AR136" s="408">
        <f t="shared" si="43"/>
        <v>0</v>
      </c>
      <c r="AS136" s="402" t="str">
        <f t="shared" si="44"/>
        <v/>
      </c>
      <c r="AT136" s="402" t="str">
        <f t="shared" si="45"/>
        <v/>
      </c>
      <c r="AU136" s="402" t="str">
        <f t="shared" si="46"/>
        <v/>
      </c>
      <c r="AV136" s="402" t="str">
        <f t="shared" si="47"/>
        <v/>
      </c>
      <c r="AW136" s="402"/>
      <c r="AX136" s="402"/>
      <c r="AY136" s="402"/>
      <c r="AZ136" s="402"/>
      <c r="BA136" s="402"/>
      <c r="BB136" s="402"/>
      <c r="BC136" s="402"/>
      <c r="BD136" s="402"/>
      <c r="BE136" s="402"/>
      <c r="BF136" s="402"/>
      <c r="BG136" s="402"/>
      <c r="BH136" s="402"/>
      <c r="BI136" s="402"/>
      <c r="BJ136" s="402"/>
      <c r="BK136" s="402"/>
      <c r="BL136" s="402"/>
      <c r="BM136" s="402"/>
      <c r="BN136" s="402"/>
      <c r="BO136" s="402"/>
      <c r="BP136" s="402"/>
      <c r="BQ136" s="402"/>
      <c r="BR136" s="402"/>
      <c r="BS136" s="402"/>
      <c r="BT136" s="402"/>
      <c r="BU136" s="402"/>
      <c r="BV136" s="402"/>
      <c r="BW136" s="402"/>
      <c r="BX136" s="402"/>
      <c r="BY136" s="355" t="s">
        <v>1600</v>
      </c>
      <c r="BZ136" s="357" t="s">
        <v>1601</v>
      </c>
      <c r="CA136" s="355" t="s">
        <v>1602</v>
      </c>
      <c r="CB136" s="355" t="s">
        <v>1603</v>
      </c>
      <c r="CF136" s="351" t="s">
        <v>68</v>
      </c>
      <c r="CG136" s="351" t="s">
        <v>134</v>
      </c>
      <c r="CH136" s="352">
        <v>24</v>
      </c>
      <c r="CI136" s="352">
        <v>1330</v>
      </c>
    </row>
    <row r="137" spans="5:87" ht="14.25" customHeight="1" x14ac:dyDescent="0.25">
      <c r="E137" s="364">
        <v>1</v>
      </c>
      <c r="F137" s="368">
        <v>10</v>
      </c>
      <c r="G137" s="214">
        <f t="shared" si="36"/>
        <v>0</v>
      </c>
      <c r="H137" s="366">
        <v>1</v>
      </c>
      <c r="I137" s="366">
        <v>0</v>
      </c>
      <c r="J137" s="408">
        <f t="shared" si="37"/>
        <v>0</v>
      </c>
      <c r="K137" s="403" t="str">
        <f t="shared" si="32"/>
        <v/>
      </c>
      <c r="L137" s="381">
        <v>10</v>
      </c>
      <c r="M137" s="408">
        <f t="shared" si="38"/>
        <v>11</v>
      </c>
      <c r="N137" s="403" t="str">
        <f t="shared" si="33"/>
        <v>se sentir agressé / envahi / oppressé</v>
      </c>
      <c r="O137" s="410" t="s">
        <v>134</v>
      </c>
      <c r="P137" s="418"/>
      <c r="Q137" s="418"/>
      <c r="R137" s="418"/>
      <c r="S137" s="402"/>
      <c r="T137" s="402" t="str">
        <f t="shared" si="39"/>
        <v>--</v>
      </c>
      <c r="U137" s="428">
        <f t="shared" si="40"/>
        <v>0</v>
      </c>
      <c r="V137" s="408">
        <f t="shared" si="41"/>
        <v>0</v>
      </c>
      <c r="W137" s="403" t="str">
        <f t="shared" si="34"/>
        <v/>
      </c>
      <c r="X137" s="381">
        <v>10</v>
      </c>
      <c r="Y137" s="408">
        <f t="shared" si="42"/>
        <v>10</v>
      </c>
      <c r="Z137" s="403" t="str">
        <f t="shared" si="35"/>
        <v>se sentir agressé / envahi / oppressé</v>
      </c>
      <c r="AB137" s="369">
        <v>10</v>
      </c>
      <c r="AC137" s="402"/>
      <c r="AD137" s="402"/>
      <c r="AE137" s="402"/>
      <c r="AF137" s="402"/>
      <c r="AG137" s="402"/>
      <c r="AH137" s="402"/>
      <c r="AI137" s="402"/>
      <c r="AJ137" s="402"/>
      <c r="AK137" s="402">
        <v>0</v>
      </c>
      <c r="AL137" s="402">
        <v>11</v>
      </c>
      <c r="AM137" s="402">
        <v>0</v>
      </c>
      <c r="AN137" s="402">
        <v>10</v>
      </c>
      <c r="AO137" s="402"/>
      <c r="AP137" s="402"/>
      <c r="AQ137" s="402"/>
      <c r="AR137" s="408">
        <f t="shared" si="43"/>
        <v>0</v>
      </c>
      <c r="AS137" s="402" t="str">
        <f t="shared" si="44"/>
        <v/>
      </c>
      <c r="AT137" s="402" t="str">
        <f t="shared" si="45"/>
        <v/>
      </c>
      <c r="AU137" s="402" t="str">
        <f t="shared" si="46"/>
        <v/>
      </c>
      <c r="AV137" s="402" t="str">
        <f t="shared" si="47"/>
        <v/>
      </c>
      <c r="AW137" s="402"/>
      <c r="AX137" s="402"/>
      <c r="AY137" s="402"/>
      <c r="AZ137" s="402"/>
      <c r="BA137" s="402"/>
      <c r="BB137" s="402"/>
      <c r="BC137" s="402"/>
      <c r="BD137" s="402"/>
      <c r="BE137" s="402"/>
      <c r="BF137" s="402"/>
      <c r="BG137" s="402"/>
      <c r="BH137" s="402"/>
      <c r="BI137" s="402"/>
      <c r="BJ137" s="402"/>
      <c r="BK137" s="402"/>
      <c r="BL137" s="402"/>
      <c r="BM137" s="402"/>
      <c r="BN137" s="402"/>
      <c r="BO137" s="402"/>
      <c r="BP137" s="402"/>
      <c r="BQ137" s="402"/>
      <c r="BR137" s="402"/>
      <c r="BS137" s="402"/>
      <c r="BT137" s="402"/>
      <c r="BU137" s="402"/>
      <c r="BV137" s="402"/>
      <c r="BW137" s="402"/>
      <c r="BX137" s="402"/>
      <c r="BY137" s="355" t="s">
        <v>193</v>
      </c>
      <c r="BZ137" s="355" t="s">
        <v>1604</v>
      </c>
      <c r="CA137" s="355" t="s">
        <v>194</v>
      </c>
      <c r="CB137" s="355" t="s">
        <v>1605</v>
      </c>
      <c r="CF137" s="351" t="s">
        <v>78</v>
      </c>
      <c r="CG137" s="351" t="s">
        <v>134</v>
      </c>
      <c r="CH137" s="352">
        <v>25</v>
      </c>
      <c r="CI137" s="352">
        <v>1340</v>
      </c>
    </row>
    <row r="138" spans="5:87" ht="14.25" customHeight="1" x14ac:dyDescent="0.25">
      <c r="E138" s="364">
        <v>1</v>
      </c>
      <c r="F138" s="368">
        <v>10</v>
      </c>
      <c r="G138" s="214">
        <f t="shared" si="36"/>
        <v>0</v>
      </c>
      <c r="H138" s="366">
        <v>0</v>
      </c>
      <c r="I138" s="366">
        <v>0</v>
      </c>
      <c r="J138" s="408">
        <f t="shared" si="37"/>
        <v>20</v>
      </c>
      <c r="K138" s="403" t="str">
        <f t="shared" si="32"/>
        <v>besoin de se sentir entouré de douceur ou d'entourer les autres / aimer l'énergie mariale</v>
      </c>
      <c r="L138" s="381">
        <v>10</v>
      </c>
      <c r="M138" s="408">
        <f t="shared" si="38"/>
        <v>20</v>
      </c>
      <c r="N138" s="403" t="str">
        <f t="shared" si="33"/>
        <v>envie que l'on s'occupe de soi / envie de s'occuper des autres</v>
      </c>
      <c r="O138" s="410" t="s">
        <v>134</v>
      </c>
      <c r="P138" s="418"/>
      <c r="Q138" s="418"/>
      <c r="R138" s="418"/>
      <c r="S138" s="402"/>
      <c r="T138" s="402" t="str">
        <f t="shared" si="39"/>
        <v>--</v>
      </c>
      <c r="U138" s="428">
        <f t="shared" si="40"/>
        <v>0</v>
      </c>
      <c r="V138" s="408">
        <f t="shared" si="41"/>
        <v>0</v>
      </c>
      <c r="W138" s="403" t="str">
        <f t="shared" si="34"/>
        <v/>
      </c>
      <c r="X138" s="381">
        <v>10</v>
      </c>
      <c r="Y138" s="408">
        <f t="shared" si="42"/>
        <v>7</v>
      </c>
      <c r="Z138" s="403" t="str">
        <f t="shared" si="35"/>
        <v>envie que l'on s'occupe de soi / envie de s'occuper des autres</v>
      </c>
      <c r="AB138" s="369">
        <v>10</v>
      </c>
      <c r="AC138" s="402"/>
      <c r="AD138" s="402"/>
      <c r="AE138" s="402"/>
      <c r="AF138" s="402"/>
      <c r="AG138" s="402"/>
      <c r="AH138" s="402"/>
      <c r="AI138" s="402"/>
      <c r="AJ138" s="402"/>
      <c r="AK138" s="402">
        <v>20</v>
      </c>
      <c r="AL138" s="402">
        <v>20</v>
      </c>
      <c r="AM138" s="402">
        <v>0</v>
      </c>
      <c r="AN138" s="402">
        <v>7</v>
      </c>
      <c r="AO138" s="402"/>
      <c r="AP138" s="402"/>
      <c r="AQ138" s="402"/>
      <c r="AR138" s="408">
        <f t="shared" si="43"/>
        <v>0</v>
      </c>
      <c r="AS138" s="402" t="str">
        <f t="shared" si="44"/>
        <v/>
      </c>
      <c r="AT138" s="402" t="str">
        <f t="shared" si="45"/>
        <v/>
      </c>
      <c r="AU138" s="402" t="str">
        <f t="shared" si="46"/>
        <v/>
      </c>
      <c r="AV138" s="402" t="str">
        <f t="shared" si="47"/>
        <v/>
      </c>
      <c r="AW138" s="402"/>
      <c r="AX138" s="402"/>
      <c r="AY138" s="402"/>
      <c r="AZ138" s="402"/>
      <c r="BA138" s="402"/>
      <c r="BB138" s="402"/>
      <c r="BC138" s="402"/>
      <c r="BD138" s="402"/>
      <c r="BE138" s="402"/>
      <c r="BF138" s="402"/>
      <c r="BG138" s="402"/>
      <c r="BH138" s="402"/>
      <c r="BI138" s="402"/>
      <c r="BJ138" s="402"/>
      <c r="BK138" s="402"/>
      <c r="BL138" s="402"/>
      <c r="BM138" s="402"/>
      <c r="BN138" s="402"/>
      <c r="BO138" s="402"/>
      <c r="BP138" s="402"/>
      <c r="BQ138" s="402"/>
      <c r="BR138" s="402"/>
      <c r="BS138" s="402"/>
      <c r="BT138" s="402"/>
      <c r="BU138" s="402"/>
      <c r="BV138" s="402"/>
      <c r="BW138" s="402"/>
      <c r="BX138" s="402"/>
      <c r="BY138" s="355" t="s">
        <v>1606</v>
      </c>
      <c r="BZ138" s="357" t="s">
        <v>195</v>
      </c>
      <c r="CA138" s="355" t="s">
        <v>1607</v>
      </c>
      <c r="CB138" s="355" t="s">
        <v>1608</v>
      </c>
      <c r="CF138" s="351" t="s">
        <v>78</v>
      </c>
      <c r="CG138" s="351" t="s">
        <v>134</v>
      </c>
      <c r="CH138" s="352">
        <v>25</v>
      </c>
      <c r="CI138" s="352">
        <v>1350</v>
      </c>
    </row>
    <row r="139" spans="5:87" ht="14.25" customHeight="1" x14ac:dyDescent="0.25">
      <c r="E139" s="364">
        <v>1</v>
      </c>
      <c r="F139" s="368">
        <v>10</v>
      </c>
      <c r="G139" s="214">
        <f t="shared" si="36"/>
        <v>0</v>
      </c>
      <c r="H139" s="366">
        <v>-1</v>
      </c>
      <c r="I139" s="366">
        <v>0</v>
      </c>
      <c r="J139" s="408">
        <f t="shared" si="37"/>
        <v>0</v>
      </c>
      <c r="K139" s="403" t="str">
        <f t="shared" si="32"/>
        <v/>
      </c>
      <c r="L139" s="381">
        <v>10</v>
      </c>
      <c r="M139" s="408">
        <f t="shared" si="38"/>
        <v>10</v>
      </c>
      <c r="N139" s="403" t="str">
        <f t="shared" si="33"/>
        <v>se sentir responsable des autres</v>
      </c>
      <c r="O139" s="410" t="s">
        <v>134</v>
      </c>
      <c r="P139" s="418"/>
      <c r="Q139" s="418"/>
      <c r="R139" s="418"/>
      <c r="S139" s="402"/>
      <c r="T139" s="402" t="str">
        <f t="shared" si="39"/>
        <v>--</v>
      </c>
      <c r="U139" s="428">
        <f t="shared" si="40"/>
        <v>0</v>
      </c>
      <c r="V139" s="408">
        <f t="shared" si="41"/>
        <v>11</v>
      </c>
      <c r="W139" s="403" t="str">
        <f t="shared" si="34"/>
        <v>besoin d'être responsable de quelqu'un</v>
      </c>
      <c r="X139" s="381">
        <v>10</v>
      </c>
      <c r="Y139" s="408">
        <f t="shared" si="42"/>
        <v>11</v>
      </c>
      <c r="Z139" s="403" t="str">
        <f t="shared" si="35"/>
        <v>se sentir responsable des autres</v>
      </c>
      <c r="AB139" s="369">
        <v>10</v>
      </c>
      <c r="AC139" s="402"/>
      <c r="AD139" s="402"/>
      <c r="AE139" s="402"/>
      <c r="AF139" s="402"/>
      <c r="AG139" s="402"/>
      <c r="AH139" s="402"/>
      <c r="AI139" s="402"/>
      <c r="AJ139" s="402"/>
      <c r="AK139" s="402">
        <v>0</v>
      </c>
      <c r="AL139" s="402">
        <v>10</v>
      </c>
      <c r="AM139" s="402">
        <v>11</v>
      </c>
      <c r="AN139" s="402">
        <v>11</v>
      </c>
      <c r="AO139" s="402"/>
      <c r="AP139" s="402"/>
      <c r="AQ139" s="402"/>
      <c r="AR139" s="408">
        <f t="shared" si="43"/>
        <v>0</v>
      </c>
      <c r="AS139" s="402" t="str">
        <f t="shared" si="44"/>
        <v/>
      </c>
      <c r="AT139" s="402" t="str">
        <f t="shared" si="45"/>
        <v/>
      </c>
      <c r="AU139" s="402" t="str">
        <f t="shared" si="46"/>
        <v/>
      </c>
      <c r="AV139" s="402" t="str">
        <f t="shared" si="47"/>
        <v/>
      </c>
      <c r="AW139" s="402"/>
      <c r="AX139" s="402"/>
      <c r="AY139" s="402"/>
      <c r="AZ139" s="402"/>
      <c r="BA139" s="402"/>
      <c r="BB139" s="402"/>
      <c r="BC139" s="402"/>
      <c r="BD139" s="402"/>
      <c r="BE139" s="402"/>
      <c r="BF139" s="402"/>
      <c r="BG139" s="402"/>
      <c r="BH139" s="402"/>
      <c r="BI139" s="402"/>
      <c r="BJ139" s="402"/>
      <c r="BK139" s="402"/>
      <c r="BL139" s="402"/>
      <c r="BM139" s="402"/>
      <c r="BN139" s="402"/>
      <c r="BO139" s="402"/>
      <c r="BP139" s="402"/>
      <c r="BQ139" s="402"/>
      <c r="BR139" s="402"/>
      <c r="BS139" s="402"/>
      <c r="BT139" s="402"/>
      <c r="BU139" s="402"/>
      <c r="BV139" s="402"/>
      <c r="BW139" s="402"/>
      <c r="BX139" s="402"/>
      <c r="BY139" s="355" t="s">
        <v>196</v>
      </c>
      <c r="BZ139" s="355" t="s">
        <v>1609</v>
      </c>
      <c r="CA139" s="355" t="s">
        <v>1610</v>
      </c>
      <c r="CB139" s="355" t="s">
        <v>197</v>
      </c>
      <c r="CF139" s="351" t="s">
        <v>78</v>
      </c>
      <c r="CG139" s="351" t="s">
        <v>134</v>
      </c>
      <c r="CH139" s="352">
        <v>25</v>
      </c>
      <c r="CI139" s="352">
        <v>1360</v>
      </c>
    </row>
    <row r="140" spans="5:87" ht="14.25" customHeight="1" x14ac:dyDescent="0.25">
      <c r="E140" s="364">
        <v>1</v>
      </c>
      <c r="F140" s="368">
        <v>10</v>
      </c>
      <c r="G140" s="214">
        <f t="shared" si="36"/>
        <v>0</v>
      </c>
      <c r="H140" s="366">
        <v>0</v>
      </c>
      <c r="I140" s="366">
        <v>0</v>
      </c>
      <c r="J140" s="408">
        <f t="shared" si="37"/>
        <v>11</v>
      </c>
      <c r="K140" s="403" t="str">
        <f t="shared" si="32"/>
        <v>besoin d'être l'autorité / non contesté / intouchable / paroles justes et percutantes</v>
      </c>
      <c r="L140" s="381">
        <v>10</v>
      </c>
      <c r="M140" s="408">
        <f t="shared" si="38"/>
        <v>12</v>
      </c>
      <c r="N140" s="403" t="str">
        <f t="shared" si="33"/>
        <v>autoritarisme / besoin d’être un leader</v>
      </c>
      <c r="O140" s="410" t="s">
        <v>134</v>
      </c>
      <c r="P140" s="418"/>
      <c r="Q140" s="418"/>
      <c r="R140" s="418"/>
      <c r="S140" s="402"/>
      <c r="T140" s="402" t="str">
        <f t="shared" si="39"/>
        <v>--</v>
      </c>
      <c r="U140" s="428">
        <f t="shared" si="40"/>
        <v>0</v>
      </c>
      <c r="V140" s="408">
        <f t="shared" si="41"/>
        <v>12</v>
      </c>
      <c r="W140" s="403" t="str">
        <f t="shared" si="34"/>
        <v>besoin d'être l'autorité / non contesté / intouchable / paroles justes et percutantes</v>
      </c>
      <c r="X140" s="381">
        <v>10</v>
      </c>
      <c r="Y140" s="408">
        <f t="shared" si="42"/>
        <v>12</v>
      </c>
      <c r="Z140" s="403" t="str">
        <f t="shared" si="35"/>
        <v>autoritarisme / besoin d’être un leader</v>
      </c>
      <c r="AB140" s="369">
        <v>10</v>
      </c>
      <c r="AC140" s="402"/>
      <c r="AD140" s="402"/>
      <c r="AE140" s="402"/>
      <c r="AF140" s="402"/>
      <c r="AG140" s="402"/>
      <c r="AH140" s="402"/>
      <c r="AI140" s="402"/>
      <c r="AJ140" s="402"/>
      <c r="AK140" s="402">
        <v>11</v>
      </c>
      <c r="AL140" s="402">
        <v>12</v>
      </c>
      <c r="AM140" s="402">
        <v>12</v>
      </c>
      <c r="AN140" s="402">
        <v>12</v>
      </c>
      <c r="AO140" s="402"/>
      <c r="AP140" s="402"/>
      <c r="AQ140" s="402"/>
      <c r="AR140" s="408">
        <f t="shared" si="43"/>
        <v>0</v>
      </c>
      <c r="AS140" s="402" t="str">
        <f t="shared" si="44"/>
        <v/>
      </c>
      <c r="AT140" s="402" t="str">
        <f t="shared" si="45"/>
        <v/>
      </c>
      <c r="AU140" s="402" t="str">
        <f t="shared" si="46"/>
        <v/>
      </c>
      <c r="AV140" s="402" t="str">
        <f t="shared" si="47"/>
        <v/>
      </c>
      <c r="AW140" s="402"/>
      <c r="AX140" s="402"/>
      <c r="AY140" s="402"/>
      <c r="AZ140" s="402"/>
      <c r="BA140" s="402"/>
      <c r="BB140" s="402"/>
      <c r="BC140" s="402"/>
      <c r="BD140" s="402"/>
      <c r="BE140" s="402"/>
      <c r="BF140" s="402"/>
      <c r="BG140" s="402"/>
      <c r="BH140" s="402"/>
      <c r="BI140" s="402"/>
      <c r="BJ140" s="402"/>
      <c r="BK140" s="402"/>
      <c r="BL140" s="402"/>
      <c r="BM140" s="402"/>
      <c r="BN140" s="402"/>
      <c r="BO140" s="402"/>
      <c r="BP140" s="402"/>
      <c r="BQ140" s="402"/>
      <c r="BR140" s="402"/>
      <c r="BS140" s="402"/>
      <c r="BT140" s="402"/>
      <c r="BU140" s="402"/>
      <c r="BV140" s="402"/>
      <c r="BW140" s="402"/>
      <c r="BX140" s="402"/>
      <c r="BY140" s="355" t="s">
        <v>1611</v>
      </c>
      <c r="BZ140" s="355" t="s">
        <v>1612</v>
      </c>
      <c r="CA140" s="355" t="s">
        <v>1613</v>
      </c>
      <c r="CB140" s="355" t="s">
        <v>1614</v>
      </c>
      <c r="CF140" s="351" t="s">
        <v>78</v>
      </c>
      <c r="CG140" s="351" t="s">
        <v>134</v>
      </c>
      <c r="CH140" s="352">
        <v>25</v>
      </c>
      <c r="CI140" s="352">
        <v>1370</v>
      </c>
    </row>
    <row r="141" spans="5:87" ht="14.25" customHeight="1" x14ac:dyDescent="0.25">
      <c r="E141" s="364">
        <v>1</v>
      </c>
      <c r="F141" s="368">
        <v>11</v>
      </c>
      <c r="G141" s="214">
        <f t="shared" si="36"/>
        <v>0</v>
      </c>
      <c r="H141" s="366">
        <v>0</v>
      </c>
      <c r="I141" s="366">
        <v>0</v>
      </c>
      <c r="J141" s="408">
        <f t="shared" si="37"/>
        <v>0</v>
      </c>
      <c r="K141" s="403" t="str">
        <f t="shared" si="32"/>
        <v/>
      </c>
      <c r="L141" s="381">
        <v>11</v>
      </c>
      <c r="M141" s="408">
        <f t="shared" si="38"/>
        <v>-10</v>
      </c>
      <c r="N141" s="403" t="str">
        <f t="shared" si="33"/>
        <v>charisme / être l'exemple / rayonner une autorité naturelle</v>
      </c>
      <c r="O141" s="410" t="s">
        <v>135</v>
      </c>
      <c r="P141" s="418"/>
      <c r="Q141" s="418"/>
      <c r="R141" s="418"/>
      <c r="S141" s="402"/>
      <c r="T141" s="402" t="str">
        <f t="shared" si="39"/>
        <v>--</v>
      </c>
      <c r="U141" s="428">
        <f t="shared" si="40"/>
        <v>0</v>
      </c>
      <c r="V141" s="408">
        <f t="shared" si="41"/>
        <v>0</v>
      </c>
      <c r="W141" s="403" t="str">
        <f t="shared" si="34"/>
        <v/>
      </c>
      <c r="X141" s="381">
        <v>11</v>
      </c>
      <c r="Y141" s="408">
        <f t="shared" si="42"/>
        <v>-8</v>
      </c>
      <c r="Z141" s="403" t="str">
        <f t="shared" si="35"/>
        <v>charisme / être l'exemple / rayonner une autorité naturelle</v>
      </c>
      <c r="AB141" s="369">
        <v>11</v>
      </c>
      <c r="AC141" s="402"/>
      <c r="AD141" s="402"/>
      <c r="AE141" s="402"/>
      <c r="AF141" s="402"/>
      <c r="AG141" s="402"/>
      <c r="AH141" s="402"/>
      <c r="AI141" s="402"/>
      <c r="AJ141" s="402"/>
      <c r="AK141" s="402">
        <v>0</v>
      </c>
      <c r="AL141" s="402">
        <v>-10</v>
      </c>
      <c r="AM141" s="402">
        <v>0</v>
      </c>
      <c r="AN141" s="402">
        <v>-8</v>
      </c>
      <c r="AO141" s="402"/>
      <c r="AP141" s="402"/>
      <c r="AQ141" s="402"/>
      <c r="AR141" s="408">
        <f t="shared" si="43"/>
        <v>0</v>
      </c>
      <c r="AS141" s="402" t="str">
        <f t="shared" si="44"/>
        <v/>
      </c>
      <c r="AT141" s="402" t="str">
        <f t="shared" si="45"/>
        <v/>
      </c>
      <c r="AU141" s="402" t="str">
        <f t="shared" si="46"/>
        <v/>
      </c>
      <c r="AV141" s="402" t="str">
        <f t="shared" si="47"/>
        <v/>
      </c>
      <c r="AW141" s="402"/>
      <c r="AX141" s="402"/>
      <c r="AY141" s="402"/>
      <c r="AZ141" s="402"/>
      <c r="BA141" s="402"/>
      <c r="BB141" s="402"/>
      <c r="BC141" s="402"/>
      <c r="BD141" s="402"/>
      <c r="BE141" s="402"/>
      <c r="BF141" s="402"/>
      <c r="BG141" s="402"/>
      <c r="BH141" s="402"/>
      <c r="BI141" s="402"/>
      <c r="BJ141" s="402"/>
      <c r="BK141" s="402"/>
      <c r="BL141" s="402"/>
      <c r="BM141" s="402"/>
      <c r="BN141" s="402"/>
      <c r="BO141" s="402"/>
      <c r="BP141" s="402"/>
      <c r="BQ141" s="402"/>
      <c r="BR141" s="402"/>
      <c r="BS141" s="402"/>
      <c r="BT141" s="402"/>
      <c r="BU141" s="402"/>
      <c r="BV141" s="402"/>
      <c r="BW141" s="402"/>
      <c r="BX141" s="402"/>
      <c r="BY141" s="355" t="s">
        <v>198</v>
      </c>
      <c r="BZ141" s="355" t="s">
        <v>1615</v>
      </c>
      <c r="CA141" s="355" t="s">
        <v>1616</v>
      </c>
      <c r="CB141" s="355" t="s">
        <v>199</v>
      </c>
      <c r="CF141" s="351" t="s">
        <v>88</v>
      </c>
      <c r="CG141" s="351" t="s">
        <v>135</v>
      </c>
      <c r="CH141" s="352">
        <v>26</v>
      </c>
      <c r="CI141" s="352">
        <v>1380</v>
      </c>
    </row>
    <row r="142" spans="5:87" ht="14.25" customHeight="1" x14ac:dyDescent="0.25">
      <c r="E142" s="364">
        <v>1</v>
      </c>
      <c r="F142" s="368">
        <v>11</v>
      </c>
      <c r="G142" s="214">
        <f t="shared" si="36"/>
        <v>0</v>
      </c>
      <c r="H142" s="366">
        <v>2</v>
      </c>
      <c r="I142" s="366">
        <v>2</v>
      </c>
      <c r="J142" s="408">
        <f t="shared" si="37"/>
        <v>-10</v>
      </c>
      <c r="K142" s="403" t="str">
        <f t="shared" si="32"/>
        <v>introversion / se retirer du monde / ermite</v>
      </c>
      <c r="L142" s="381">
        <v>11</v>
      </c>
      <c r="M142" s="408">
        <f t="shared" si="38"/>
        <v>13</v>
      </c>
      <c r="N142" s="403" t="str">
        <f t="shared" si="33"/>
        <v>se sentir investi d'une mission / vouloir entraîner les autres avec soi / prosélytisme</v>
      </c>
      <c r="O142" s="410" t="s">
        <v>135</v>
      </c>
      <c r="P142" s="418"/>
      <c r="Q142" s="418"/>
      <c r="R142" s="418"/>
      <c r="S142" s="402"/>
      <c r="T142" s="402" t="str">
        <f t="shared" si="39"/>
        <v>-Blocage_droite-</v>
      </c>
      <c r="U142" s="428">
        <f t="shared" si="40"/>
        <v>0</v>
      </c>
      <c r="V142" s="408">
        <f t="shared" si="41"/>
        <v>0</v>
      </c>
      <c r="W142" s="403" t="str">
        <f t="shared" si="34"/>
        <v/>
      </c>
      <c r="X142" s="381">
        <v>11</v>
      </c>
      <c r="Y142" s="408">
        <f t="shared" si="42"/>
        <v>14</v>
      </c>
      <c r="Z142" s="403" t="str">
        <f t="shared" si="35"/>
        <v>se sentir investi d'une mission / vouloir entraîner les autres avec soi / prosélytisme</v>
      </c>
      <c r="AB142" s="369">
        <v>11</v>
      </c>
      <c r="AC142" s="402"/>
      <c r="AD142" s="402"/>
      <c r="AE142" s="402"/>
      <c r="AF142" s="402"/>
      <c r="AG142" s="402"/>
      <c r="AH142" s="402"/>
      <c r="AI142" s="402"/>
      <c r="AJ142" s="402"/>
      <c r="AK142" s="402">
        <v>-10</v>
      </c>
      <c r="AL142" s="402">
        <v>13</v>
      </c>
      <c r="AM142" s="402">
        <v>0</v>
      </c>
      <c r="AN142" s="402">
        <v>14</v>
      </c>
      <c r="AO142" s="402"/>
      <c r="AP142" s="402"/>
      <c r="AQ142" s="402"/>
      <c r="AR142" s="408">
        <f t="shared" si="43"/>
        <v>0</v>
      </c>
      <c r="AS142" s="402" t="str">
        <f t="shared" si="44"/>
        <v/>
      </c>
      <c r="AT142" s="402" t="str">
        <f t="shared" si="45"/>
        <v>Blocage_droite</v>
      </c>
      <c r="AU142" s="402" t="str">
        <f t="shared" si="46"/>
        <v/>
      </c>
      <c r="AV142" s="402" t="str">
        <f t="shared" si="47"/>
        <v/>
      </c>
      <c r="AW142" s="402"/>
      <c r="AX142" s="402"/>
      <c r="AY142" s="402"/>
      <c r="AZ142" s="402"/>
      <c r="BA142" s="402"/>
      <c r="BB142" s="402"/>
      <c r="BC142" s="402"/>
      <c r="BD142" s="402"/>
      <c r="BE142" s="402"/>
      <c r="BF142" s="402"/>
      <c r="BG142" s="402"/>
      <c r="BH142" s="402"/>
      <c r="BI142" s="402"/>
      <c r="BJ142" s="402"/>
      <c r="BK142" s="402"/>
      <c r="BL142" s="402"/>
      <c r="BM142" s="402"/>
      <c r="BN142" s="402"/>
      <c r="BO142" s="402"/>
      <c r="BP142" s="402"/>
      <c r="BQ142" s="402"/>
      <c r="BR142" s="402"/>
      <c r="BS142" s="402"/>
      <c r="BT142" s="402"/>
      <c r="BU142" s="402"/>
      <c r="BV142" s="402"/>
      <c r="BW142" s="402"/>
      <c r="BX142" s="402"/>
      <c r="BY142" s="355" t="s">
        <v>1617</v>
      </c>
      <c r="BZ142" s="355" t="s">
        <v>1618</v>
      </c>
      <c r="CA142" s="355" t="s">
        <v>1619</v>
      </c>
      <c r="CB142" s="355" t="s">
        <v>1620</v>
      </c>
      <c r="CF142" s="351" t="s">
        <v>88</v>
      </c>
      <c r="CG142" s="351" t="s">
        <v>135</v>
      </c>
      <c r="CH142" s="352">
        <v>26</v>
      </c>
      <c r="CI142" s="352">
        <v>1390</v>
      </c>
    </row>
    <row r="143" spans="5:87" ht="14.25" customHeight="1" x14ac:dyDescent="0.25">
      <c r="E143" s="364">
        <v>1</v>
      </c>
      <c r="F143" s="368">
        <v>11</v>
      </c>
      <c r="G143" s="214">
        <f t="shared" si="36"/>
        <v>0</v>
      </c>
      <c r="H143" s="366">
        <v>0</v>
      </c>
      <c r="I143" s="366">
        <v>0</v>
      </c>
      <c r="J143" s="408">
        <f t="shared" si="37"/>
        <v>0</v>
      </c>
      <c r="K143" s="403" t="str">
        <f t="shared" si="32"/>
        <v/>
      </c>
      <c r="L143" s="381">
        <v>11</v>
      </c>
      <c r="M143" s="408">
        <f t="shared" si="38"/>
        <v>9</v>
      </c>
      <c r="N143" s="403" t="str">
        <f t="shared" si="33"/>
        <v>tenacité / ne pas relâcher avant d'y être arrivé</v>
      </c>
      <c r="O143" s="410" t="s">
        <v>135</v>
      </c>
      <c r="P143" s="418"/>
      <c r="Q143" s="418"/>
      <c r="R143" s="418"/>
      <c r="S143" s="402"/>
      <c r="T143" s="402" t="str">
        <f t="shared" si="39"/>
        <v>--</v>
      </c>
      <c r="U143" s="428">
        <f t="shared" si="40"/>
        <v>0</v>
      </c>
      <c r="V143" s="408">
        <f t="shared" si="41"/>
        <v>9</v>
      </c>
      <c r="W143" s="403" t="str">
        <f t="shared" si="34"/>
        <v>besoin d'aller jusqu'au bout</v>
      </c>
      <c r="X143" s="381">
        <v>11</v>
      </c>
      <c r="Y143" s="408">
        <f t="shared" si="42"/>
        <v>-4</v>
      </c>
      <c r="Z143" s="403" t="str">
        <f t="shared" si="35"/>
        <v>imperturbable / non influençable</v>
      </c>
      <c r="AB143" s="369">
        <v>11</v>
      </c>
      <c r="AC143" s="402"/>
      <c r="AD143" s="402"/>
      <c r="AE143" s="402"/>
      <c r="AF143" s="402"/>
      <c r="AG143" s="402"/>
      <c r="AH143" s="402"/>
      <c r="AI143" s="402"/>
      <c r="AJ143" s="402"/>
      <c r="AK143" s="402">
        <v>0</v>
      </c>
      <c r="AL143" s="402">
        <v>9</v>
      </c>
      <c r="AM143" s="402">
        <v>9</v>
      </c>
      <c r="AN143" s="402">
        <v>-4</v>
      </c>
      <c r="AO143" s="402"/>
      <c r="AP143" s="402"/>
      <c r="AQ143" s="402"/>
      <c r="AR143" s="408">
        <f t="shared" si="43"/>
        <v>0</v>
      </c>
      <c r="AS143" s="402" t="str">
        <f t="shared" si="44"/>
        <v/>
      </c>
      <c r="AT143" s="402" t="str">
        <f t="shared" si="45"/>
        <v/>
      </c>
      <c r="AU143" s="402" t="str">
        <f t="shared" si="46"/>
        <v/>
      </c>
      <c r="AV143" s="402" t="str">
        <f t="shared" si="47"/>
        <v/>
      </c>
      <c r="AW143" s="402"/>
      <c r="AX143" s="402"/>
      <c r="AY143" s="402"/>
      <c r="AZ143" s="402"/>
      <c r="BA143" s="402"/>
      <c r="BB143" s="402"/>
      <c r="BC143" s="402"/>
      <c r="BD143" s="402"/>
      <c r="BE143" s="402"/>
      <c r="BF143" s="402"/>
      <c r="BG143" s="402"/>
      <c r="BH143" s="402"/>
      <c r="BI143" s="402"/>
      <c r="BJ143" s="402"/>
      <c r="BK143" s="402"/>
      <c r="BL143" s="402"/>
      <c r="BM143" s="402"/>
      <c r="BN143" s="402"/>
      <c r="BO143" s="402"/>
      <c r="BP143" s="402"/>
      <c r="BQ143" s="402"/>
      <c r="BR143" s="402"/>
      <c r="BS143" s="402"/>
      <c r="BT143" s="402"/>
      <c r="BU143" s="402"/>
      <c r="BV143" s="402"/>
      <c r="BW143" s="402"/>
      <c r="BX143" s="402"/>
      <c r="BY143" s="355" t="s">
        <v>200</v>
      </c>
      <c r="BZ143" s="355" t="s">
        <v>1621</v>
      </c>
      <c r="CA143" s="355" t="s">
        <v>1622</v>
      </c>
      <c r="CB143" s="355" t="s">
        <v>1623</v>
      </c>
      <c r="CF143" s="351" t="s">
        <v>88</v>
      </c>
      <c r="CG143" s="351" t="s">
        <v>135</v>
      </c>
      <c r="CH143" s="352">
        <v>26</v>
      </c>
      <c r="CI143" s="352">
        <v>1400</v>
      </c>
    </row>
    <row r="144" spans="5:87" ht="14.25" customHeight="1" x14ac:dyDescent="0.25">
      <c r="E144" s="364">
        <v>1</v>
      </c>
      <c r="F144" s="368">
        <v>11</v>
      </c>
      <c r="G144" s="214">
        <f t="shared" si="36"/>
        <v>0</v>
      </c>
      <c r="H144" s="366">
        <v>2</v>
      </c>
      <c r="I144" s="366">
        <v>1</v>
      </c>
      <c r="J144" s="408">
        <f t="shared" si="37"/>
        <v>0</v>
      </c>
      <c r="K144" s="403" t="str">
        <f t="shared" si="32"/>
        <v/>
      </c>
      <c r="L144" s="381">
        <v>11</v>
      </c>
      <c r="M144" s="408">
        <f t="shared" si="38"/>
        <v>-18</v>
      </c>
      <c r="N144" s="403" t="str">
        <f t="shared" si="33"/>
        <v>être sage et authentique</v>
      </c>
      <c r="O144" s="410" t="s">
        <v>135</v>
      </c>
      <c r="P144" s="418"/>
      <c r="Q144" s="418"/>
      <c r="R144" s="418"/>
      <c r="S144" s="402"/>
      <c r="T144" s="402" t="str">
        <f t="shared" si="39"/>
        <v>--</v>
      </c>
      <c r="U144" s="428">
        <f t="shared" si="40"/>
        <v>0</v>
      </c>
      <c r="V144" s="408">
        <f t="shared" si="41"/>
        <v>0</v>
      </c>
      <c r="W144" s="403" t="str">
        <f t="shared" si="34"/>
        <v/>
      </c>
      <c r="X144" s="381">
        <v>11</v>
      </c>
      <c r="Y144" s="408">
        <f t="shared" si="42"/>
        <v>17</v>
      </c>
      <c r="Z144" s="403" t="str">
        <f t="shared" si="35"/>
        <v>engagement pour une remise en ordre / être porte-parole</v>
      </c>
      <c r="AB144" s="369">
        <v>11</v>
      </c>
      <c r="AC144" s="402"/>
      <c r="AD144" s="402"/>
      <c r="AE144" s="402"/>
      <c r="AF144" s="402"/>
      <c r="AG144" s="402"/>
      <c r="AH144" s="402"/>
      <c r="AI144" s="402"/>
      <c r="AJ144" s="402"/>
      <c r="AK144" s="402">
        <v>0</v>
      </c>
      <c r="AL144" s="402">
        <v>-18</v>
      </c>
      <c r="AM144" s="402">
        <v>0</v>
      </c>
      <c r="AN144" s="402">
        <v>17</v>
      </c>
      <c r="AO144" s="402"/>
      <c r="AP144" s="402"/>
      <c r="AQ144" s="402"/>
      <c r="AR144" s="408">
        <f t="shared" si="43"/>
        <v>0</v>
      </c>
      <c r="AS144" s="402" t="str">
        <f t="shared" si="44"/>
        <v/>
      </c>
      <c r="AT144" s="402" t="str">
        <f t="shared" si="45"/>
        <v/>
      </c>
      <c r="AU144" s="402" t="str">
        <f t="shared" si="46"/>
        <v/>
      </c>
      <c r="AV144" s="402" t="str">
        <f t="shared" si="47"/>
        <v/>
      </c>
      <c r="AW144" s="402"/>
      <c r="AX144" s="402"/>
      <c r="AY144" s="402"/>
      <c r="AZ144" s="402"/>
      <c r="BA144" s="402"/>
      <c r="BB144" s="402"/>
      <c r="BC144" s="402"/>
      <c r="BD144" s="402"/>
      <c r="BE144" s="402"/>
      <c r="BF144" s="402"/>
      <c r="BG144" s="402"/>
      <c r="BH144" s="402"/>
      <c r="BI144" s="402"/>
      <c r="BJ144" s="402"/>
      <c r="BK144" s="402"/>
      <c r="BL144" s="402"/>
      <c r="BM144" s="402"/>
      <c r="BN144" s="402"/>
      <c r="BO144" s="402"/>
      <c r="BP144" s="402"/>
      <c r="BQ144" s="402"/>
      <c r="BR144" s="402"/>
      <c r="BS144" s="402"/>
      <c r="BT144" s="402"/>
      <c r="BU144" s="402"/>
      <c r="BV144" s="402"/>
      <c r="BW144" s="402"/>
      <c r="BX144" s="402"/>
      <c r="BY144" s="355" t="s">
        <v>1624</v>
      </c>
      <c r="BZ144" s="355" t="s">
        <v>1625</v>
      </c>
      <c r="CA144" s="355" t="s">
        <v>201</v>
      </c>
      <c r="CB144" s="355" t="s">
        <v>1626</v>
      </c>
      <c r="CF144" s="351" t="s">
        <v>88</v>
      </c>
      <c r="CG144" s="351" t="s">
        <v>135</v>
      </c>
      <c r="CH144" s="352">
        <v>26</v>
      </c>
      <c r="CI144" s="352">
        <v>1410</v>
      </c>
    </row>
    <row r="145" spans="5:87" ht="14.25" customHeight="1" x14ac:dyDescent="0.25">
      <c r="E145" s="364">
        <v>1</v>
      </c>
      <c r="F145" s="368">
        <v>12</v>
      </c>
      <c r="G145" s="214">
        <f t="shared" si="36"/>
        <v>0</v>
      </c>
      <c r="H145" s="366">
        <v>-1</v>
      </c>
      <c r="I145" s="366">
        <v>0</v>
      </c>
      <c r="J145" s="408">
        <f t="shared" si="37"/>
        <v>0</v>
      </c>
      <c r="K145" s="403" t="str">
        <f t="shared" si="32"/>
        <v/>
      </c>
      <c r="L145" s="381">
        <v>12</v>
      </c>
      <c r="M145" s="408">
        <f t="shared" si="38"/>
        <v>7</v>
      </c>
      <c r="N145" s="403" t="str">
        <f t="shared" si="33"/>
        <v>devoir se protéger des autres / empathie excessive</v>
      </c>
      <c r="O145" s="410" t="s">
        <v>135</v>
      </c>
      <c r="P145" s="418"/>
      <c r="Q145" s="418"/>
      <c r="R145" s="418"/>
      <c r="S145" s="402"/>
      <c r="T145" s="402" t="str">
        <f t="shared" si="39"/>
        <v>--</v>
      </c>
      <c r="U145" s="428">
        <f t="shared" si="40"/>
        <v>0</v>
      </c>
      <c r="V145" s="408">
        <f t="shared" si="41"/>
        <v>0</v>
      </c>
      <c r="W145" s="403" t="str">
        <f t="shared" si="34"/>
        <v/>
      </c>
      <c r="X145" s="381">
        <v>12</v>
      </c>
      <c r="Y145" s="408">
        <f t="shared" si="42"/>
        <v>9</v>
      </c>
      <c r="Z145" s="403" t="str">
        <f t="shared" si="35"/>
        <v>devoir se protéger des autres / empathie excessive</v>
      </c>
      <c r="AB145" s="369">
        <v>12</v>
      </c>
      <c r="AC145" s="402"/>
      <c r="AD145" s="402"/>
      <c r="AE145" s="402"/>
      <c r="AF145" s="402"/>
      <c r="AG145" s="402"/>
      <c r="AH145" s="402"/>
      <c r="AI145" s="402"/>
      <c r="AJ145" s="402"/>
      <c r="AK145" s="402">
        <v>0</v>
      </c>
      <c r="AL145" s="402">
        <v>7</v>
      </c>
      <c r="AM145" s="402">
        <v>0</v>
      </c>
      <c r="AN145" s="402">
        <v>9</v>
      </c>
      <c r="AO145" s="402"/>
      <c r="AP145" s="402"/>
      <c r="AQ145" s="402"/>
      <c r="AR145" s="408">
        <f t="shared" si="43"/>
        <v>0</v>
      </c>
      <c r="AS145" s="402" t="str">
        <f t="shared" si="44"/>
        <v/>
      </c>
      <c r="AT145" s="402" t="str">
        <f t="shared" si="45"/>
        <v/>
      </c>
      <c r="AU145" s="402" t="str">
        <f t="shared" si="46"/>
        <v/>
      </c>
      <c r="AV145" s="402" t="str">
        <f t="shared" si="47"/>
        <v/>
      </c>
      <c r="AW145" s="402"/>
      <c r="AX145" s="402"/>
      <c r="AY145" s="402"/>
      <c r="AZ145" s="402"/>
      <c r="BA145" s="402"/>
      <c r="BB145" s="402"/>
      <c r="BC145" s="402"/>
      <c r="BD145" s="402"/>
      <c r="BE145" s="402"/>
      <c r="BF145" s="402"/>
      <c r="BG145" s="402"/>
      <c r="BH145" s="402"/>
      <c r="BI145" s="402"/>
      <c r="BJ145" s="402"/>
      <c r="BK145" s="402"/>
      <c r="BL145" s="402"/>
      <c r="BM145" s="402"/>
      <c r="BN145" s="402"/>
      <c r="BO145" s="402"/>
      <c r="BP145" s="402"/>
      <c r="BQ145" s="402"/>
      <c r="BR145" s="402"/>
      <c r="BS145" s="402"/>
      <c r="BT145" s="402"/>
      <c r="BU145" s="402"/>
      <c r="BV145" s="402"/>
      <c r="BW145" s="402"/>
      <c r="BX145" s="402"/>
      <c r="BY145" s="355" t="s">
        <v>202</v>
      </c>
      <c r="BZ145" s="355" t="s">
        <v>1627</v>
      </c>
      <c r="CA145" s="355" t="s">
        <v>1628</v>
      </c>
      <c r="CB145" s="355" t="s">
        <v>1629</v>
      </c>
      <c r="CF145" s="351" t="s">
        <v>95</v>
      </c>
      <c r="CG145" s="351" t="s">
        <v>135</v>
      </c>
      <c r="CH145" s="352">
        <v>27</v>
      </c>
      <c r="CI145" s="352">
        <v>1420</v>
      </c>
    </row>
    <row r="146" spans="5:87" ht="14.25" customHeight="1" x14ac:dyDescent="0.25">
      <c r="E146" s="364">
        <v>1</v>
      </c>
      <c r="F146" s="368">
        <v>12</v>
      </c>
      <c r="G146" s="214">
        <f t="shared" si="36"/>
        <v>0</v>
      </c>
      <c r="H146" s="366">
        <v>0</v>
      </c>
      <c r="I146" s="366">
        <v>0</v>
      </c>
      <c r="J146" s="408">
        <f t="shared" si="37"/>
        <v>6</v>
      </c>
      <c r="K146" s="403" t="str">
        <f t="shared" si="32"/>
        <v>besoin d'être libre de s’exprimer / être plein d'énergie</v>
      </c>
      <c r="L146" s="381">
        <v>12</v>
      </c>
      <c r="M146" s="408">
        <f t="shared" si="38"/>
        <v>10</v>
      </c>
      <c r="N146" s="403" t="str">
        <f t="shared" si="33"/>
        <v>contenir sa colère / serrez les dents</v>
      </c>
      <c r="O146" s="410" t="s">
        <v>135</v>
      </c>
      <c r="P146" s="418"/>
      <c r="Q146" s="418"/>
      <c r="R146" s="418"/>
      <c r="S146" s="402"/>
      <c r="T146" s="402" t="str">
        <f t="shared" si="39"/>
        <v>--</v>
      </c>
      <c r="U146" s="428">
        <f t="shared" si="40"/>
        <v>0</v>
      </c>
      <c r="V146" s="408">
        <f t="shared" si="41"/>
        <v>11</v>
      </c>
      <c r="W146" s="403" t="str">
        <f t="shared" si="34"/>
        <v>besoin d'être libre de s’exprimer / être plein d'énergie</v>
      </c>
      <c r="X146" s="381">
        <v>12</v>
      </c>
      <c r="Y146" s="408">
        <f t="shared" si="42"/>
        <v>8</v>
      </c>
      <c r="Z146" s="403" t="str">
        <f t="shared" si="35"/>
        <v>contenir sa colère / serrez les dents</v>
      </c>
      <c r="AB146" s="369">
        <v>12</v>
      </c>
      <c r="AC146" s="402"/>
      <c r="AD146" s="402"/>
      <c r="AE146" s="402"/>
      <c r="AF146" s="402"/>
      <c r="AG146" s="402"/>
      <c r="AH146" s="402"/>
      <c r="AI146" s="402"/>
      <c r="AJ146" s="402"/>
      <c r="AK146" s="402">
        <v>6</v>
      </c>
      <c r="AL146" s="402">
        <v>10</v>
      </c>
      <c r="AM146" s="402">
        <v>11</v>
      </c>
      <c r="AN146" s="402">
        <v>8</v>
      </c>
      <c r="AO146" s="402"/>
      <c r="AP146" s="402"/>
      <c r="AQ146" s="402"/>
      <c r="AR146" s="408">
        <f t="shared" si="43"/>
        <v>0</v>
      </c>
      <c r="AS146" s="402" t="str">
        <f t="shared" si="44"/>
        <v/>
      </c>
      <c r="AT146" s="402" t="str">
        <f t="shared" si="45"/>
        <v/>
      </c>
      <c r="AU146" s="402" t="str">
        <f t="shared" si="46"/>
        <v/>
      </c>
      <c r="AV146" s="402" t="str">
        <f t="shared" si="47"/>
        <v/>
      </c>
      <c r="AW146" s="402"/>
      <c r="AX146" s="402"/>
      <c r="AY146" s="402"/>
      <c r="AZ146" s="402"/>
      <c r="BA146" s="402"/>
      <c r="BB146" s="402"/>
      <c r="BC146" s="402"/>
      <c r="BD146" s="402"/>
      <c r="BE146" s="402"/>
      <c r="BF146" s="402"/>
      <c r="BG146" s="402"/>
      <c r="BH146" s="402"/>
      <c r="BI146" s="402"/>
      <c r="BJ146" s="402"/>
      <c r="BK146" s="402"/>
      <c r="BL146" s="402"/>
      <c r="BM146" s="402"/>
      <c r="BN146" s="402"/>
      <c r="BO146" s="402"/>
      <c r="BP146" s="402"/>
      <c r="BQ146" s="402"/>
      <c r="BR146" s="402"/>
      <c r="BS146" s="402"/>
      <c r="BT146" s="402"/>
      <c r="BU146" s="402"/>
      <c r="BV146" s="402"/>
      <c r="BW146" s="402"/>
      <c r="BX146" s="402"/>
      <c r="BY146" s="355" t="s">
        <v>1630</v>
      </c>
      <c r="BZ146" s="355" t="s">
        <v>1631</v>
      </c>
      <c r="CA146" s="355" t="s">
        <v>1632</v>
      </c>
      <c r="CB146" s="355" t="s">
        <v>1633</v>
      </c>
      <c r="CF146" s="351" t="s">
        <v>95</v>
      </c>
      <c r="CG146" s="351" t="s">
        <v>135</v>
      </c>
      <c r="CH146" s="352">
        <v>27</v>
      </c>
      <c r="CI146" s="352">
        <v>1430</v>
      </c>
    </row>
    <row r="147" spans="5:87" ht="14.25" customHeight="1" x14ac:dyDescent="0.25">
      <c r="E147" s="364">
        <v>1</v>
      </c>
      <c r="F147" s="368">
        <v>12</v>
      </c>
      <c r="G147" s="214">
        <f t="shared" si="36"/>
        <v>0</v>
      </c>
      <c r="H147" s="366">
        <v>1</v>
      </c>
      <c r="I147" s="366">
        <v>0</v>
      </c>
      <c r="J147" s="408">
        <f t="shared" si="37"/>
        <v>0</v>
      </c>
      <c r="K147" s="403" t="str">
        <f t="shared" si="32"/>
        <v/>
      </c>
      <c r="L147" s="381">
        <v>12</v>
      </c>
      <c r="M147" s="408">
        <f t="shared" si="38"/>
        <v>11</v>
      </c>
      <c r="N147" s="403" t="str">
        <f t="shared" si="33"/>
        <v>devoir défendre ses idées / frustration / agressivité</v>
      </c>
      <c r="O147" s="410" t="s">
        <v>135</v>
      </c>
      <c r="P147" s="418"/>
      <c r="Q147" s="418"/>
      <c r="R147" s="418"/>
      <c r="S147" s="402"/>
      <c r="T147" s="402" t="str">
        <f t="shared" si="39"/>
        <v>--</v>
      </c>
      <c r="U147" s="428">
        <f t="shared" si="40"/>
        <v>0</v>
      </c>
      <c r="V147" s="408">
        <f t="shared" si="41"/>
        <v>5</v>
      </c>
      <c r="W147" s="403" t="str">
        <f t="shared" si="34"/>
        <v>besoin d'exprimer ses idées</v>
      </c>
      <c r="X147" s="381">
        <v>12</v>
      </c>
      <c r="Y147" s="408">
        <f t="shared" si="42"/>
        <v>13</v>
      </c>
      <c r="Z147" s="403" t="str">
        <f t="shared" si="35"/>
        <v>devoir défendre ses idées / frustration / agressivité</v>
      </c>
      <c r="AB147" s="369">
        <v>12</v>
      </c>
      <c r="AC147" s="402"/>
      <c r="AD147" s="402"/>
      <c r="AE147" s="402"/>
      <c r="AF147" s="402"/>
      <c r="AG147" s="402"/>
      <c r="AH147" s="402"/>
      <c r="AI147" s="402"/>
      <c r="AJ147" s="402"/>
      <c r="AK147" s="402">
        <v>0</v>
      </c>
      <c r="AL147" s="402">
        <v>11</v>
      </c>
      <c r="AM147" s="402">
        <v>5</v>
      </c>
      <c r="AN147" s="402">
        <v>13</v>
      </c>
      <c r="AO147" s="402"/>
      <c r="AP147" s="402"/>
      <c r="AQ147" s="402"/>
      <c r="AR147" s="408">
        <f t="shared" si="43"/>
        <v>0</v>
      </c>
      <c r="AS147" s="402" t="str">
        <f t="shared" si="44"/>
        <v/>
      </c>
      <c r="AT147" s="402" t="str">
        <f t="shared" si="45"/>
        <v/>
      </c>
      <c r="AU147" s="402" t="str">
        <f t="shared" si="46"/>
        <v/>
      </c>
      <c r="AV147" s="402" t="str">
        <f t="shared" si="47"/>
        <v/>
      </c>
      <c r="AW147" s="402"/>
      <c r="AX147" s="402"/>
      <c r="AY147" s="402"/>
      <c r="AZ147" s="402"/>
      <c r="BA147" s="402"/>
      <c r="BB147" s="402"/>
      <c r="BC147" s="402"/>
      <c r="BD147" s="402"/>
      <c r="BE147" s="402"/>
      <c r="BF147" s="402"/>
      <c r="BG147" s="402"/>
      <c r="BH147" s="402"/>
      <c r="BI147" s="402"/>
      <c r="BJ147" s="402"/>
      <c r="BK147" s="402"/>
      <c r="BL147" s="402"/>
      <c r="BM147" s="402"/>
      <c r="BN147" s="402"/>
      <c r="BO147" s="402"/>
      <c r="BP147" s="402"/>
      <c r="BQ147" s="402"/>
      <c r="BR147" s="402"/>
      <c r="BS147" s="402"/>
      <c r="BT147" s="402"/>
      <c r="BU147" s="402"/>
      <c r="BV147" s="402"/>
      <c r="BW147" s="402"/>
      <c r="BX147" s="402"/>
      <c r="BY147" s="355" t="s">
        <v>203</v>
      </c>
      <c r="BZ147" s="355" t="s">
        <v>1634</v>
      </c>
      <c r="CA147" s="355" t="s">
        <v>1635</v>
      </c>
      <c r="CB147" s="355" t="s">
        <v>1636</v>
      </c>
      <c r="CF147" s="351" t="s">
        <v>95</v>
      </c>
      <c r="CG147" s="351" t="s">
        <v>135</v>
      </c>
      <c r="CH147" s="352">
        <v>27</v>
      </c>
      <c r="CI147" s="352">
        <v>1440</v>
      </c>
    </row>
    <row r="148" spans="5:87" ht="14.25" customHeight="1" x14ac:dyDescent="0.25">
      <c r="E148" s="364">
        <v>1</v>
      </c>
      <c r="F148" s="368">
        <v>12</v>
      </c>
      <c r="G148" s="214">
        <f t="shared" si="36"/>
        <v>1</v>
      </c>
      <c r="H148" s="366">
        <v>3</v>
      </c>
      <c r="I148" s="366">
        <v>1</v>
      </c>
      <c r="J148" s="408">
        <f t="shared" si="37"/>
        <v>7</v>
      </c>
      <c r="K148" s="403" t="str">
        <f t="shared" si="32"/>
        <v>besoin d'agir concrètement / sens amplifiés (surtout ouïe / nez / corps)</v>
      </c>
      <c r="L148" s="381">
        <v>12</v>
      </c>
      <c r="M148" s="408">
        <f t="shared" si="38"/>
        <v>-18</v>
      </c>
      <c r="N148" s="403" t="str">
        <f t="shared" si="33"/>
        <v>recevoir ce dont on a besoin / connexion à tout / foi / silence</v>
      </c>
      <c r="O148" s="410" t="s">
        <v>135</v>
      </c>
      <c r="P148" s="418"/>
      <c r="Q148" s="418"/>
      <c r="R148" s="418"/>
      <c r="S148" s="402"/>
      <c r="T148" s="402" t="str">
        <f t="shared" si="39"/>
        <v>--</v>
      </c>
      <c r="U148" s="428">
        <f t="shared" si="40"/>
        <v>0</v>
      </c>
      <c r="V148" s="408">
        <f t="shared" si="41"/>
        <v>6</v>
      </c>
      <c r="W148" s="403" t="str">
        <f t="shared" si="34"/>
        <v>besoin d'agir concrètement / sens amplifiés (surtout ouïe / nez / corps)</v>
      </c>
      <c r="X148" s="381">
        <v>12</v>
      </c>
      <c r="Y148" s="408">
        <f t="shared" si="42"/>
        <v>-8</v>
      </c>
      <c r="Z148" s="403" t="str">
        <f t="shared" si="35"/>
        <v>recevoir ce dont on a besoin / connexion à tout / foi / silence</v>
      </c>
      <c r="AB148" s="369">
        <v>12</v>
      </c>
      <c r="AC148" s="402"/>
      <c r="AD148" s="402"/>
      <c r="AE148" s="402"/>
      <c r="AF148" s="402"/>
      <c r="AG148" s="402"/>
      <c r="AH148" s="402"/>
      <c r="AI148" s="402"/>
      <c r="AJ148" s="402"/>
      <c r="AK148" s="402">
        <v>7</v>
      </c>
      <c r="AL148" s="402">
        <v>-18</v>
      </c>
      <c r="AM148" s="402">
        <v>6</v>
      </c>
      <c r="AN148" s="402">
        <v>-8</v>
      </c>
      <c r="AO148" s="402"/>
      <c r="AP148" s="402"/>
      <c r="AQ148" s="402"/>
      <c r="AR148" s="408">
        <f t="shared" si="43"/>
        <v>0</v>
      </c>
      <c r="AS148" s="402" t="str">
        <f t="shared" si="44"/>
        <v/>
      </c>
      <c r="AT148" s="402" t="str">
        <f t="shared" si="45"/>
        <v/>
      </c>
      <c r="AU148" s="402" t="str">
        <f t="shared" si="46"/>
        <v/>
      </c>
      <c r="AV148" s="402" t="str">
        <f t="shared" si="47"/>
        <v/>
      </c>
      <c r="AW148" s="402"/>
      <c r="AX148" s="402"/>
      <c r="AY148" s="402"/>
      <c r="AZ148" s="402"/>
      <c r="BA148" s="402"/>
      <c r="BB148" s="402"/>
      <c r="BC148" s="402"/>
      <c r="BD148" s="402"/>
      <c r="BE148" s="402"/>
      <c r="BF148" s="402"/>
      <c r="BG148" s="402"/>
      <c r="BH148" s="402"/>
      <c r="BI148" s="402"/>
      <c r="BJ148" s="402"/>
      <c r="BK148" s="402"/>
      <c r="BL148" s="402"/>
      <c r="BM148" s="402"/>
      <c r="BN148" s="402"/>
      <c r="BO148" s="402"/>
      <c r="BP148" s="402"/>
      <c r="BQ148" s="402"/>
      <c r="BR148" s="402"/>
      <c r="BS148" s="402"/>
      <c r="BT148" s="402"/>
      <c r="BU148" s="402"/>
      <c r="BV148" s="402"/>
      <c r="BW148" s="402"/>
      <c r="BX148" s="402"/>
      <c r="BY148" s="355" t="s">
        <v>1637</v>
      </c>
      <c r="BZ148" s="355" t="s">
        <v>1638</v>
      </c>
      <c r="CA148" s="355" t="s">
        <v>1639</v>
      </c>
      <c r="CB148" s="355" t="s">
        <v>1640</v>
      </c>
      <c r="CF148" s="351" t="s">
        <v>95</v>
      </c>
      <c r="CG148" s="351" t="s">
        <v>135</v>
      </c>
      <c r="CH148" s="352">
        <v>27</v>
      </c>
      <c r="CI148" s="352">
        <v>1450</v>
      </c>
    </row>
    <row r="149" spans="5:87" ht="14.25" customHeight="1" x14ac:dyDescent="0.25">
      <c r="E149" s="364">
        <v>1</v>
      </c>
      <c r="F149" s="368">
        <v>13</v>
      </c>
      <c r="G149" s="214">
        <f t="shared" si="36"/>
        <v>0</v>
      </c>
      <c r="H149" s="366">
        <v>2</v>
      </c>
      <c r="I149" s="366">
        <v>2</v>
      </c>
      <c r="J149" s="408">
        <f t="shared" si="37"/>
        <v>0</v>
      </c>
      <c r="K149" s="403" t="str">
        <f t="shared" si="32"/>
        <v/>
      </c>
      <c r="L149" s="381">
        <v>13</v>
      </c>
      <c r="M149" s="408">
        <f t="shared" si="38"/>
        <v>17</v>
      </c>
      <c r="N149" s="403" t="str">
        <f t="shared" si="33"/>
        <v>avide de connaissances</v>
      </c>
      <c r="O149" s="410" t="s">
        <v>136</v>
      </c>
      <c r="P149" s="418"/>
      <c r="Q149" s="418"/>
      <c r="R149" s="418"/>
      <c r="S149" s="402"/>
      <c r="T149" s="402" t="str">
        <f t="shared" si="39"/>
        <v>--</v>
      </c>
      <c r="U149" s="428">
        <f t="shared" si="40"/>
        <v>0</v>
      </c>
      <c r="V149" s="408">
        <f t="shared" si="41"/>
        <v>0</v>
      </c>
      <c r="W149" s="403" t="str">
        <f t="shared" si="34"/>
        <v/>
      </c>
      <c r="X149" s="381">
        <v>13</v>
      </c>
      <c r="Y149" s="408">
        <f t="shared" si="42"/>
        <v>12</v>
      </c>
      <c r="Z149" s="403" t="str">
        <f t="shared" si="35"/>
        <v>avide de connaissances</v>
      </c>
      <c r="AB149" s="369">
        <v>13</v>
      </c>
      <c r="AC149" s="402"/>
      <c r="AD149" s="402"/>
      <c r="AE149" s="402"/>
      <c r="AF149" s="402"/>
      <c r="AG149" s="402"/>
      <c r="AH149" s="402"/>
      <c r="AI149" s="402"/>
      <c r="AJ149" s="402"/>
      <c r="AK149" s="402">
        <v>0</v>
      </c>
      <c r="AL149" s="402">
        <v>17</v>
      </c>
      <c r="AM149" s="402">
        <v>0</v>
      </c>
      <c r="AN149" s="402">
        <v>12</v>
      </c>
      <c r="AO149" s="402"/>
      <c r="AP149" s="402"/>
      <c r="AQ149" s="402"/>
      <c r="AR149" s="408">
        <f t="shared" si="43"/>
        <v>0</v>
      </c>
      <c r="AS149" s="402" t="str">
        <f t="shared" si="44"/>
        <v/>
      </c>
      <c r="AT149" s="402" t="str">
        <f t="shared" si="45"/>
        <v/>
      </c>
      <c r="AU149" s="402" t="str">
        <f t="shared" si="46"/>
        <v/>
      </c>
      <c r="AV149" s="402" t="str">
        <f t="shared" si="47"/>
        <v/>
      </c>
      <c r="AW149" s="402"/>
      <c r="AX149" s="402"/>
      <c r="AY149" s="402"/>
      <c r="AZ149" s="402"/>
      <c r="BA149" s="402"/>
      <c r="BB149" s="402"/>
      <c r="BC149" s="402"/>
      <c r="BD149" s="402"/>
      <c r="BE149" s="402"/>
      <c r="BF149" s="402"/>
      <c r="BG149" s="402"/>
      <c r="BH149" s="402"/>
      <c r="BI149" s="402"/>
      <c r="BJ149" s="402"/>
      <c r="BK149" s="402"/>
      <c r="BL149" s="402"/>
      <c r="BM149" s="402"/>
      <c r="BN149" s="402"/>
      <c r="BO149" s="402"/>
      <c r="BP149" s="402"/>
      <c r="BQ149" s="402"/>
      <c r="BR149" s="402"/>
      <c r="BS149" s="402"/>
      <c r="BT149" s="402"/>
      <c r="BU149" s="402"/>
      <c r="BV149" s="402"/>
      <c r="BW149" s="402"/>
      <c r="BX149" s="402"/>
      <c r="BY149" s="355" t="s">
        <v>1641</v>
      </c>
      <c r="BZ149" s="355" t="s">
        <v>204</v>
      </c>
      <c r="CA149" s="355" t="s">
        <v>1642</v>
      </c>
      <c r="CB149" s="355" t="s">
        <v>205</v>
      </c>
      <c r="CF149" s="351" t="s">
        <v>106</v>
      </c>
      <c r="CG149" s="351" t="s">
        <v>136</v>
      </c>
      <c r="CH149" s="352">
        <v>28</v>
      </c>
      <c r="CI149" s="352">
        <v>1460</v>
      </c>
    </row>
    <row r="150" spans="5:87" ht="14.25" customHeight="1" x14ac:dyDescent="0.25">
      <c r="E150" s="364">
        <v>1</v>
      </c>
      <c r="F150" s="368">
        <v>13</v>
      </c>
      <c r="G150" s="214">
        <f t="shared" si="36"/>
        <v>0</v>
      </c>
      <c r="H150" s="366">
        <v>1</v>
      </c>
      <c r="I150" s="366">
        <v>0</v>
      </c>
      <c r="J150" s="408">
        <f t="shared" si="37"/>
        <v>-5</v>
      </c>
      <c r="K150" s="403" t="str">
        <f t="shared" si="32"/>
        <v>attaché à la matière / dans son corps / gérer les informations de la matière et du corps</v>
      </c>
      <c r="L150" s="381">
        <v>13</v>
      </c>
      <c r="M150" s="408">
        <f t="shared" si="38"/>
        <v>17</v>
      </c>
      <c r="N150" s="403" t="str">
        <f t="shared" si="33"/>
        <v>submergé d’informations / dispersion</v>
      </c>
      <c r="O150" s="410" t="s">
        <v>136</v>
      </c>
      <c r="P150" s="418"/>
      <c r="Q150" s="418"/>
      <c r="R150" s="418"/>
      <c r="S150" s="402"/>
      <c r="T150" s="402" t="str">
        <f t="shared" si="39"/>
        <v>-Blocage_droite-</v>
      </c>
      <c r="U150" s="428">
        <f t="shared" si="40"/>
        <v>0</v>
      </c>
      <c r="V150" s="408">
        <f t="shared" si="41"/>
        <v>0</v>
      </c>
      <c r="W150" s="403" t="str">
        <f t="shared" si="34"/>
        <v/>
      </c>
      <c r="X150" s="381">
        <v>13</v>
      </c>
      <c r="Y150" s="408">
        <f t="shared" si="42"/>
        <v>13</v>
      </c>
      <c r="Z150" s="403" t="str">
        <f t="shared" si="35"/>
        <v>submergé d’informations / dispersion</v>
      </c>
      <c r="AB150" s="369">
        <v>13</v>
      </c>
      <c r="AC150" s="402"/>
      <c r="AD150" s="402"/>
      <c r="AE150" s="402"/>
      <c r="AF150" s="402"/>
      <c r="AG150" s="402"/>
      <c r="AH150" s="402"/>
      <c r="AI150" s="402"/>
      <c r="AJ150" s="402"/>
      <c r="AK150" s="402">
        <v>-5</v>
      </c>
      <c r="AL150" s="402">
        <v>17</v>
      </c>
      <c r="AM150" s="402">
        <v>0</v>
      </c>
      <c r="AN150" s="402">
        <v>13</v>
      </c>
      <c r="AO150" s="402"/>
      <c r="AP150" s="402"/>
      <c r="AQ150" s="402"/>
      <c r="AR150" s="408">
        <f t="shared" si="43"/>
        <v>0</v>
      </c>
      <c r="AS150" s="402" t="str">
        <f t="shared" si="44"/>
        <v/>
      </c>
      <c r="AT150" s="402" t="str">
        <f t="shared" si="45"/>
        <v>Blocage_droite</v>
      </c>
      <c r="AU150" s="402" t="str">
        <f t="shared" si="46"/>
        <v/>
      </c>
      <c r="AV150" s="402" t="str">
        <f t="shared" si="47"/>
        <v/>
      </c>
      <c r="AW150" s="402"/>
      <c r="AX150" s="402"/>
      <c r="AY150" s="402"/>
      <c r="AZ150" s="402"/>
      <c r="BA150" s="402"/>
      <c r="BB150" s="402"/>
      <c r="BC150" s="402"/>
      <c r="BD150" s="402"/>
      <c r="BE150" s="402"/>
      <c r="BF150" s="402"/>
      <c r="BG150" s="402"/>
      <c r="BH150" s="402"/>
      <c r="BI150" s="402"/>
      <c r="BJ150" s="402"/>
      <c r="BK150" s="402"/>
      <c r="BL150" s="402"/>
      <c r="BM150" s="402"/>
      <c r="BN150" s="402"/>
      <c r="BO150" s="402"/>
      <c r="BP150" s="402"/>
      <c r="BQ150" s="402"/>
      <c r="BR150" s="402"/>
      <c r="BS150" s="402"/>
      <c r="BT150" s="402"/>
      <c r="BU150" s="402"/>
      <c r="BV150" s="402"/>
      <c r="BW150" s="402"/>
      <c r="BX150" s="402"/>
      <c r="BY150" s="355" t="s">
        <v>1643</v>
      </c>
      <c r="BZ150" s="355" t="s">
        <v>1644</v>
      </c>
      <c r="CA150" s="355" t="s">
        <v>1645</v>
      </c>
      <c r="CB150" s="355" t="s">
        <v>1646</v>
      </c>
      <c r="CF150" s="351" t="s">
        <v>106</v>
      </c>
      <c r="CG150" s="351" t="s">
        <v>136</v>
      </c>
      <c r="CH150" s="352">
        <v>28</v>
      </c>
      <c r="CI150" s="352">
        <v>1470</v>
      </c>
    </row>
    <row r="151" spans="5:87" ht="14.25" customHeight="1" x14ac:dyDescent="0.25">
      <c r="E151" s="364">
        <v>1</v>
      </c>
      <c r="F151" s="368">
        <v>13</v>
      </c>
      <c r="G151" s="214">
        <f t="shared" si="36"/>
        <v>0</v>
      </c>
      <c r="H151" s="366">
        <v>2</v>
      </c>
      <c r="I151" s="366">
        <v>2</v>
      </c>
      <c r="J151" s="408">
        <f t="shared" si="37"/>
        <v>0</v>
      </c>
      <c r="K151" s="403" t="str">
        <f t="shared" si="32"/>
        <v/>
      </c>
      <c r="L151" s="381">
        <v>13</v>
      </c>
      <c r="M151" s="408">
        <f t="shared" si="38"/>
        <v>13</v>
      </c>
      <c r="N151" s="403" t="str">
        <f t="shared" si="33"/>
        <v>mental partant dans tous les sens / mélanger toutes les idées / tous les concepts</v>
      </c>
      <c r="O151" s="410" t="s">
        <v>136</v>
      </c>
      <c r="P151" s="418"/>
      <c r="Q151" s="418"/>
      <c r="R151" s="418"/>
      <c r="S151" s="402"/>
      <c r="T151" s="402" t="str">
        <f t="shared" si="39"/>
        <v>--</v>
      </c>
      <c r="U151" s="428">
        <f t="shared" si="40"/>
        <v>0</v>
      </c>
      <c r="V151" s="408">
        <f t="shared" si="41"/>
        <v>0</v>
      </c>
      <c r="W151" s="403" t="str">
        <f t="shared" si="34"/>
        <v/>
      </c>
      <c r="X151" s="381">
        <v>13</v>
      </c>
      <c r="Y151" s="408">
        <f t="shared" si="42"/>
        <v>7</v>
      </c>
      <c r="Z151" s="403" t="str">
        <f t="shared" si="35"/>
        <v>mental partant dans tous les sens / mélanger toutes les idées / tous les concepts</v>
      </c>
      <c r="AB151" s="369">
        <v>13</v>
      </c>
      <c r="AC151" s="402"/>
      <c r="AD151" s="402"/>
      <c r="AE151" s="402"/>
      <c r="AF151" s="402"/>
      <c r="AG151" s="402"/>
      <c r="AH151" s="402"/>
      <c r="AI151" s="402"/>
      <c r="AJ151" s="402"/>
      <c r="AK151" s="402">
        <v>0</v>
      </c>
      <c r="AL151" s="402">
        <v>13</v>
      </c>
      <c r="AM151" s="402">
        <v>0</v>
      </c>
      <c r="AN151" s="402">
        <v>7</v>
      </c>
      <c r="AO151" s="402"/>
      <c r="AP151" s="402"/>
      <c r="AQ151" s="402"/>
      <c r="AR151" s="408">
        <f t="shared" si="43"/>
        <v>0</v>
      </c>
      <c r="AS151" s="402" t="str">
        <f t="shared" si="44"/>
        <v/>
      </c>
      <c r="AT151" s="402" t="str">
        <f t="shared" si="45"/>
        <v/>
      </c>
      <c r="AU151" s="402" t="str">
        <f t="shared" si="46"/>
        <v/>
      </c>
      <c r="AV151" s="402" t="str">
        <f t="shared" si="47"/>
        <v/>
      </c>
      <c r="AW151" s="402"/>
      <c r="AX151" s="402"/>
      <c r="AY151" s="402"/>
      <c r="AZ151" s="402"/>
      <c r="BA151" s="402"/>
      <c r="BB151" s="402"/>
      <c r="BC151" s="402"/>
      <c r="BD151" s="402"/>
      <c r="BE151" s="402"/>
      <c r="BF151" s="402"/>
      <c r="BG151" s="402"/>
      <c r="BH151" s="402"/>
      <c r="BI151" s="402"/>
      <c r="BJ151" s="402"/>
      <c r="BK151" s="402"/>
      <c r="BL151" s="402"/>
      <c r="BM151" s="402"/>
      <c r="BN151" s="402"/>
      <c r="BO151" s="402"/>
      <c r="BP151" s="402"/>
      <c r="BQ151" s="402"/>
      <c r="BR151" s="402"/>
      <c r="BS151" s="402"/>
      <c r="BT151" s="402"/>
      <c r="BU151" s="402"/>
      <c r="BV151" s="402"/>
      <c r="BW151" s="402"/>
      <c r="BX151" s="402"/>
      <c r="BY151" s="355" t="s">
        <v>206</v>
      </c>
      <c r="BZ151" s="355" t="s">
        <v>1647</v>
      </c>
      <c r="CA151" s="355" t="s">
        <v>207</v>
      </c>
      <c r="CB151" s="355" t="s">
        <v>1648</v>
      </c>
      <c r="CF151" s="351" t="s">
        <v>106</v>
      </c>
      <c r="CG151" s="351" t="s">
        <v>136</v>
      </c>
      <c r="CH151" s="352">
        <v>28</v>
      </c>
      <c r="CI151" s="352">
        <v>1480</v>
      </c>
    </row>
    <row r="152" spans="5:87" ht="14.25" customHeight="1" x14ac:dyDescent="0.25">
      <c r="E152" s="364">
        <v>1</v>
      </c>
      <c r="F152" s="368">
        <v>13</v>
      </c>
      <c r="G152" s="214">
        <f t="shared" si="36"/>
        <v>0</v>
      </c>
      <c r="H152" s="366">
        <v>2</v>
      </c>
      <c r="I152" s="366">
        <v>4</v>
      </c>
      <c r="J152" s="408">
        <f t="shared" si="37"/>
        <v>0</v>
      </c>
      <c r="K152" s="403" t="str">
        <f t="shared" si="32"/>
        <v/>
      </c>
      <c r="L152" s="381">
        <v>13</v>
      </c>
      <c r="M152" s="408">
        <f t="shared" si="38"/>
        <v>13</v>
      </c>
      <c r="N152" s="403" t="str">
        <f t="shared" si="33"/>
        <v>fuite dans la spiritualité</v>
      </c>
      <c r="O152" s="410" t="s">
        <v>136</v>
      </c>
      <c r="P152" s="418"/>
      <c r="Q152" s="418"/>
      <c r="R152" s="418"/>
      <c r="S152" s="402"/>
      <c r="T152" s="402" t="str">
        <f t="shared" si="39"/>
        <v>--</v>
      </c>
      <c r="U152" s="428">
        <f t="shared" si="40"/>
        <v>0</v>
      </c>
      <c r="V152" s="408">
        <f t="shared" si="41"/>
        <v>0</v>
      </c>
      <c r="W152" s="403" t="str">
        <f t="shared" si="34"/>
        <v/>
      </c>
      <c r="X152" s="381">
        <v>13</v>
      </c>
      <c r="Y152" s="408">
        <f t="shared" si="42"/>
        <v>7</v>
      </c>
      <c r="Z152" s="403" t="str">
        <f t="shared" si="35"/>
        <v>fuite dans la spiritualité</v>
      </c>
      <c r="AB152" s="369">
        <v>13</v>
      </c>
      <c r="AC152" s="402"/>
      <c r="AD152" s="402"/>
      <c r="AE152" s="402"/>
      <c r="AF152" s="402"/>
      <c r="AG152" s="402"/>
      <c r="AH152" s="402"/>
      <c r="AI152" s="402"/>
      <c r="AJ152" s="402"/>
      <c r="AK152" s="402">
        <v>0</v>
      </c>
      <c r="AL152" s="402">
        <v>13</v>
      </c>
      <c r="AM152" s="402">
        <v>0</v>
      </c>
      <c r="AN152" s="402">
        <v>7</v>
      </c>
      <c r="AO152" s="402"/>
      <c r="AP152" s="402"/>
      <c r="AQ152" s="402"/>
      <c r="AR152" s="408">
        <f t="shared" si="43"/>
        <v>0</v>
      </c>
      <c r="AS152" s="402" t="str">
        <f t="shared" si="44"/>
        <v/>
      </c>
      <c r="AT152" s="402" t="str">
        <f t="shared" si="45"/>
        <v/>
      </c>
      <c r="AU152" s="402" t="str">
        <f t="shared" si="46"/>
        <v/>
      </c>
      <c r="AV152" s="402" t="str">
        <f t="shared" si="47"/>
        <v/>
      </c>
      <c r="AW152" s="402"/>
      <c r="AX152" s="402"/>
      <c r="AY152" s="402"/>
      <c r="AZ152" s="402"/>
      <c r="BA152" s="402"/>
      <c r="BB152" s="402"/>
      <c r="BC152" s="402"/>
      <c r="BD152" s="402"/>
      <c r="BE152" s="402"/>
      <c r="BF152" s="402"/>
      <c r="BG152" s="402"/>
      <c r="BH152" s="402"/>
      <c r="BI152" s="402"/>
      <c r="BJ152" s="402"/>
      <c r="BK152" s="402"/>
      <c r="BL152" s="402"/>
      <c r="BM152" s="402"/>
      <c r="BN152" s="402"/>
      <c r="BO152" s="402"/>
      <c r="BP152" s="402"/>
      <c r="BQ152" s="402"/>
      <c r="BR152" s="402"/>
      <c r="BS152" s="402"/>
      <c r="BT152" s="402"/>
      <c r="BU152" s="402"/>
      <c r="BV152" s="402"/>
      <c r="BW152" s="402"/>
      <c r="BX152" s="402"/>
      <c r="BY152" s="357" t="s">
        <v>1649</v>
      </c>
      <c r="BZ152" s="357" t="s">
        <v>208</v>
      </c>
      <c r="CA152" s="355" t="s">
        <v>1650</v>
      </c>
      <c r="CB152" s="355" t="s">
        <v>209</v>
      </c>
      <c r="CF152" s="351" t="s">
        <v>106</v>
      </c>
      <c r="CG152" s="351" t="s">
        <v>136</v>
      </c>
      <c r="CH152" s="352">
        <v>28</v>
      </c>
      <c r="CI152" s="352">
        <v>1490</v>
      </c>
    </row>
    <row r="153" spans="5:87" ht="14.25" customHeight="1" x14ac:dyDescent="0.25">
      <c r="E153" s="364">
        <v>1</v>
      </c>
      <c r="F153" s="368">
        <v>14</v>
      </c>
      <c r="G153" s="214">
        <f t="shared" si="36"/>
        <v>0</v>
      </c>
      <c r="H153" s="366">
        <v>1</v>
      </c>
      <c r="I153" s="366">
        <v>0</v>
      </c>
      <c r="J153" s="408">
        <f t="shared" si="37"/>
        <v>0</v>
      </c>
      <c r="K153" s="403" t="str">
        <f t="shared" si="32"/>
        <v/>
      </c>
      <c r="L153" s="381">
        <v>14</v>
      </c>
      <c r="M153" s="408">
        <f t="shared" si="38"/>
        <v>16</v>
      </c>
      <c r="N153" s="403" t="str">
        <f t="shared" si="33"/>
        <v>résistance aux expériences vécues / ne pas en faire profiter le corps</v>
      </c>
      <c r="O153" s="410" t="s">
        <v>136</v>
      </c>
      <c r="P153" s="418"/>
      <c r="Q153" s="418"/>
      <c r="R153" s="418"/>
      <c r="S153" s="402"/>
      <c r="T153" s="402" t="str">
        <f t="shared" si="39"/>
        <v>--</v>
      </c>
      <c r="U153" s="428">
        <f t="shared" si="40"/>
        <v>0</v>
      </c>
      <c r="V153" s="408">
        <f t="shared" si="41"/>
        <v>0</v>
      </c>
      <c r="W153" s="403" t="str">
        <f t="shared" si="34"/>
        <v/>
      </c>
      <c r="X153" s="381">
        <v>14</v>
      </c>
      <c r="Y153" s="408">
        <f t="shared" si="42"/>
        <v>-10</v>
      </c>
      <c r="Z153" s="403" t="str">
        <f t="shared" si="35"/>
        <v>acceptation et intégration du vécu / résilience</v>
      </c>
      <c r="AB153" s="369">
        <v>14</v>
      </c>
      <c r="AC153" s="402"/>
      <c r="AD153" s="402"/>
      <c r="AE153" s="402"/>
      <c r="AF153" s="402"/>
      <c r="AG153" s="402"/>
      <c r="AH153" s="402"/>
      <c r="AI153" s="402"/>
      <c r="AJ153" s="402"/>
      <c r="AK153" s="402">
        <v>0</v>
      </c>
      <c r="AL153" s="402">
        <v>16</v>
      </c>
      <c r="AM153" s="402">
        <v>0</v>
      </c>
      <c r="AN153" s="402">
        <v>-10</v>
      </c>
      <c r="AO153" s="402"/>
      <c r="AP153" s="402"/>
      <c r="AQ153" s="402"/>
      <c r="AR153" s="408">
        <f t="shared" si="43"/>
        <v>0</v>
      </c>
      <c r="AS153" s="402" t="str">
        <f t="shared" si="44"/>
        <v/>
      </c>
      <c r="AT153" s="402" t="str">
        <f t="shared" si="45"/>
        <v/>
      </c>
      <c r="AU153" s="402" t="str">
        <f t="shared" si="46"/>
        <v/>
      </c>
      <c r="AV153" s="402" t="str">
        <f t="shared" si="47"/>
        <v/>
      </c>
      <c r="AW153" s="402"/>
      <c r="AX153" s="402"/>
      <c r="AY153" s="402"/>
      <c r="AZ153" s="402"/>
      <c r="BA153" s="402"/>
      <c r="BB153" s="402"/>
      <c r="BC153" s="402"/>
      <c r="BD153" s="402"/>
      <c r="BE153" s="402"/>
      <c r="BF153" s="402"/>
      <c r="BG153" s="402"/>
      <c r="BH153" s="402"/>
      <c r="BI153" s="402"/>
      <c r="BJ153" s="402"/>
      <c r="BK153" s="402"/>
      <c r="BL153" s="402"/>
      <c r="BM153" s="402"/>
      <c r="BN153" s="402"/>
      <c r="BO153" s="402"/>
      <c r="BP153" s="402"/>
      <c r="BQ153" s="402"/>
      <c r="BR153" s="402"/>
      <c r="BS153" s="402"/>
      <c r="BT153" s="402"/>
      <c r="BU153" s="402"/>
      <c r="BV153" s="402"/>
      <c r="BW153" s="402"/>
      <c r="BX153" s="402"/>
      <c r="BY153" s="355" t="s">
        <v>210</v>
      </c>
      <c r="BZ153" s="355" t="s">
        <v>1651</v>
      </c>
      <c r="CA153" s="355" t="s">
        <v>1652</v>
      </c>
      <c r="CB153" s="355" t="s">
        <v>1653</v>
      </c>
      <c r="CF153" s="351" t="s">
        <v>119</v>
      </c>
      <c r="CG153" s="351" t="s">
        <v>136</v>
      </c>
      <c r="CH153" s="352">
        <v>29</v>
      </c>
      <c r="CI153" s="352">
        <v>1500</v>
      </c>
    </row>
    <row r="154" spans="5:87" ht="14.25" customHeight="1" x14ac:dyDescent="0.25">
      <c r="E154" s="364">
        <v>1</v>
      </c>
      <c r="F154" s="368">
        <v>14</v>
      </c>
      <c r="G154" s="214">
        <f t="shared" si="36"/>
        <v>0</v>
      </c>
      <c r="H154" s="366">
        <v>1</v>
      </c>
      <c r="I154" s="366">
        <v>0</v>
      </c>
      <c r="J154" s="408">
        <f t="shared" si="37"/>
        <v>0</v>
      </c>
      <c r="K154" s="403" t="str">
        <f t="shared" si="32"/>
        <v/>
      </c>
      <c r="L154" s="381">
        <v>14</v>
      </c>
      <c r="M154" s="408">
        <f t="shared" si="38"/>
        <v>0</v>
      </c>
      <c r="N154" s="403" t="str">
        <f t="shared" si="33"/>
        <v/>
      </c>
      <c r="O154" s="410" t="s">
        <v>136</v>
      </c>
      <c r="P154" s="418"/>
      <c r="Q154" s="418"/>
      <c r="R154" s="418"/>
      <c r="S154" s="402"/>
      <c r="T154" s="402" t="str">
        <f t="shared" si="39"/>
        <v>--Blocage_gauche</v>
      </c>
      <c r="U154" s="428">
        <f t="shared" si="40"/>
        <v>0</v>
      </c>
      <c r="V154" s="408">
        <f t="shared" si="41"/>
        <v>-11</v>
      </c>
      <c r="W154" s="403" t="str">
        <f t="shared" si="34"/>
        <v>capacité à déconnecter le mental du corps / imaginaire générant de la régénération</v>
      </c>
      <c r="X154" s="381">
        <v>14</v>
      </c>
      <c r="Y154" s="408">
        <f t="shared" si="42"/>
        <v>8</v>
      </c>
      <c r="Z154" s="403" t="str">
        <f t="shared" si="35"/>
        <v>ne pas respecter les limites de son corps / négliger les besoins du corps</v>
      </c>
      <c r="AB154" s="369">
        <v>14</v>
      </c>
      <c r="AC154" s="402"/>
      <c r="AD154" s="402"/>
      <c r="AE154" s="402"/>
      <c r="AF154" s="402"/>
      <c r="AG154" s="402"/>
      <c r="AH154" s="402"/>
      <c r="AI154" s="402"/>
      <c r="AJ154" s="402"/>
      <c r="AK154" s="402">
        <v>0</v>
      </c>
      <c r="AL154" s="402">
        <v>0</v>
      </c>
      <c r="AM154" s="402">
        <v>-11</v>
      </c>
      <c r="AN154" s="402">
        <v>8</v>
      </c>
      <c r="AO154" s="402"/>
      <c r="AP154" s="402"/>
      <c r="AQ154" s="402"/>
      <c r="AR154" s="408">
        <f t="shared" si="43"/>
        <v>0</v>
      </c>
      <c r="AS154" s="402" t="str">
        <f t="shared" si="44"/>
        <v/>
      </c>
      <c r="AT154" s="402" t="str">
        <f t="shared" si="45"/>
        <v/>
      </c>
      <c r="AU154" s="402" t="str">
        <f t="shared" si="46"/>
        <v>Blocage_gauche</v>
      </c>
      <c r="AV154" s="402" t="str">
        <f t="shared" si="47"/>
        <v>Blocage_gauche</v>
      </c>
      <c r="AW154" s="402"/>
      <c r="AX154" s="402"/>
      <c r="AY154" s="402"/>
      <c r="AZ154" s="402"/>
      <c r="BA154" s="402"/>
      <c r="BB154" s="402"/>
      <c r="BC154" s="402"/>
      <c r="BD154" s="402"/>
      <c r="BE154" s="402"/>
      <c r="BF154" s="402"/>
      <c r="BG154" s="402"/>
      <c r="BH154" s="402"/>
      <c r="BI154" s="402"/>
      <c r="BJ154" s="402"/>
      <c r="BK154" s="402"/>
      <c r="BL154" s="402"/>
      <c r="BM154" s="402"/>
      <c r="BN154" s="402"/>
      <c r="BO154" s="402"/>
      <c r="BP154" s="402"/>
      <c r="BQ154" s="402"/>
      <c r="BR154" s="402"/>
      <c r="BS154" s="402"/>
      <c r="BT154" s="402"/>
      <c r="BU154" s="402"/>
      <c r="BV154" s="402"/>
      <c r="BW154" s="402"/>
      <c r="BX154" s="402"/>
      <c r="BY154" s="355" t="s">
        <v>1654</v>
      </c>
      <c r="BZ154" s="355" t="s">
        <v>1655</v>
      </c>
      <c r="CA154" s="355" t="s">
        <v>1656</v>
      </c>
      <c r="CB154" s="355" t="s">
        <v>1657</v>
      </c>
      <c r="CF154" s="351" t="s">
        <v>119</v>
      </c>
      <c r="CG154" s="351" t="s">
        <v>136</v>
      </c>
      <c r="CH154" s="352">
        <v>29</v>
      </c>
      <c r="CI154" s="352">
        <v>1510</v>
      </c>
    </row>
    <row r="155" spans="5:87" ht="14.25" customHeight="1" x14ac:dyDescent="0.25">
      <c r="E155" s="364">
        <v>1</v>
      </c>
      <c r="F155" s="368">
        <v>14</v>
      </c>
      <c r="G155" s="214">
        <f t="shared" si="36"/>
        <v>0</v>
      </c>
      <c r="H155" s="366">
        <v>1</v>
      </c>
      <c r="I155" s="366">
        <v>0</v>
      </c>
      <c r="J155" s="408">
        <f t="shared" si="37"/>
        <v>0</v>
      </c>
      <c r="K155" s="403" t="str">
        <f t="shared" si="32"/>
        <v/>
      </c>
      <c r="L155" s="381">
        <v>14</v>
      </c>
      <c r="M155" s="408">
        <f t="shared" si="38"/>
        <v>-10</v>
      </c>
      <c r="N155" s="403" t="str">
        <f t="shared" si="33"/>
        <v>écoute du cœur / être un leader charismatique</v>
      </c>
      <c r="O155" s="410" t="s">
        <v>136</v>
      </c>
      <c r="P155" s="418"/>
      <c r="Q155" s="418"/>
      <c r="R155" s="418"/>
      <c r="S155" s="402"/>
      <c r="T155" s="402" t="str">
        <f t="shared" si="39"/>
        <v>--</v>
      </c>
      <c r="U155" s="428">
        <f t="shared" si="40"/>
        <v>0</v>
      </c>
      <c r="V155" s="408">
        <f t="shared" si="41"/>
        <v>4</v>
      </c>
      <c r="W155" s="403" t="str">
        <f t="shared" si="34"/>
        <v>besoin d'être une autorité exemplaire / besoin d'écouter son cœur</v>
      </c>
      <c r="X155" s="381">
        <v>14</v>
      </c>
      <c r="Y155" s="408">
        <f t="shared" si="42"/>
        <v>7</v>
      </c>
      <c r="Z155" s="403" t="str">
        <f t="shared" si="35"/>
        <v>négliger les besoins du cœur / diriger les autres sans cœur</v>
      </c>
      <c r="AB155" s="369">
        <v>14</v>
      </c>
      <c r="AC155" s="402"/>
      <c r="AD155" s="402"/>
      <c r="AE155" s="402"/>
      <c r="AF155" s="402"/>
      <c r="AG155" s="402"/>
      <c r="AH155" s="402"/>
      <c r="AI155" s="402"/>
      <c r="AJ155" s="402"/>
      <c r="AK155" s="402">
        <v>0</v>
      </c>
      <c r="AL155" s="402">
        <v>-10</v>
      </c>
      <c r="AM155" s="402">
        <v>4</v>
      </c>
      <c r="AN155" s="402">
        <v>7</v>
      </c>
      <c r="AO155" s="402"/>
      <c r="AP155" s="402"/>
      <c r="AQ155" s="402"/>
      <c r="AR155" s="408">
        <f t="shared" si="43"/>
        <v>0</v>
      </c>
      <c r="AS155" s="402" t="str">
        <f t="shared" si="44"/>
        <v/>
      </c>
      <c r="AT155" s="402" t="str">
        <f t="shared" si="45"/>
        <v/>
      </c>
      <c r="AU155" s="402" t="str">
        <f t="shared" si="46"/>
        <v/>
      </c>
      <c r="AV155" s="402" t="str">
        <f t="shared" si="47"/>
        <v/>
      </c>
      <c r="AW155" s="402"/>
      <c r="AX155" s="402"/>
      <c r="AY155" s="402"/>
      <c r="AZ155" s="402"/>
      <c r="BA155" s="402"/>
      <c r="BB155" s="402"/>
      <c r="BC155" s="402"/>
      <c r="BD155" s="402"/>
      <c r="BE155" s="402"/>
      <c r="BF155" s="402"/>
      <c r="BG155" s="402"/>
      <c r="BH155" s="402"/>
      <c r="BI155" s="402"/>
      <c r="BJ155" s="402"/>
      <c r="BK155" s="402"/>
      <c r="BL155" s="402"/>
      <c r="BM155" s="402"/>
      <c r="BN155" s="402"/>
      <c r="BO155" s="402"/>
      <c r="BP155" s="402"/>
      <c r="BQ155" s="402"/>
      <c r="BR155" s="402"/>
      <c r="BS155" s="402"/>
      <c r="BT155" s="402"/>
      <c r="BU155" s="402"/>
      <c r="BV155" s="402"/>
      <c r="BW155" s="402"/>
      <c r="BX155" s="402"/>
      <c r="BY155" s="355" t="s">
        <v>1658</v>
      </c>
      <c r="BZ155" s="355" t="s">
        <v>211</v>
      </c>
      <c r="CA155" s="355" t="s">
        <v>1659</v>
      </c>
      <c r="CB155" s="355" t="s">
        <v>1660</v>
      </c>
      <c r="CF155" s="351" t="s">
        <v>119</v>
      </c>
      <c r="CG155" s="351" t="s">
        <v>136</v>
      </c>
      <c r="CH155" s="352">
        <v>29</v>
      </c>
      <c r="CI155" s="352">
        <v>1520</v>
      </c>
    </row>
    <row r="156" spans="5:87" ht="14.25" customHeight="1" x14ac:dyDescent="0.25">
      <c r="E156" s="364">
        <v>1</v>
      </c>
      <c r="F156" s="368">
        <v>14</v>
      </c>
      <c r="G156" s="214">
        <f t="shared" si="36"/>
        <v>1</v>
      </c>
      <c r="H156" s="366">
        <v>-3</v>
      </c>
      <c r="I156" s="366">
        <v>1</v>
      </c>
      <c r="J156" s="408">
        <f t="shared" si="37"/>
        <v>0</v>
      </c>
      <c r="K156" s="403" t="str">
        <f t="shared" si="32"/>
        <v/>
      </c>
      <c r="L156" s="381">
        <v>14</v>
      </c>
      <c r="M156" s="408">
        <f t="shared" si="38"/>
        <v>-16</v>
      </c>
      <c r="N156" s="403" t="str">
        <f t="shared" si="33"/>
        <v>capacité à se remettre en question / à faire un "reset" / mourir à soi-même et renaître</v>
      </c>
      <c r="O156" s="410" t="s">
        <v>136</v>
      </c>
      <c r="P156" s="418"/>
      <c r="Q156" s="418"/>
      <c r="R156" s="418"/>
      <c r="S156" s="402"/>
      <c r="T156" s="402" t="str">
        <f t="shared" si="39"/>
        <v>--</v>
      </c>
      <c r="U156" s="428">
        <f t="shared" si="40"/>
        <v>0</v>
      </c>
      <c r="V156" s="408">
        <f t="shared" si="41"/>
        <v>8</v>
      </c>
      <c r="W156" s="403" t="str">
        <f t="shared" si="34"/>
        <v>besoin de faire une pause / cesser de reporter à plus tard ou de repousser les limites</v>
      </c>
      <c r="X156" s="381">
        <v>14</v>
      </c>
      <c r="Y156" s="408">
        <f t="shared" si="42"/>
        <v>-10</v>
      </c>
      <c r="Z156" s="403" t="str">
        <f t="shared" si="35"/>
        <v>capacité à se remettre en question / à faire un "reset" / mourir à soi-même et renaître</v>
      </c>
      <c r="AB156" s="369">
        <v>14</v>
      </c>
      <c r="AC156" s="402"/>
      <c r="AD156" s="402"/>
      <c r="AE156" s="402"/>
      <c r="AF156" s="402"/>
      <c r="AG156" s="402"/>
      <c r="AH156" s="402"/>
      <c r="AI156" s="402"/>
      <c r="AJ156" s="402"/>
      <c r="AK156" s="402">
        <v>0</v>
      </c>
      <c r="AL156" s="402">
        <v>-16</v>
      </c>
      <c r="AM156" s="402">
        <v>8</v>
      </c>
      <c r="AN156" s="402">
        <v>-10</v>
      </c>
      <c r="AO156" s="402"/>
      <c r="AP156" s="402"/>
      <c r="AQ156" s="402"/>
      <c r="AR156" s="408">
        <f t="shared" si="43"/>
        <v>0</v>
      </c>
      <c r="AS156" s="402" t="str">
        <f t="shared" si="44"/>
        <v/>
      </c>
      <c r="AT156" s="402" t="str">
        <f t="shared" si="45"/>
        <v/>
      </c>
      <c r="AU156" s="402" t="str">
        <f t="shared" si="46"/>
        <v/>
      </c>
      <c r="AV156" s="402" t="str">
        <f t="shared" si="47"/>
        <v/>
      </c>
      <c r="AW156" s="402"/>
      <c r="AX156" s="402"/>
      <c r="AY156" s="402"/>
      <c r="AZ156" s="402"/>
      <c r="BA156" s="402"/>
      <c r="BB156" s="402"/>
      <c r="BC156" s="402"/>
      <c r="BD156" s="402"/>
      <c r="BE156" s="402"/>
      <c r="BF156" s="402"/>
      <c r="BG156" s="402"/>
      <c r="BH156" s="402"/>
      <c r="BI156" s="402"/>
      <c r="BJ156" s="402"/>
      <c r="BK156" s="402"/>
      <c r="BL156" s="402"/>
      <c r="BM156" s="402"/>
      <c r="BN156" s="402"/>
      <c r="BO156" s="402"/>
      <c r="BP156" s="402"/>
      <c r="BQ156" s="402"/>
      <c r="BR156" s="402"/>
      <c r="BS156" s="402"/>
      <c r="BT156" s="402"/>
      <c r="BU156" s="402"/>
      <c r="BV156" s="402"/>
      <c r="BW156" s="402"/>
      <c r="BX156" s="402"/>
      <c r="BY156" s="355" t="s">
        <v>1661</v>
      </c>
      <c r="BZ156" s="355" t="s">
        <v>1662</v>
      </c>
      <c r="CA156" s="355" t="s">
        <v>1663</v>
      </c>
      <c r="CB156" s="355" t="s">
        <v>1664</v>
      </c>
      <c r="CF156" s="351" t="s">
        <v>119</v>
      </c>
      <c r="CG156" s="351" t="s">
        <v>136</v>
      </c>
      <c r="CH156" s="352">
        <v>29</v>
      </c>
      <c r="CI156" s="352">
        <v>1530</v>
      </c>
    </row>
    <row r="157" spans="5:87" ht="14.25" customHeight="1" x14ac:dyDescent="0.25">
      <c r="E157" s="364">
        <v>1</v>
      </c>
      <c r="F157" s="368">
        <v>15</v>
      </c>
      <c r="G157" s="214">
        <f t="shared" si="36"/>
        <v>1</v>
      </c>
      <c r="H157" s="366">
        <v>-5</v>
      </c>
      <c r="I157" s="366">
        <v>1</v>
      </c>
      <c r="J157" s="408">
        <f t="shared" si="37"/>
        <v>-4</v>
      </c>
      <c r="K157" s="403" t="str">
        <f t="shared" si="32"/>
        <v xml:space="preserve">se concentrer sur une seule chose à la fois / pensée linéaire / raisonnement </v>
      </c>
      <c r="L157" s="381">
        <v>15</v>
      </c>
      <c r="M157" s="408">
        <f t="shared" si="38"/>
        <v>-17</v>
      </c>
      <c r="N157" s="403" t="str">
        <f t="shared" si="33"/>
        <v>sortir des conditionnements / maîtrise des limites / percevoir la direction adéquate</v>
      </c>
      <c r="O157" s="410" t="s">
        <v>137</v>
      </c>
      <c r="P157" s="418"/>
      <c r="Q157" s="418"/>
      <c r="R157" s="418"/>
      <c r="S157" s="402"/>
      <c r="T157" s="402" t="str">
        <f t="shared" si="39"/>
        <v>Tension--</v>
      </c>
      <c r="U157" s="428">
        <f t="shared" si="40"/>
        <v>13</v>
      </c>
      <c r="V157" s="408">
        <f t="shared" si="41"/>
        <v>9</v>
      </c>
      <c r="W157" s="403" t="str">
        <f t="shared" si="34"/>
        <v>besoin de voir tous les possibles / lucidité</v>
      </c>
      <c r="X157" s="381">
        <v>15</v>
      </c>
      <c r="Y157" s="408">
        <f t="shared" si="42"/>
        <v>11</v>
      </c>
      <c r="Z157" s="403" t="str">
        <f t="shared" si="35"/>
        <v>besoin de repousser les limites / de se dépasser</v>
      </c>
      <c r="AB157" s="369">
        <v>15</v>
      </c>
      <c r="AC157" s="402"/>
      <c r="AD157" s="402"/>
      <c r="AE157" s="402"/>
      <c r="AF157" s="402"/>
      <c r="AG157" s="402"/>
      <c r="AH157" s="402"/>
      <c r="AI157" s="402"/>
      <c r="AJ157" s="402"/>
      <c r="AK157" s="402">
        <v>-4</v>
      </c>
      <c r="AL157" s="402">
        <v>-17</v>
      </c>
      <c r="AM157" s="402">
        <v>9</v>
      </c>
      <c r="AN157" s="402">
        <v>11</v>
      </c>
      <c r="AO157" s="402"/>
      <c r="AP157" s="402"/>
      <c r="AQ157" s="402"/>
      <c r="AR157" s="408">
        <f t="shared" si="43"/>
        <v>13</v>
      </c>
      <c r="AS157" s="402" t="str">
        <f t="shared" si="44"/>
        <v>Tension</v>
      </c>
      <c r="AT157" s="402" t="str">
        <f t="shared" si="45"/>
        <v/>
      </c>
      <c r="AU157" s="402" t="str">
        <f t="shared" si="46"/>
        <v/>
      </c>
      <c r="AV157" s="402" t="str">
        <f t="shared" si="47"/>
        <v/>
      </c>
      <c r="AW157" s="402"/>
      <c r="AX157" s="402"/>
      <c r="AY157" s="402"/>
      <c r="AZ157" s="402"/>
      <c r="BA157" s="402"/>
      <c r="BB157" s="402"/>
      <c r="BC157" s="402"/>
      <c r="BD157" s="402"/>
      <c r="BE157" s="402"/>
      <c r="BF157" s="402"/>
      <c r="BG157" s="402"/>
      <c r="BH157" s="402"/>
      <c r="BI157" s="402"/>
      <c r="BJ157" s="402"/>
      <c r="BK157" s="402"/>
      <c r="BL157" s="402"/>
      <c r="BM157" s="402"/>
      <c r="BN157" s="402"/>
      <c r="BO157" s="402"/>
      <c r="BP157" s="402"/>
      <c r="BQ157" s="402"/>
      <c r="BR157" s="402"/>
      <c r="BS157" s="402"/>
      <c r="BT157" s="402"/>
      <c r="BU157" s="402"/>
      <c r="BV157" s="402"/>
      <c r="BW157" s="402"/>
      <c r="BX157" s="402"/>
      <c r="BY157" s="355" t="s">
        <v>1665</v>
      </c>
      <c r="BZ157" s="355" t="s">
        <v>1666</v>
      </c>
      <c r="CA157" s="355" t="s">
        <v>1667</v>
      </c>
      <c r="CB157" s="355" t="s">
        <v>1668</v>
      </c>
      <c r="CF157" s="351" t="s">
        <v>123</v>
      </c>
      <c r="CG157" s="351" t="s">
        <v>137</v>
      </c>
      <c r="CH157" s="352">
        <v>30</v>
      </c>
      <c r="CI157" s="352">
        <v>1540</v>
      </c>
    </row>
    <row r="158" spans="5:87" ht="14.25" customHeight="1" x14ac:dyDescent="0.25">
      <c r="E158" s="364">
        <v>1</v>
      </c>
      <c r="F158" s="368">
        <v>15</v>
      </c>
      <c r="G158" s="214">
        <f t="shared" si="36"/>
        <v>0</v>
      </c>
      <c r="H158" s="366">
        <v>-2</v>
      </c>
      <c r="I158" s="366">
        <v>1</v>
      </c>
      <c r="J158" s="408">
        <f t="shared" si="37"/>
        <v>7</v>
      </c>
      <c r="K158" s="403" t="str">
        <f t="shared" si="32"/>
        <v>besoin d'être dans son corps / présence en soi / sensation de puissance</v>
      </c>
      <c r="L158" s="381">
        <v>15</v>
      </c>
      <c r="M158" s="408">
        <f t="shared" si="38"/>
        <v>15</v>
      </c>
      <c r="N158" s="403" t="str">
        <f t="shared" si="33"/>
        <v>se sentir exister / vouloir se faire remarquer / attirer l'attention</v>
      </c>
      <c r="O158" s="410" t="s">
        <v>137</v>
      </c>
      <c r="P158" s="418"/>
      <c r="Q158" s="418"/>
      <c r="R158" s="418"/>
      <c r="S158" s="402"/>
      <c r="T158" s="402" t="str">
        <f t="shared" si="39"/>
        <v>--</v>
      </c>
      <c r="U158" s="428">
        <f t="shared" si="40"/>
        <v>0</v>
      </c>
      <c r="V158" s="408">
        <f t="shared" si="41"/>
        <v>0</v>
      </c>
      <c r="W158" s="403" t="str">
        <f t="shared" si="34"/>
        <v/>
      </c>
      <c r="X158" s="381">
        <v>15</v>
      </c>
      <c r="Y158" s="408">
        <f t="shared" si="42"/>
        <v>8</v>
      </c>
      <c r="Z158" s="403" t="str">
        <f t="shared" si="35"/>
        <v>se sentir exister / vouloir se faire remarquer / attirer l'attention</v>
      </c>
      <c r="AB158" s="369">
        <v>15</v>
      </c>
      <c r="AC158" s="402"/>
      <c r="AD158" s="402"/>
      <c r="AE158" s="402"/>
      <c r="AF158" s="402"/>
      <c r="AG158" s="402"/>
      <c r="AH158" s="402"/>
      <c r="AI158" s="402"/>
      <c r="AJ158" s="402"/>
      <c r="AK158" s="402">
        <v>7</v>
      </c>
      <c r="AL158" s="402">
        <v>15</v>
      </c>
      <c r="AM158" s="402">
        <v>0</v>
      </c>
      <c r="AN158" s="402">
        <v>8</v>
      </c>
      <c r="AO158" s="402"/>
      <c r="AP158" s="402"/>
      <c r="AQ158" s="402"/>
      <c r="AR158" s="408">
        <f t="shared" si="43"/>
        <v>0</v>
      </c>
      <c r="AS158" s="402" t="str">
        <f t="shared" si="44"/>
        <v/>
      </c>
      <c r="AT158" s="402" t="str">
        <f t="shared" si="45"/>
        <v/>
      </c>
      <c r="AU158" s="402" t="str">
        <f t="shared" si="46"/>
        <v/>
      </c>
      <c r="AV158" s="402" t="str">
        <f t="shared" si="47"/>
        <v/>
      </c>
      <c r="AW158" s="402"/>
      <c r="AX158" s="402"/>
      <c r="AY158" s="402"/>
      <c r="AZ158" s="402"/>
      <c r="BA158" s="402"/>
      <c r="BB158" s="402"/>
      <c r="BC158" s="402"/>
      <c r="BD158" s="402"/>
      <c r="BE158" s="402"/>
      <c r="BF158" s="402"/>
      <c r="BG158" s="402"/>
      <c r="BH158" s="402"/>
      <c r="BI158" s="402"/>
      <c r="BJ158" s="402"/>
      <c r="BK158" s="402"/>
      <c r="BL158" s="402"/>
      <c r="BM158" s="402"/>
      <c r="BN158" s="402"/>
      <c r="BO158" s="402"/>
      <c r="BP158" s="402"/>
      <c r="BQ158" s="402"/>
      <c r="BR158" s="402"/>
      <c r="BS158" s="402"/>
      <c r="BT158" s="402"/>
      <c r="BU158" s="402"/>
      <c r="BV158" s="402"/>
      <c r="BW158" s="402"/>
      <c r="BX158" s="402"/>
      <c r="BY158" s="355" t="s">
        <v>1669</v>
      </c>
      <c r="BZ158" s="355" t="s">
        <v>1670</v>
      </c>
      <c r="CA158" s="355" t="s">
        <v>1671</v>
      </c>
      <c r="CB158" s="355" t="s">
        <v>1672</v>
      </c>
      <c r="CF158" s="351" t="s">
        <v>123</v>
      </c>
      <c r="CG158" s="351" t="s">
        <v>137</v>
      </c>
      <c r="CH158" s="352">
        <v>30</v>
      </c>
      <c r="CI158" s="352">
        <v>1550</v>
      </c>
    </row>
    <row r="159" spans="5:87" ht="14.25" customHeight="1" x14ac:dyDescent="0.25">
      <c r="E159" s="364">
        <v>2</v>
      </c>
      <c r="F159" s="368">
        <v>1</v>
      </c>
      <c r="G159" s="214">
        <f t="shared" si="36"/>
        <v>2</v>
      </c>
      <c r="H159" s="366">
        <v>9</v>
      </c>
      <c r="I159" s="366">
        <v>1</v>
      </c>
      <c r="J159" s="408">
        <f t="shared" si="37"/>
        <v>-1</v>
      </c>
      <c r="K159" s="403" t="str">
        <f t="shared" si="32"/>
        <v>manque de protection sur le plan spirituel / subir des attaques (entités / magie noire)</v>
      </c>
      <c r="L159" s="381">
        <v>1</v>
      </c>
      <c r="M159" s="408">
        <f t="shared" si="38"/>
        <v>18</v>
      </c>
      <c r="N159" s="403" t="str">
        <f t="shared" si="33"/>
        <v>percevoir tout ce qui dérange / mise en évidence des résistances et des incohérences</v>
      </c>
      <c r="O159" s="410" t="s">
        <v>137</v>
      </c>
      <c r="P159" s="418"/>
      <c r="Q159" s="418"/>
      <c r="R159" s="418"/>
      <c r="S159" s="402"/>
      <c r="T159" s="402" t="str">
        <f t="shared" si="39"/>
        <v>-Blocage_droite-Blocage_gauche</v>
      </c>
      <c r="U159" s="428">
        <f t="shared" si="40"/>
        <v>0</v>
      </c>
      <c r="V159" s="408">
        <f t="shared" si="41"/>
        <v>-4</v>
      </c>
      <c r="W159" s="403" t="str">
        <f t="shared" si="34"/>
        <v>manque de protection sur le plan spirituel / subir des attaques (entités / magie noire)</v>
      </c>
      <c r="X159" s="381">
        <v>1</v>
      </c>
      <c r="Y159" s="408">
        <f t="shared" si="42"/>
        <v>20</v>
      </c>
      <c r="Z159" s="403" t="str">
        <f t="shared" si="35"/>
        <v>percevoir tout ce qui dérange / mise en évidence des résistances et des incohérences</v>
      </c>
      <c r="AB159" s="369">
        <v>1</v>
      </c>
      <c r="AC159" s="402"/>
      <c r="AD159" s="402"/>
      <c r="AE159" s="402"/>
      <c r="AF159" s="402"/>
      <c r="AG159" s="402"/>
      <c r="AH159" s="402"/>
      <c r="AI159" s="402"/>
      <c r="AJ159" s="402"/>
      <c r="AK159" s="402">
        <v>-1</v>
      </c>
      <c r="AL159" s="402">
        <v>18</v>
      </c>
      <c r="AM159" s="402">
        <v>-4</v>
      </c>
      <c r="AN159" s="402">
        <v>20</v>
      </c>
      <c r="AO159" s="402"/>
      <c r="AP159" s="402"/>
      <c r="AQ159" s="402"/>
      <c r="AR159" s="408">
        <f t="shared" si="43"/>
        <v>0</v>
      </c>
      <c r="AS159" s="402" t="str">
        <f t="shared" si="44"/>
        <v/>
      </c>
      <c r="AT159" s="402" t="str">
        <f t="shared" si="45"/>
        <v>Blocage_droite</v>
      </c>
      <c r="AU159" s="402" t="str">
        <f t="shared" si="46"/>
        <v>Blocage_gauche</v>
      </c>
      <c r="AV159" s="402" t="str">
        <f t="shared" si="47"/>
        <v>Blocage_gauche</v>
      </c>
      <c r="AW159" s="402"/>
      <c r="AX159" s="402"/>
      <c r="AY159" s="402"/>
      <c r="AZ159" s="402"/>
      <c r="BA159" s="402"/>
      <c r="BB159" s="402"/>
      <c r="BC159" s="402"/>
      <c r="BD159" s="402"/>
      <c r="BE159" s="402"/>
      <c r="BF159" s="402"/>
      <c r="BG159" s="402"/>
      <c r="BH159" s="402"/>
      <c r="BI159" s="402"/>
      <c r="BJ159" s="402"/>
      <c r="BK159" s="402"/>
      <c r="BL159" s="402"/>
      <c r="BM159" s="402"/>
      <c r="BN159" s="402"/>
      <c r="BO159" s="402"/>
      <c r="BP159" s="402"/>
      <c r="BQ159" s="402"/>
      <c r="BR159" s="402"/>
      <c r="BS159" s="402"/>
      <c r="BT159" s="402"/>
      <c r="BU159" s="402"/>
      <c r="BV159" s="402"/>
      <c r="BW159" s="402"/>
      <c r="BX159" s="402"/>
      <c r="BY159" s="355" t="s">
        <v>1673</v>
      </c>
      <c r="BZ159" s="355" t="s">
        <v>1674</v>
      </c>
      <c r="CA159" s="355" t="s">
        <v>1675</v>
      </c>
      <c r="CB159" s="355" t="s">
        <v>1676</v>
      </c>
      <c r="CF159" s="351" t="s">
        <v>5</v>
      </c>
      <c r="CG159" s="351" t="s">
        <v>137</v>
      </c>
      <c r="CH159" s="352">
        <v>31</v>
      </c>
      <c r="CI159" s="352">
        <v>1560</v>
      </c>
    </row>
    <row r="160" spans="5:87" ht="14.25" customHeight="1" x14ac:dyDescent="0.25">
      <c r="E160" s="364">
        <v>2</v>
      </c>
      <c r="F160" s="368">
        <v>1</v>
      </c>
      <c r="G160" s="214">
        <f t="shared" si="36"/>
        <v>1</v>
      </c>
      <c r="H160" s="366">
        <v>-3</v>
      </c>
      <c r="I160" s="366">
        <v>2</v>
      </c>
      <c r="J160" s="408">
        <f t="shared" si="37"/>
        <v>-9</v>
      </c>
      <c r="K160" s="403" t="str">
        <f t="shared" si="32"/>
        <v>retourner à son intériorité pour observer ce qui ne va pas</v>
      </c>
      <c r="L160" s="381">
        <v>1</v>
      </c>
      <c r="M160" s="408">
        <f t="shared" si="38"/>
        <v>13</v>
      </c>
      <c r="N160" s="403" t="str">
        <f t="shared" si="33"/>
        <v>résistance avant de passer à un autre palier de conscience / vouloir changer les autres</v>
      </c>
      <c r="O160" s="410" t="s">
        <v>137</v>
      </c>
      <c r="P160" s="418"/>
      <c r="Q160" s="418"/>
      <c r="R160" s="418"/>
      <c r="S160" s="402"/>
      <c r="T160" s="402" t="str">
        <f t="shared" si="39"/>
        <v>-Blocage_droite-</v>
      </c>
      <c r="U160" s="428">
        <f t="shared" si="40"/>
        <v>0</v>
      </c>
      <c r="V160" s="408">
        <f t="shared" si="41"/>
        <v>0</v>
      </c>
      <c r="W160" s="403" t="str">
        <f t="shared" si="34"/>
        <v/>
      </c>
      <c r="X160" s="381">
        <v>1</v>
      </c>
      <c r="Y160" s="408">
        <f t="shared" si="42"/>
        <v>7</v>
      </c>
      <c r="Z160" s="403" t="str">
        <f t="shared" si="35"/>
        <v>résistance avant de passer à un autre palier de conscience / vouloir changer les autres</v>
      </c>
      <c r="AB160" s="369">
        <v>1</v>
      </c>
      <c r="AC160" s="402"/>
      <c r="AD160" s="402"/>
      <c r="AE160" s="402"/>
      <c r="AF160" s="402"/>
      <c r="AG160" s="402"/>
      <c r="AH160" s="402"/>
      <c r="AI160" s="402"/>
      <c r="AJ160" s="402"/>
      <c r="AK160" s="402">
        <v>-9</v>
      </c>
      <c r="AL160" s="402">
        <v>13</v>
      </c>
      <c r="AM160" s="402">
        <v>0</v>
      </c>
      <c r="AN160" s="402">
        <v>7</v>
      </c>
      <c r="AO160" s="402"/>
      <c r="AP160" s="402"/>
      <c r="AQ160" s="402"/>
      <c r="AR160" s="408">
        <f t="shared" si="43"/>
        <v>0</v>
      </c>
      <c r="AS160" s="402" t="str">
        <f t="shared" si="44"/>
        <v/>
      </c>
      <c r="AT160" s="402" t="str">
        <f t="shared" si="45"/>
        <v>Blocage_droite</v>
      </c>
      <c r="AU160" s="402" t="str">
        <f t="shared" si="46"/>
        <v/>
      </c>
      <c r="AV160" s="402" t="str">
        <f t="shared" si="47"/>
        <v/>
      </c>
      <c r="AW160" s="402"/>
      <c r="AX160" s="402"/>
      <c r="AY160" s="402"/>
      <c r="AZ160" s="402"/>
      <c r="BA160" s="402"/>
      <c r="BB160" s="402"/>
      <c r="BC160" s="402"/>
      <c r="BD160" s="402"/>
      <c r="BE160" s="402"/>
      <c r="BF160" s="402"/>
      <c r="BG160" s="402"/>
      <c r="BH160" s="402"/>
      <c r="BI160" s="402"/>
      <c r="BJ160" s="402"/>
      <c r="BK160" s="402"/>
      <c r="BL160" s="402"/>
      <c r="BM160" s="402"/>
      <c r="BN160" s="402"/>
      <c r="BO160" s="402"/>
      <c r="BP160" s="402"/>
      <c r="BQ160" s="402"/>
      <c r="BR160" s="402"/>
      <c r="BS160" s="402"/>
      <c r="BT160" s="402"/>
      <c r="BU160" s="402"/>
      <c r="BV160" s="402"/>
      <c r="BW160" s="402"/>
      <c r="BX160" s="402"/>
      <c r="BY160" s="355" t="s">
        <v>1677</v>
      </c>
      <c r="BZ160" s="355" t="s">
        <v>212</v>
      </c>
      <c r="CA160" s="355" t="s">
        <v>1678</v>
      </c>
      <c r="CB160" s="355" t="s">
        <v>1679</v>
      </c>
      <c r="CF160" s="351" t="s">
        <v>5</v>
      </c>
      <c r="CG160" s="351" t="s">
        <v>137</v>
      </c>
      <c r="CH160" s="352">
        <v>31</v>
      </c>
      <c r="CI160" s="352">
        <v>1570</v>
      </c>
    </row>
    <row r="161" spans="5:87" ht="14.25" customHeight="1" x14ac:dyDescent="0.25">
      <c r="E161" s="364">
        <v>2</v>
      </c>
      <c r="F161" s="368">
        <v>2</v>
      </c>
      <c r="G161" s="214">
        <f t="shared" si="36"/>
        <v>2</v>
      </c>
      <c r="H161" s="366">
        <v>-9</v>
      </c>
      <c r="I161" s="366">
        <v>1</v>
      </c>
      <c r="J161" s="408">
        <f t="shared" si="37"/>
        <v>-12</v>
      </c>
      <c r="K161" s="403" t="str">
        <f t="shared" si="32"/>
        <v>être dépendant des autres ou de son passé</v>
      </c>
      <c r="L161" s="381">
        <v>2</v>
      </c>
      <c r="M161" s="408">
        <f t="shared" si="38"/>
        <v>7</v>
      </c>
      <c r="N161" s="403" t="str">
        <f t="shared" si="33"/>
        <v>fuite en avant / tensions vis à vis des autres</v>
      </c>
      <c r="O161" s="410" t="s">
        <v>138</v>
      </c>
      <c r="P161" s="418"/>
      <c r="Q161" s="418"/>
      <c r="R161" s="418"/>
      <c r="S161" s="402"/>
      <c r="T161" s="402" t="str">
        <f t="shared" si="39"/>
        <v>-Blocage_droite-</v>
      </c>
      <c r="U161" s="428">
        <f t="shared" si="40"/>
        <v>0</v>
      </c>
      <c r="V161" s="408">
        <f t="shared" si="41"/>
        <v>0</v>
      </c>
      <c r="W161" s="403" t="str">
        <f t="shared" si="34"/>
        <v/>
      </c>
      <c r="X161" s="381">
        <v>2</v>
      </c>
      <c r="Y161" s="408">
        <f t="shared" si="42"/>
        <v>8</v>
      </c>
      <c r="Z161" s="403" t="str">
        <f t="shared" si="35"/>
        <v>fuite en avant / tensions vis à vis des autres</v>
      </c>
      <c r="AB161" s="369">
        <v>2</v>
      </c>
      <c r="AC161" s="402"/>
      <c r="AD161" s="402"/>
      <c r="AE161" s="402"/>
      <c r="AF161" s="402"/>
      <c r="AG161" s="402"/>
      <c r="AH161" s="402"/>
      <c r="AI161" s="402"/>
      <c r="AJ161" s="402"/>
      <c r="AK161" s="402">
        <v>-12</v>
      </c>
      <c r="AL161" s="402">
        <v>7</v>
      </c>
      <c r="AM161" s="402">
        <v>0</v>
      </c>
      <c r="AN161" s="402">
        <v>8</v>
      </c>
      <c r="AO161" s="402"/>
      <c r="AP161" s="402"/>
      <c r="AQ161" s="402"/>
      <c r="AR161" s="408">
        <f t="shared" si="43"/>
        <v>0</v>
      </c>
      <c r="AS161" s="402" t="str">
        <f t="shared" si="44"/>
        <v/>
      </c>
      <c r="AT161" s="402" t="str">
        <f t="shared" si="45"/>
        <v>Blocage_droite</v>
      </c>
      <c r="AU161" s="402" t="str">
        <f t="shared" si="46"/>
        <v/>
      </c>
      <c r="AV161" s="402" t="str">
        <f t="shared" si="47"/>
        <v/>
      </c>
      <c r="AW161" s="402"/>
      <c r="AX161" s="402"/>
      <c r="AY161" s="402"/>
      <c r="AZ161" s="402"/>
      <c r="BA161" s="402"/>
      <c r="BB161" s="402"/>
      <c r="BC161" s="402"/>
      <c r="BD161" s="402"/>
      <c r="BE161" s="402"/>
      <c r="BF161" s="402"/>
      <c r="BG161" s="402"/>
      <c r="BH161" s="402"/>
      <c r="BI161" s="402"/>
      <c r="BJ161" s="402"/>
      <c r="BK161" s="402"/>
      <c r="BL161" s="402"/>
      <c r="BM161" s="402"/>
      <c r="BN161" s="402"/>
      <c r="BO161" s="402"/>
      <c r="BP161" s="402"/>
      <c r="BQ161" s="402"/>
      <c r="BR161" s="402"/>
      <c r="BS161" s="402"/>
      <c r="BT161" s="402"/>
      <c r="BU161" s="402"/>
      <c r="BV161" s="402"/>
      <c r="BW161" s="402"/>
      <c r="BX161" s="402"/>
      <c r="BY161" s="355" t="s">
        <v>213</v>
      </c>
      <c r="BZ161" s="355" t="s">
        <v>214</v>
      </c>
      <c r="CA161" s="355" t="s">
        <v>215</v>
      </c>
      <c r="CB161" s="355" t="s">
        <v>1680</v>
      </c>
      <c r="CF161" s="351" t="s">
        <v>17</v>
      </c>
      <c r="CG161" s="351" t="s">
        <v>138</v>
      </c>
      <c r="CH161" s="352">
        <v>32</v>
      </c>
      <c r="CI161" s="352">
        <v>1580</v>
      </c>
    </row>
    <row r="162" spans="5:87" ht="14.25" customHeight="1" x14ac:dyDescent="0.25">
      <c r="E162" s="364">
        <v>2</v>
      </c>
      <c r="F162" s="368">
        <v>2</v>
      </c>
      <c r="G162" s="214">
        <f t="shared" si="36"/>
        <v>0</v>
      </c>
      <c r="H162" s="366">
        <v>2</v>
      </c>
      <c r="I162" s="366">
        <v>4</v>
      </c>
      <c r="J162" s="408">
        <f t="shared" si="37"/>
        <v>0</v>
      </c>
      <c r="K162" s="403" t="str">
        <f t="shared" si="32"/>
        <v/>
      </c>
      <c r="L162" s="381">
        <v>2</v>
      </c>
      <c r="M162" s="408">
        <f t="shared" si="38"/>
        <v>16</v>
      </c>
      <c r="N162" s="403" t="str">
        <f t="shared" si="33"/>
        <v>envie de répondre immédiatement à tout besoin</v>
      </c>
      <c r="O162" s="410" t="s">
        <v>138</v>
      </c>
      <c r="P162" s="418"/>
      <c r="Q162" s="418"/>
      <c r="R162" s="418"/>
      <c r="S162" s="402"/>
      <c r="T162" s="402" t="str">
        <f t="shared" si="39"/>
        <v>--Blocage_gauche</v>
      </c>
      <c r="U162" s="428">
        <f t="shared" si="40"/>
        <v>0</v>
      </c>
      <c r="V162" s="408">
        <f t="shared" si="41"/>
        <v>-14</v>
      </c>
      <c r="W162" s="403" t="str">
        <f t="shared" si="34"/>
        <v>constater les manques / vivre des frustations et des tensions</v>
      </c>
      <c r="X162" s="381">
        <v>2</v>
      </c>
      <c r="Y162" s="408">
        <f t="shared" si="42"/>
        <v>12</v>
      </c>
      <c r="Z162" s="403" t="str">
        <f t="shared" si="35"/>
        <v>envie de répondre immédiatement à tout besoin</v>
      </c>
      <c r="AB162" s="369">
        <v>2</v>
      </c>
      <c r="AC162" s="402"/>
      <c r="AD162" s="402"/>
      <c r="AE162" s="402"/>
      <c r="AF162" s="402"/>
      <c r="AG162" s="402"/>
      <c r="AH162" s="402"/>
      <c r="AI162" s="402"/>
      <c r="AJ162" s="402"/>
      <c r="AK162" s="402">
        <v>0</v>
      </c>
      <c r="AL162" s="402">
        <v>16</v>
      </c>
      <c r="AM162" s="402">
        <v>-14</v>
      </c>
      <c r="AN162" s="402">
        <v>12</v>
      </c>
      <c r="AO162" s="402"/>
      <c r="AP162" s="402"/>
      <c r="AQ162" s="402"/>
      <c r="AR162" s="408">
        <f t="shared" si="43"/>
        <v>0</v>
      </c>
      <c r="AS162" s="402" t="str">
        <f t="shared" si="44"/>
        <v/>
      </c>
      <c r="AT162" s="402" t="str">
        <f t="shared" si="45"/>
        <v/>
      </c>
      <c r="AU162" s="402" t="str">
        <f t="shared" si="46"/>
        <v>Blocage_gauche</v>
      </c>
      <c r="AV162" s="402" t="str">
        <f t="shared" si="47"/>
        <v>Blocage_gauche</v>
      </c>
      <c r="AW162" s="402"/>
      <c r="AX162" s="402"/>
      <c r="AY162" s="402"/>
      <c r="AZ162" s="402"/>
      <c r="BA162" s="402"/>
      <c r="BB162" s="402"/>
      <c r="BC162" s="402"/>
      <c r="BD162" s="402"/>
      <c r="BE162" s="402"/>
      <c r="BF162" s="402"/>
      <c r="BG162" s="402"/>
      <c r="BH162" s="402"/>
      <c r="BI162" s="402"/>
      <c r="BJ162" s="402"/>
      <c r="BK162" s="402"/>
      <c r="BL162" s="402"/>
      <c r="BM162" s="402"/>
      <c r="BN162" s="402"/>
      <c r="BO162" s="402"/>
      <c r="BP162" s="402"/>
      <c r="BQ162" s="402"/>
      <c r="BR162" s="402"/>
      <c r="BS162" s="402"/>
      <c r="BT162" s="402"/>
      <c r="BU162" s="402"/>
      <c r="BV162" s="402"/>
      <c r="BW162" s="402"/>
      <c r="BX162" s="402"/>
      <c r="BY162" s="357" t="s">
        <v>216</v>
      </c>
      <c r="BZ162" s="355" t="s">
        <v>1681</v>
      </c>
      <c r="CA162" s="355" t="s">
        <v>217</v>
      </c>
      <c r="CB162" s="355" t="s">
        <v>218</v>
      </c>
      <c r="CF162" s="351" t="s">
        <v>17</v>
      </c>
      <c r="CG162" s="351" t="s">
        <v>138</v>
      </c>
      <c r="CH162" s="352">
        <v>32</v>
      </c>
      <c r="CI162" s="352">
        <v>1590</v>
      </c>
    </row>
    <row r="163" spans="5:87" ht="14.25" customHeight="1" x14ac:dyDescent="0.25">
      <c r="E163" s="364">
        <v>2</v>
      </c>
      <c r="F163" s="368">
        <v>3</v>
      </c>
      <c r="G163" s="214">
        <f t="shared" si="36"/>
        <v>2</v>
      </c>
      <c r="H163" s="366">
        <v>-9</v>
      </c>
      <c r="I163" s="366">
        <v>1</v>
      </c>
      <c r="J163" s="408">
        <f t="shared" si="37"/>
        <v>0</v>
      </c>
      <c r="K163" s="403" t="str">
        <f t="shared" si="32"/>
        <v/>
      </c>
      <c r="L163" s="381">
        <v>3</v>
      </c>
      <c r="M163" s="408">
        <f t="shared" si="38"/>
        <v>10</v>
      </c>
      <c r="N163" s="403" t="str">
        <f t="shared" si="33"/>
        <v>se sentir agressé par tout</v>
      </c>
      <c r="O163" s="410" t="s">
        <v>138</v>
      </c>
      <c r="P163" s="418"/>
      <c r="Q163" s="418"/>
      <c r="R163" s="418"/>
      <c r="S163" s="402"/>
      <c r="T163" s="402" t="str">
        <f t="shared" si="39"/>
        <v>--Blocage_gauche</v>
      </c>
      <c r="U163" s="428">
        <f t="shared" si="40"/>
        <v>0</v>
      </c>
      <c r="V163" s="408">
        <f t="shared" si="41"/>
        <v>-3</v>
      </c>
      <c r="W163" s="403" t="str">
        <f t="shared" si="34"/>
        <v>ne plus avoir d'énergie / stagner</v>
      </c>
      <c r="X163" s="381">
        <v>3</v>
      </c>
      <c r="Y163" s="408">
        <f t="shared" si="42"/>
        <v>8</v>
      </c>
      <c r="Z163" s="403" t="str">
        <f t="shared" si="35"/>
        <v>se sentir agressé par tout</v>
      </c>
      <c r="AB163" s="369">
        <v>3</v>
      </c>
      <c r="AC163" s="402"/>
      <c r="AD163" s="402"/>
      <c r="AE163" s="402"/>
      <c r="AF163" s="402"/>
      <c r="AG163" s="402"/>
      <c r="AH163" s="402"/>
      <c r="AI163" s="402"/>
      <c r="AJ163" s="402"/>
      <c r="AK163" s="402">
        <v>0</v>
      </c>
      <c r="AL163" s="402">
        <v>10</v>
      </c>
      <c r="AM163" s="402">
        <v>-3</v>
      </c>
      <c r="AN163" s="402">
        <v>8</v>
      </c>
      <c r="AO163" s="402"/>
      <c r="AP163" s="402"/>
      <c r="AQ163" s="402"/>
      <c r="AR163" s="408">
        <f t="shared" si="43"/>
        <v>0</v>
      </c>
      <c r="AS163" s="402" t="str">
        <f t="shared" si="44"/>
        <v/>
      </c>
      <c r="AT163" s="402" t="str">
        <f t="shared" si="45"/>
        <v/>
      </c>
      <c r="AU163" s="402" t="str">
        <f t="shared" si="46"/>
        <v>Blocage_gauche</v>
      </c>
      <c r="AV163" s="402" t="str">
        <f t="shared" si="47"/>
        <v>Blocage_gauche</v>
      </c>
      <c r="AW163" s="402"/>
      <c r="AX163" s="402"/>
      <c r="AY163" s="402"/>
      <c r="AZ163" s="402"/>
      <c r="BA163" s="402"/>
      <c r="BB163" s="402"/>
      <c r="BC163" s="402"/>
      <c r="BD163" s="402"/>
      <c r="BE163" s="402"/>
      <c r="BF163" s="402"/>
      <c r="BG163" s="402"/>
      <c r="BH163" s="402"/>
      <c r="BI163" s="402"/>
      <c r="BJ163" s="402"/>
      <c r="BK163" s="402"/>
      <c r="BL163" s="402"/>
      <c r="BM163" s="402"/>
      <c r="BN163" s="402"/>
      <c r="BO163" s="402"/>
      <c r="BP163" s="402"/>
      <c r="BQ163" s="402"/>
      <c r="BR163" s="402"/>
      <c r="BS163" s="402"/>
      <c r="BT163" s="402"/>
      <c r="BU163" s="402"/>
      <c r="BV163" s="402"/>
      <c r="BW163" s="402"/>
      <c r="BX163" s="402"/>
      <c r="BY163" s="355" t="s">
        <v>219</v>
      </c>
      <c r="BZ163" s="355" t="s">
        <v>1682</v>
      </c>
      <c r="CA163" s="355" t="s">
        <v>1683</v>
      </c>
      <c r="CB163" s="355" t="s">
        <v>220</v>
      </c>
      <c r="CF163" s="351" t="s">
        <v>21</v>
      </c>
      <c r="CG163" s="351" t="s">
        <v>138</v>
      </c>
      <c r="CH163" s="352">
        <v>33</v>
      </c>
      <c r="CI163" s="352">
        <v>1600</v>
      </c>
    </row>
    <row r="164" spans="5:87" ht="14.25" customHeight="1" x14ac:dyDescent="0.25">
      <c r="E164" s="364">
        <v>2</v>
      </c>
      <c r="F164" s="368">
        <v>3</v>
      </c>
      <c r="G164" s="214">
        <f t="shared" si="36"/>
        <v>1</v>
      </c>
      <c r="H164" s="366">
        <v>-7</v>
      </c>
      <c r="I164" s="366">
        <v>1</v>
      </c>
      <c r="J164" s="408">
        <f t="shared" si="37"/>
        <v>3</v>
      </c>
      <c r="K164" s="403" t="str">
        <f t="shared" si="32"/>
        <v>besoin d'être en accord avec ce que l'on fait / être absorbé par ce que l'on fait</v>
      </c>
      <c r="L164" s="381">
        <v>3</v>
      </c>
      <c r="M164" s="408">
        <f t="shared" si="38"/>
        <v>13</v>
      </c>
      <c r="N164" s="403" t="str">
        <f t="shared" si="33"/>
        <v>aller jusqu’au bout sans se préoccuper des obstacles / être en lutte contre le monde</v>
      </c>
      <c r="O164" s="410" t="s">
        <v>138</v>
      </c>
      <c r="P164" s="418"/>
      <c r="Q164" s="418"/>
      <c r="R164" s="418"/>
      <c r="S164" s="402"/>
      <c r="T164" s="402" t="str">
        <f t="shared" si="39"/>
        <v>Tension--</v>
      </c>
      <c r="U164" s="428">
        <f t="shared" si="40"/>
        <v>9</v>
      </c>
      <c r="V164" s="408">
        <f t="shared" si="41"/>
        <v>-6</v>
      </c>
      <c r="W164" s="403" t="str">
        <f t="shared" si="34"/>
        <v>ne pas être en accord avec ce que l'on fait / distant avec le monde environnant</v>
      </c>
      <c r="X164" s="381">
        <v>3</v>
      </c>
      <c r="Y164" s="408">
        <f t="shared" si="42"/>
        <v>-10</v>
      </c>
      <c r="Z164" s="403" t="str">
        <f t="shared" si="35"/>
        <v>capacité à se sentir relié à tout / amour universel / silence intérieur</v>
      </c>
      <c r="AB164" s="369">
        <v>3</v>
      </c>
      <c r="AC164" s="402"/>
      <c r="AD164" s="402"/>
      <c r="AE164" s="402"/>
      <c r="AF164" s="402"/>
      <c r="AG164" s="402"/>
      <c r="AH164" s="402"/>
      <c r="AI164" s="402"/>
      <c r="AJ164" s="402"/>
      <c r="AK164" s="402">
        <v>3</v>
      </c>
      <c r="AL164" s="402">
        <v>13</v>
      </c>
      <c r="AM164" s="402">
        <v>-6</v>
      </c>
      <c r="AN164" s="402">
        <v>-10</v>
      </c>
      <c r="AO164" s="402"/>
      <c r="AP164" s="402"/>
      <c r="AQ164" s="402"/>
      <c r="AR164" s="408">
        <f t="shared" si="43"/>
        <v>9</v>
      </c>
      <c r="AS164" s="402" t="str">
        <f t="shared" si="44"/>
        <v>Tension</v>
      </c>
      <c r="AT164" s="402" t="str">
        <f t="shared" si="45"/>
        <v/>
      </c>
      <c r="AU164" s="402" t="str">
        <f t="shared" si="46"/>
        <v/>
      </c>
      <c r="AV164" s="402" t="str">
        <f t="shared" si="47"/>
        <v/>
      </c>
      <c r="AW164" s="402"/>
      <c r="AX164" s="402"/>
      <c r="AY164" s="402"/>
      <c r="AZ164" s="402"/>
      <c r="BA164" s="402"/>
      <c r="BB164" s="402"/>
      <c r="BC164" s="402"/>
      <c r="BD164" s="402"/>
      <c r="BE164" s="402"/>
      <c r="BF164" s="402"/>
      <c r="BG164" s="402"/>
      <c r="BH164" s="402"/>
      <c r="BI164" s="402"/>
      <c r="BJ164" s="402"/>
      <c r="BK164" s="402"/>
      <c r="BL164" s="402"/>
      <c r="BM164" s="402"/>
      <c r="BN164" s="402"/>
      <c r="BO164" s="402"/>
      <c r="BP164" s="402"/>
      <c r="BQ164" s="402"/>
      <c r="BR164" s="402"/>
      <c r="BS164" s="402"/>
      <c r="BT164" s="402"/>
      <c r="BU164" s="402"/>
      <c r="BV164" s="402"/>
      <c r="BW164" s="402"/>
      <c r="BX164" s="402"/>
      <c r="BY164" s="355" t="s">
        <v>1684</v>
      </c>
      <c r="BZ164" s="355" t="s">
        <v>1685</v>
      </c>
      <c r="CA164" s="355" t="s">
        <v>1686</v>
      </c>
      <c r="CB164" s="357" t="s">
        <v>1687</v>
      </c>
      <c r="CF164" s="351" t="s">
        <v>21</v>
      </c>
      <c r="CG164" s="351" t="s">
        <v>138</v>
      </c>
      <c r="CH164" s="352">
        <v>33</v>
      </c>
      <c r="CI164" s="352">
        <v>1610</v>
      </c>
    </row>
    <row r="165" spans="5:87" ht="14.25" customHeight="1" x14ac:dyDescent="0.25">
      <c r="E165" s="364">
        <v>2</v>
      </c>
      <c r="F165" s="368">
        <v>4</v>
      </c>
      <c r="G165" s="214">
        <f t="shared" si="36"/>
        <v>2</v>
      </c>
      <c r="H165" s="366">
        <v>-8</v>
      </c>
      <c r="I165" s="366">
        <v>1</v>
      </c>
      <c r="J165" s="408">
        <f t="shared" si="37"/>
        <v>5</v>
      </c>
      <c r="K165" s="403" t="str">
        <f t="shared" si="32"/>
        <v>besoin de s'engager / besoin d'utiliser sa force intérieure</v>
      </c>
      <c r="L165" s="381">
        <v>4</v>
      </c>
      <c r="M165" s="408">
        <f t="shared" si="38"/>
        <v>12</v>
      </c>
      <c r="N165" s="403" t="str">
        <f t="shared" si="33"/>
        <v>besoin d’être le pouvoir décisionnel sur soi / les autres et la matière / d'être un leader</v>
      </c>
      <c r="O165" s="410" t="s">
        <v>138</v>
      </c>
      <c r="P165" s="418"/>
      <c r="Q165" s="418"/>
      <c r="R165" s="418"/>
      <c r="S165" s="402"/>
      <c r="T165" s="402" t="str">
        <f t="shared" si="39"/>
        <v>Tension--Blocage_gauche</v>
      </c>
      <c r="U165" s="428">
        <f t="shared" si="40"/>
        <v>20</v>
      </c>
      <c r="V165" s="408">
        <f t="shared" si="41"/>
        <v>-15</v>
      </c>
      <c r="W165" s="403" t="str">
        <f t="shared" si="34"/>
        <v>capacité à observer / à prendre du recul et écouter les différents besoins</v>
      </c>
      <c r="X165" s="381">
        <v>4</v>
      </c>
      <c r="Y165" s="408">
        <f t="shared" si="42"/>
        <v>10</v>
      </c>
      <c r="Z165" s="403" t="str">
        <f t="shared" si="35"/>
        <v>besoin d’être le pouvoir décisionnel sur soi / les autres et la matière / d'être un leader</v>
      </c>
      <c r="AB165" s="369">
        <v>4</v>
      </c>
      <c r="AC165" s="402"/>
      <c r="AD165" s="402"/>
      <c r="AE165" s="402"/>
      <c r="AF165" s="402"/>
      <c r="AG165" s="402"/>
      <c r="AH165" s="402"/>
      <c r="AI165" s="402"/>
      <c r="AJ165" s="402"/>
      <c r="AK165" s="402">
        <v>5</v>
      </c>
      <c r="AL165" s="402">
        <v>12</v>
      </c>
      <c r="AM165" s="402">
        <v>-15</v>
      </c>
      <c r="AN165" s="402">
        <v>10</v>
      </c>
      <c r="AO165" s="402"/>
      <c r="AP165" s="402"/>
      <c r="AQ165" s="402"/>
      <c r="AR165" s="408">
        <f t="shared" si="43"/>
        <v>20</v>
      </c>
      <c r="AS165" s="402" t="str">
        <f t="shared" si="44"/>
        <v>Tension</v>
      </c>
      <c r="AT165" s="402" t="str">
        <f t="shared" si="45"/>
        <v/>
      </c>
      <c r="AU165" s="402" t="str">
        <f t="shared" si="46"/>
        <v>Blocage_gauche</v>
      </c>
      <c r="AV165" s="402" t="str">
        <f t="shared" si="47"/>
        <v>Blocage_gauche</v>
      </c>
      <c r="AW165" s="402"/>
      <c r="AX165" s="402"/>
      <c r="AY165" s="402"/>
      <c r="AZ165" s="402"/>
      <c r="BA165" s="402"/>
      <c r="BB165" s="402"/>
      <c r="BC165" s="402"/>
      <c r="BD165" s="402"/>
      <c r="BE165" s="402"/>
      <c r="BF165" s="402"/>
      <c r="BG165" s="402"/>
      <c r="BH165" s="402"/>
      <c r="BI165" s="402"/>
      <c r="BJ165" s="402"/>
      <c r="BK165" s="402"/>
      <c r="BL165" s="402"/>
      <c r="BM165" s="402"/>
      <c r="BN165" s="402"/>
      <c r="BO165" s="402"/>
      <c r="BP165" s="402"/>
      <c r="BQ165" s="402"/>
      <c r="BR165" s="402"/>
      <c r="BS165" s="402"/>
      <c r="BT165" s="402"/>
      <c r="BU165" s="402"/>
      <c r="BV165" s="402"/>
      <c r="BW165" s="402"/>
      <c r="BX165" s="402"/>
      <c r="BY165" s="355" t="s">
        <v>1688</v>
      </c>
      <c r="BZ165" s="355" t="s">
        <v>1689</v>
      </c>
      <c r="CA165" s="355" t="s">
        <v>1690</v>
      </c>
      <c r="CB165" s="355" t="s">
        <v>1691</v>
      </c>
      <c r="CF165" s="351" t="s">
        <v>26</v>
      </c>
      <c r="CG165" s="351" t="s">
        <v>138</v>
      </c>
      <c r="CH165" s="352">
        <v>34</v>
      </c>
      <c r="CI165" s="352">
        <v>1620</v>
      </c>
    </row>
    <row r="166" spans="5:87" ht="14.25" customHeight="1" x14ac:dyDescent="0.25">
      <c r="E166" s="364">
        <v>2</v>
      </c>
      <c r="F166" s="368">
        <v>4</v>
      </c>
      <c r="G166" s="214">
        <f t="shared" si="36"/>
        <v>2</v>
      </c>
      <c r="H166" s="366">
        <v>8</v>
      </c>
      <c r="I166" s="366">
        <v>4</v>
      </c>
      <c r="J166" s="408">
        <f t="shared" si="37"/>
        <v>0</v>
      </c>
      <c r="K166" s="403" t="str">
        <f t="shared" si="32"/>
        <v/>
      </c>
      <c r="L166" s="381">
        <v>4</v>
      </c>
      <c r="M166" s="408">
        <f t="shared" si="38"/>
        <v>7</v>
      </c>
      <c r="N166" s="403" t="str">
        <f t="shared" si="33"/>
        <v>confusion sur le plan mental et spirituel / déviance / naïveté</v>
      </c>
      <c r="O166" s="410" t="s">
        <v>138</v>
      </c>
      <c r="P166" s="418"/>
      <c r="Q166" s="418"/>
      <c r="R166" s="418"/>
      <c r="S166" s="402"/>
      <c r="T166" s="402" t="str">
        <f t="shared" si="39"/>
        <v>--</v>
      </c>
      <c r="U166" s="428">
        <f t="shared" si="40"/>
        <v>0</v>
      </c>
      <c r="V166" s="408">
        <f t="shared" si="41"/>
        <v>5</v>
      </c>
      <c r="W166" s="403" t="str">
        <f t="shared" si="34"/>
        <v>besoin de percevoir les perturbations physiques et subtiles / avoir le sens de l'orientation</v>
      </c>
      <c r="X166" s="381">
        <v>4</v>
      </c>
      <c r="Y166" s="408">
        <f t="shared" si="42"/>
        <v>18</v>
      </c>
      <c r="Z166" s="403" t="str">
        <f t="shared" si="35"/>
        <v>confusion sur le plan mental et spirituel / déviance / naïveté</v>
      </c>
      <c r="AB166" s="369">
        <v>4</v>
      </c>
      <c r="AC166" s="402"/>
      <c r="AD166" s="402"/>
      <c r="AE166" s="402"/>
      <c r="AF166" s="402"/>
      <c r="AG166" s="402"/>
      <c r="AH166" s="402"/>
      <c r="AI166" s="402"/>
      <c r="AJ166" s="402"/>
      <c r="AK166" s="402">
        <v>0</v>
      </c>
      <c r="AL166" s="402">
        <v>7</v>
      </c>
      <c r="AM166" s="402">
        <v>5</v>
      </c>
      <c r="AN166" s="402">
        <v>18</v>
      </c>
      <c r="AO166" s="402"/>
      <c r="AP166" s="402"/>
      <c r="AQ166" s="402"/>
      <c r="AR166" s="408">
        <f t="shared" si="43"/>
        <v>0</v>
      </c>
      <c r="AS166" s="402" t="str">
        <f t="shared" si="44"/>
        <v/>
      </c>
      <c r="AT166" s="402" t="str">
        <f t="shared" si="45"/>
        <v/>
      </c>
      <c r="AU166" s="402" t="str">
        <f t="shared" si="46"/>
        <v/>
      </c>
      <c r="AV166" s="402" t="str">
        <f t="shared" si="47"/>
        <v/>
      </c>
      <c r="AW166" s="402"/>
      <c r="AX166" s="402"/>
      <c r="AY166" s="402"/>
      <c r="AZ166" s="402"/>
      <c r="BA166" s="402"/>
      <c r="BB166" s="402"/>
      <c r="BC166" s="402"/>
      <c r="BD166" s="402"/>
      <c r="BE166" s="402"/>
      <c r="BF166" s="402"/>
      <c r="BG166" s="402"/>
      <c r="BH166" s="402"/>
      <c r="BI166" s="402"/>
      <c r="BJ166" s="402"/>
      <c r="BK166" s="402"/>
      <c r="BL166" s="402"/>
      <c r="BM166" s="402"/>
      <c r="BN166" s="402"/>
      <c r="BO166" s="402"/>
      <c r="BP166" s="402"/>
      <c r="BQ166" s="402"/>
      <c r="BR166" s="402"/>
      <c r="BS166" s="402"/>
      <c r="BT166" s="402"/>
      <c r="BU166" s="402"/>
      <c r="BV166" s="402"/>
      <c r="BW166" s="402"/>
      <c r="BX166" s="402"/>
      <c r="BY166" s="355" t="s">
        <v>1692</v>
      </c>
      <c r="BZ166" s="357" t="s">
        <v>1693</v>
      </c>
      <c r="CA166" s="355" t="s">
        <v>221</v>
      </c>
      <c r="CB166" s="355" t="s">
        <v>1694</v>
      </c>
      <c r="CF166" s="351" t="s">
        <v>26</v>
      </c>
      <c r="CG166" s="351" t="s">
        <v>138</v>
      </c>
      <c r="CH166" s="352">
        <v>34</v>
      </c>
      <c r="CI166" s="352">
        <v>1630</v>
      </c>
    </row>
    <row r="167" spans="5:87" ht="14.25" customHeight="1" x14ac:dyDescent="0.25">
      <c r="E167" s="364">
        <v>2</v>
      </c>
      <c r="F167" s="368">
        <v>5</v>
      </c>
      <c r="G167" s="214">
        <f t="shared" si="36"/>
        <v>2</v>
      </c>
      <c r="H167" s="366">
        <v>-12</v>
      </c>
      <c r="I167" s="366">
        <v>1</v>
      </c>
      <c r="J167" s="408">
        <f t="shared" si="37"/>
        <v>7</v>
      </c>
      <c r="K167" s="403" t="str">
        <f t="shared" si="32"/>
        <v>besoin de se positionner</v>
      </c>
      <c r="L167" s="381">
        <v>5</v>
      </c>
      <c r="M167" s="408">
        <f t="shared" si="38"/>
        <v>-13</v>
      </c>
      <c r="N167" s="403" t="str">
        <f t="shared" si="33"/>
        <v>n'agir que si c'est utile / disponibilité / non implication émotionnelle</v>
      </c>
      <c r="O167" s="410" t="s">
        <v>138</v>
      </c>
      <c r="P167" s="418"/>
      <c r="Q167" s="418"/>
      <c r="R167" s="418"/>
      <c r="S167" s="402"/>
      <c r="T167" s="402" t="str">
        <f t="shared" si="39"/>
        <v>--</v>
      </c>
      <c r="U167" s="428">
        <f t="shared" si="40"/>
        <v>0</v>
      </c>
      <c r="V167" s="408">
        <f t="shared" si="41"/>
        <v>2</v>
      </c>
      <c r="W167" s="403" t="str">
        <f t="shared" si="34"/>
        <v>besoin de se positionner</v>
      </c>
      <c r="X167" s="381">
        <v>5</v>
      </c>
      <c r="Y167" s="408">
        <f t="shared" si="42"/>
        <v>7</v>
      </c>
      <c r="Z167" s="403" t="str">
        <f t="shared" si="35"/>
        <v>dépasser les limites / s'épuiser inutilement</v>
      </c>
      <c r="AB167" s="369">
        <v>5</v>
      </c>
      <c r="AC167" s="402"/>
      <c r="AD167" s="402"/>
      <c r="AE167" s="402"/>
      <c r="AF167" s="402"/>
      <c r="AG167" s="402"/>
      <c r="AH167" s="402"/>
      <c r="AI167" s="402"/>
      <c r="AJ167" s="402"/>
      <c r="AK167" s="402">
        <v>7</v>
      </c>
      <c r="AL167" s="402">
        <v>-13</v>
      </c>
      <c r="AM167" s="402">
        <v>2</v>
      </c>
      <c r="AN167" s="402">
        <v>7</v>
      </c>
      <c r="AO167" s="402"/>
      <c r="AP167" s="402"/>
      <c r="AQ167" s="402"/>
      <c r="AR167" s="408">
        <f t="shared" si="43"/>
        <v>0</v>
      </c>
      <c r="AS167" s="402" t="str">
        <f t="shared" si="44"/>
        <v/>
      </c>
      <c r="AT167" s="402" t="str">
        <f t="shared" si="45"/>
        <v/>
      </c>
      <c r="AU167" s="402" t="str">
        <f t="shared" si="46"/>
        <v/>
      </c>
      <c r="AV167" s="402" t="str">
        <f t="shared" si="47"/>
        <v/>
      </c>
      <c r="AW167" s="402"/>
      <c r="AX167" s="402"/>
      <c r="AY167" s="402"/>
      <c r="AZ167" s="402"/>
      <c r="BA167" s="402"/>
      <c r="BB167" s="402"/>
      <c r="BC167" s="402"/>
      <c r="BD167" s="402"/>
      <c r="BE167" s="402"/>
      <c r="BF167" s="402"/>
      <c r="BG167" s="402"/>
      <c r="BH167" s="402"/>
      <c r="BI167" s="402"/>
      <c r="BJ167" s="402"/>
      <c r="BK167" s="402"/>
      <c r="BL167" s="402"/>
      <c r="BM167" s="402"/>
      <c r="BN167" s="402"/>
      <c r="BO167" s="402"/>
      <c r="BP167" s="402"/>
      <c r="BQ167" s="402"/>
      <c r="BR167" s="402"/>
      <c r="BS167" s="402"/>
      <c r="BT167" s="402"/>
      <c r="BU167" s="402"/>
      <c r="BV167" s="402"/>
      <c r="BW167" s="402"/>
      <c r="BX167" s="402"/>
      <c r="BY167" s="355" t="s">
        <v>222</v>
      </c>
      <c r="BZ167" s="355" t="s">
        <v>1695</v>
      </c>
      <c r="CA167" s="355" t="s">
        <v>1696</v>
      </c>
      <c r="CB167" s="355" t="s">
        <v>1697</v>
      </c>
      <c r="CF167" s="351" t="s">
        <v>29</v>
      </c>
      <c r="CG167" s="351" t="s">
        <v>138</v>
      </c>
      <c r="CH167" s="352">
        <v>35</v>
      </c>
      <c r="CI167" s="352">
        <v>1640</v>
      </c>
    </row>
    <row r="168" spans="5:87" ht="14.25" customHeight="1" x14ac:dyDescent="0.25">
      <c r="E168" s="364">
        <v>2</v>
      </c>
      <c r="F168" s="368">
        <v>5</v>
      </c>
      <c r="G168" s="214">
        <f t="shared" si="36"/>
        <v>3</v>
      </c>
      <c r="H168" s="366">
        <v>13</v>
      </c>
      <c r="I168" s="366">
        <v>1</v>
      </c>
      <c r="J168" s="408">
        <f t="shared" si="37"/>
        <v>15</v>
      </c>
      <c r="K168" s="403" t="str">
        <f t="shared" si="32"/>
        <v>besoin de bouger / besoin de passer à l'action</v>
      </c>
      <c r="L168" s="381">
        <v>5</v>
      </c>
      <c r="M168" s="408">
        <f t="shared" si="38"/>
        <v>-16</v>
      </c>
      <c r="N168" s="403" t="str">
        <f t="shared" si="33"/>
        <v>être prêt / disponible pour des actions utiles</v>
      </c>
      <c r="O168" s="410" t="s">
        <v>138</v>
      </c>
      <c r="P168" s="418"/>
      <c r="Q168" s="418"/>
      <c r="R168" s="418"/>
      <c r="S168" s="402"/>
      <c r="T168" s="402" t="str">
        <f t="shared" si="39"/>
        <v>--</v>
      </c>
      <c r="U168" s="428">
        <f t="shared" si="40"/>
        <v>0</v>
      </c>
      <c r="V168" s="408">
        <f t="shared" si="41"/>
        <v>0</v>
      </c>
      <c r="W168" s="403" t="str">
        <f t="shared" si="34"/>
        <v/>
      </c>
      <c r="X168" s="381">
        <v>5</v>
      </c>
      <c r="Y168" s="408">
        <f t="shared" si="42"/>
        <v>14</v>
      </c>
      <c r="Z168" s="403" t="str">
        <f t="shared" si="35"/>
        <v>se mettre la pression pour des actions inutiles / être aux aguets / stressé</v>
      </c>
      <c r="AB168" s="369">
        <v>5</v>
      </c>
      <c r="AC168" s="402"/>
      <c r="AD168" s="402"/>
      <c r="AE168" s="402"/>
      <c r="AF168" s="402"/>
      <c r="AG168" s="402"/>
      <c r="AH168" s="402"/>
      <c r="AI168" s="402"/>
      <c r="AJ168" s="402"/>
      <c r="AK168" s="402">
        <v>15</v>
      </c>
      <c r="AL168" s="402">
        <v>-16</v>
      </c>
      <c r="AM168" s="402">
        <v>0</v>
      </c>
      <c r="AN168" s="402">
        <v>14</v>
      </c>
      <c r="AO168" s="402"/>
      <c r="AP168" s="402"/>
      <c r="AQ168" s="402"/>
      <c r="AR168" s="408">
        <f t="shared" si="43"/>
        <v>0</v>
      </c>
      <c r="AS168" s="402" t="str">
        <f t="shared" si="44"/>
        <v/>
      </c>
      <c r="AT168" s="402" t="str">
        <f t="shared" si="45"/>
        <v/>
      </c>
      <c r="AU168" s="402" t="str">
        <f t="shared" si="46"/>
        <v/>
      </c>
      <c r="AV168" s="402" t="str">
        <f t="shared" si="47"/>
        <v/>
      </c>
      <c r="AW168" s="402"/>
      <c r="AX168" s="402"/>
      <c r="AY168" s="402"/>
      <c r="AZ168" s="402"/>
      <c r="BA168" s="402"/>
      <c r="BB168" s="402"/>
      <c r="BC168" s="402"/>
      <c r="BD168" s="402"/>
      <c r="BE168" s="402"/>
      <c r="BF168" s="402"/>
      <c r="BG168" s="402"/>
      <c r="BH168" s="402"/>
      <c r="BI168" s="402"/>
      <c r="BJ168" s="402"/>
      <c r="BK168" s="402"/>
      <c r="BL168" s="402"/>
      <c r="BM168" s="402"/>
      <c r="BN168" s="402"/>
      <c r="BO168" s="402"/>
      <c r="BP168" s="402"/>
      <c r="BQ168" s="402"/>
      <c r="BR168" s="402"/>
      <c r="BS168" s="402"/>
      <c r="BT168" s="402"/>
      <c r="BU168" s="402"/>
      <c r="BV168" s="402"/>
      <c r="BW168" s="402"/>
      <c r="BX168" s="402"/>
      <c r="BY168" s="355" t="s">
        <v>1698</v>
      </c>
      <c r="BZ168" s="355" t="s">
        <v>1699</v>
      </c>
      <c r="CA168" s="355" t="s">
        <v>1700</v>
      </c>
      <c r="CB168" s="355" t="s">
        <v>1701</v>
      </c>
      <c r="CF168" s="351" t="s">
        <v>29</v>
      </c>
      <c r="CG168" s="351" t="s">
        <v>138</v>
      </c>
      <c r="CH168" s="352">
        <v>35</v>
      </c>
      <c r="CI168" s="352">
        <v>1650</v>
      </c>
    </row>
    <row r="169" spans="5:87" ht="14.25" customHeight="1" x14ac:dyDescent="0.25">
      <c r="E169" s="364">
        <v>2</v>
      </c>
      <c r="F169" s="368">
        <v>6</v>
      </c>
      <c r="G169" s="214">
        <f t="shared" si="36"/>
        <v>4</v>
      </c>
      <c r="H169" s="366">
        <v>-21</v>
      </c>
      <c r="I169" s="366">
        <v>1</v>
      </c>
      <c r="J169" s="408">
        <f t="shared" si="37"/>
        <v>-5</v>
      </c>
      <c r="K169" s="403" t="str">
        <f t="shared" si="32"/>
        <v>avoir moins de responsabilités / reporter à plus tard</v>
      </c>
      <c r="L169" s="381">
        <v>6</v>
      </c>
      <c r="M169" s="408">
        <f t="shared" si="38"/>
        <v>15</v>
      </c>
      <c r="N169" s="403" t="str">
        <f t="shared" si="33"/>
        <v>esprit de provocation</v>
      </c>
      <c r="O169" s="410" t="s">
        <v>138</v>
      </c>
      <c r="P169" s="418"/>
      <c r="Q169" s="418"/>
      <c r="R169" s="418"/>
      <c r="S169" s="402"/>
      <c r="T169" s="402" t="str">
        <f t="shared" si="39"/>
        <v>-Blocage_droite-</v>
      </c>
      <c r="U169" s="428">
        <f t="shared" si="40"/>
        <v>0</v>
      </c>
      <c r="V169" s="408">
        <f t="shared" si="41"/>
        <v>0</v>
      </c>
      <c r="W169" s="403" t="str">
        <f t="shared" si="34"/>
        <v/>
      </c>
      <c r="X169" s="381">
        <v>6</v>
      </c>
      <c r="Y169" s="408">
        <f t="shared" si="42"/>
        <v>-11</v>
      </c>
      <c r="Z169" s="403" t="str">
        <f t="shared" si="35"/>
        <v>agir en fonction de ce que l'on est</v>
      </c>
      <c r="AB169" s="369">
        <v>6</v>
      </c>
      <c r="AC169" s="402"/>
      <c r="AD169" s="402"/>
      <c r="AE169" s="402"/>
      <c r="AF169" s="402"/>
      <c r="AG169" s="402"/>
      <c r="AH169" s="402"/>
      <c r="AI169" s="402"/>
      <c r="AJ169" s="402"/>
      <c r="AK169" s="402">
        <v>-5</v>
      </c>
      <c r="AL169" s="402">
        <v>15</v>
      </c>
      <c r="AM169" s="402">
        <v>0</v>
      </c>
      <c r="AN169" s="402">
        <v>-11</v>
      </c>
      <c r="AO169" s="402"/>
      <c r="AP169" s="402"/>
      <c r="AQ169" s="402"/>
      <c r="AR169" s="408">
        <f t="shared" si="43"/>
        <v>0</v>
      </c>
      <c r="AS169" s="402" t="str">
        <f t="shared" si="44"/>
        <v/>
      </c>
      <c r="AT169" s="402" t="str">
        <f t="shared" si="45"/>
        <v>Blocage_droite</v>
      </c>
      <c r="AU169" s="402" t="str">
        <f t="shared" si="46"/>
        <v/>
      </c>
      <c r="AV169" s="402" t="str">
        <f t="shared" si="47"/>
        <v/>
      </c>
      <c r="AW169" s="402"/>
      <c r="AX169" s="402"/>
      <c r="AY169" s="402"/>
      <c r="AZ169" s="402"/>
      <c r="BA169" s="402"/>
      <c r="BB169" s="402"/>
      <c r="BC169" s="402"/>
      <c r="BD169" s="402"/>
      <c r="BE169" s="402"/>
      <c r="BF169" s="402"/>
      <c r="BG169" s="402"/>
      <c r="BH169" s="402"/>
      <c r="BI169" s="402"/>
      <c r="BJ169" s="402"/>
      <c r="BK169" s="402"/>
      <c r="BL169" s="402"/>
      <c r="BM169" s="402"/>
      <c r="BN169" s="402"/>
      <c r="BO169" s="402"/>
      <c r="BP169" s="402"/>
      <c r="BQ169" s="402"/>
      <c r="BR169" s="402"/>
      <c r="BS169" s="402"/>
      <c r="BT169" s="402"/>
      <c r="BU169" s="402"/>
      <c r="BV169" s="402"/>
      <c r="BW169" s="402"/>
      <c r="BX169" s="402"/>
      <c r="BY169" s="355" t="s">
        <v>223</v>
      </c>
      <c r="BZ169" s="357" t="s">
        <v>1702</v>
      </c>
      <c r="CA169" s="355" t="s">
        <v>224</v>
      </c>
      <c r="CB169" s="355" t="s">
        <v>225</v>
      </c>
      <c r="CF169" s="351" t="s">
        <v>35</v>
      </c>
      <c r="CG169" s="351" t="s">
        <v>138</v>
      </c>
      <c r="CH169" s="352">
        <v>36</v>
      </c>
      <c r="CI169" s="352">
        <v>1660</v>
      </c>
    </row>
    <row r="170" spans="5:87" ht="14.25" customHeight="1" x14ac:dyDescent="0.25">
      <c r="E170" s="364">
        <v>2</v>
      </c>
      <c r="F170" s="368">
        <v>6</v>
      </c>
      <c r="G170" s="214">
        <f t="shared" si="36"/>
        <v>1</v>
      </c>
      <c r="H170" s="366">
        <v>6</v>
      </c>
      <c r="I170" s="366">
        <v>4</v>
      </c>
      <c r="J170" s="408">
        <f t="shared" si="37"/>
        <v>11</v>
      </c>
      <c r="K170" s="403" t="str">
        <f t="shared" si="32"/>
        <v>besoin de se sentir en sécurité / l'attention se porte où il y a un bruit / être aux aguets</v>
      </c>
      <c r="L170" s="381">
        <v>6</v>
      </c>
      <c r="M170" s="408">
        <f t="shared" si="38"/>
        <v>19</v>
      </c>
      <c r="N170" s="403" t="str">
        <f t="shared" si="33"/>
        <v>amplification des perceptions externes de tous les sens</v>
      </c>
      <c r="O170" s="410" t="s">
        <v>138</v>
      </c>
      <c r="P170" s="418"/>
      <c r="Q170" s="418"/>
      <c r="R170" s="418"/>
      <c r="S170" s="402"/>
      <c r="T170" s="402" t="str">
        <f t="shared" si="39"/>
        <v>Tension--Blocage_gauche</v>
      </c>
      <c r="U170" s="428">
        <f t="shared" si="40"/>
        <v>14</v>
      </c>
      <c r="V170" s="408">
        <f t="shared" si="41"/>
        <v>-3</v>
      </c>
      <c r="W170" s="403" t="str">
        <f t="shared" si="34"/>
        <v>n'écouter que ce que l'on veut bien entendre / laisser faire</v>
      </c>
      <c r="X170" s="381">
        <v>6</v>
      </c>
      <c r="Y170" s="408">
        <f t="shared" si="42"/>
        <v>12</v>
      </c>
      <c r="Z170" s="403" t="str">
        <f t="shared" si="35"/>
        <v>amplification des perceptions externes de tous les sens</v>
      </c>
      <c r="AB170" s="369">
        <v>6</v>
      </c>
      <c r="AC170" s="402"/>
      <c r="AD170" s="402"/>
      <c r="AE170" s="402"/>
      <c r="AF170" s="402"/>
      <c r="AG170" s="402"/>
      <c r="AH170" s="402"/>
      <c r="AI170" s="402"/>
      <c r="AJ170" s="402"/>
      <c r="AK170" s="402">
        <v>11</v>
      </c>
      <c r="AL170" s="402">
        <v>19</v>
      </c>
      <c r="AM170" s="402">
        <v>-3</v>
      </c>
      <c r="AN170" s="402">
        <v>12</v>
      </c>
      <c r="AO170" s="402"/>
      <c r="AP170" s="402"/>
      <c r="AQ170" s="402"/>
      <c r="AR170" s="408">
        <f t="shared" si="43"/>
        <v>14</v>
      </c>
      <c r="AS170" s="402" t="str">
        <f t="shared" si="44"/>
        <v>Tension</v>
      </c>
      <c r="AT170" s="402" t="str">
        <f t="shared" si="45"/>
        <v/>
      </c>
      <c r="AU170" s="402" t="str">
        <f t="shared" si="46"/>
        <v>Blocage_gauche</v>
      </c>
      <c r="AV170" s="402" t="str">
        <f t="shared" si="47"/>
        <v>Blocage_gauche</v>
      </c>
      <c r="AW170" s="402"/>
      <c r="AX170" s="402"/>
      <c r="AY170" s="402"/>
      <c r="AZ170" s="402"/>
      <c r="BA170" s="402"/>
      <c r="BB170" s="402"/>
      <c r="BC170" s="402"/>
      <c r="BD170" s="402"/>
      <c r="BE170" s="402"/>
      <c r="BF170" s="402"/>
      <c r="BG170" s="402"/>
      <c r="BH170" s="402"/>
      <c r="BI170" s="402"/>
      <c r="BJ170" s="402"/>
      <c r="BK170" s="402"/>
      <c r="BL170" s="402"/>
      <c r="BM170" s="402"/>
      <c r="BN170" s="402"/>
      <c r="BO170" s="402"/>
      <c r="BP170" s="402"/>
      <c r="BQ170" s="402"/>
      <c r="BR170" s="402"/>
      <c r="BS170" s="402"/>
      <c r="BT170" s="402"/>
      <c r="BU170" s="402"/>
      <c r="BV170" s="402"/>
      <c r="BW170" s="402"/>
      <c r="BX170" s="402"/>
      <c r="BY170" s="357" t="s">
        <v>1703</v>
      </c>
      <c r="BZ170" s="357" t="s">
        <v>1704</v>
      </c>
      <c r="CA170" s="357" t="s">
        <v>1705</v>
      </c>
      <c r="CB170" s="357" t="s">
        <v>226</v>
      </c>
      <c r="CF170" s="351" t="s">
        <v>35</v>
      </c>
      <c r="CG170" s="351" t="s">
        <v>138</v>
      </c>
      <c r="CH170" s="352">
        <v>36</v>
      </c>
      <c r="CI170" s="352">
        <v>1670</v>
      </c>
    </row>
    <row r="171" spans="5:87" ht="14.25" customHeight="1" x14ac:dyDescent="0.25">
      <c r="E171" s="364">
        <v>2</v>
      </c>
      <c r="F171" s="368">
        <v>7</v>
      </c>
      <c r="G171" s="214">
        <f t="shared" si="36"/>
        <v>1</v>
      </c>
      <c r="H171" s="366">
        <v>3</v>
      </c>
      <c r="I171" s="366">
        <v>4</v>
      </c>
      <c r="J171" s="408">
        <f t="shared" si="37"/>
        <v>-6</v>
      </c>
      <c r="K171" s="403" t="str">
        <f t="shared" si="32"/>
        <v>être influencé par les pensées des autres</v>
      </c>
      <c r="L171" s="381">
        <v>7</v>
      </c>
      <c r="M171" s="408">
        <f t="shared" si="38"/>
        <v>10</v>
      </c>
      <c r="N171" s="403" t="str">
        <f t="shared" si="33"/>
        <v>refus de penser comme les autres / esprit rebelle</v>
      </c>
      <c r="O171" s="410" t="s">
        <v>138</v>
      </c>
      <c r="P171" s="418"/>
      <c r="Q171" s="418"/>
      <c r="R171" s="418"/>
      <c r="S171" s="402"/>
      <c r="T171" s="402" t="str">
        <f t="shared" si="39"/>
        <v>-Blocage_droite-</v>
      </c>
      <c r="U171" s="428">
        <f t="shared" si="40"/>
        <v>0</v>
      </c>
      <c r="V171" s="408">
        <f t="shared" si="41"/>
        <v>0</v>
      </c>
      <c r="W171" s="403" t="str">
        <f t="shared" si="34"/>
        <v/>
      </c>
      <c r="X171" s="381">
        <v>7</v>
      </c>
      <c r="Y171" s="408">
        <f t="shared" si="42"/>
        <v>-8</v>
      </c>
      <c r="Z171" s="403" t="str">
        <f t="shared" si="35"/>
        <v>s'adapter à la façon de penser des autres / écoute des autres au-delà des paroles</v>
      </c>
      <c r="AB171" s="369">
        <v>7</v>
      </c>
      <c r="AC171" s="402"/>
      <c r="AD171" s="402"/>
      <c r="AE171" s="402"/>
      <c r="AF171" s="402"/>
      <c r="AG171" s="402"/>
      <c r="AH171" s="402"/>
      <c r="AI171" s="402"/>
      <c r="AJ171" s="402"/>
      <c r="AK171" s="402">
        <v>-6</v>
      </c>
      <c r="AL171" s="402">
        <v>10</v>
      </c>
      <c r="AM171" s="402">
        <v>0</v>
      </c>
      <c r="AN171" s="402">
        <v>-8</v>
      </c>
      <c r="AO171" s="402"/>
      <c r="AP171" s="402"/>
      <c r="AQ171" s="402"/>
      <c r="AR171" s="408">
        <f t="shared" si="43"/>
        <v>0</v>
      </c>
      <c r="AS171" s="402" t="str">
        <f t="shared" si="44"/>
        <v/>
      </c>
      <c r="AT171" s="402" t="str">
        <f t="shared" si="45"/>
        <v>Blocage_droite</v>
      </c>
      <c r="AU171" s="402" t="str">
        <f t="shared" si="46"/>
        <v/>
      </c>
      <c r="AV171" s="402" t="str">
        <f t="shared" si="47"/>
        <v/>
      </c>
      <c r="AW171" s="402"/>
      <c r="AX171" s="402"/>
      <c r="AY171" s="402"/>
      <c r="AZ171" s="402"/>
      <c r="BA171" s="402"/>
      <c r="BB171" s="402"/>
      <c r="BC171" s="402"/>
      <c r="BD171" s="402"/>
      <c r="BE171" s="402"/>
      <c r="BF171" s="402"/>
      <c r="BG171" s="402"/>
      <c r="BH171" s="402"/>
      <c r="BI171" s="402"/>
      <c r="BJ171" s="402"/>
      <c r="BK171" s="402"/>
      <c r="BL171" s="402"/>
      <c r="BM171" s="402"/>
      <c r="BN171" s="402"/>
      <c r="BO171" s="402"/>
      <c r="BP171" s="402"/>
      <c r="BQ171" s="402"/>
      <c r="BR171" s="402"/>
      <c r="BS171" s="402"/>
      <c r="BT171" s="402"/>
      <c r="BU171" s="402"/>
      <c r="BV171" s="402"/>
      <c r="BW171" s="402"/>
      <c r="BX171" s="402"/>
      <c r="BY171" s="357" t="s">
        <v>227</v>
      </c>
      <c r="BZ171" s="357" t="s">
        <v>228</v>
      </c>
      <c r="CA171" s="357" t="s">
        <v>1706</v>
      </c>
      <c r="CB171" s="357" t="s">
        <v>1707</v>
      </c>
      <c r="CF171" s="351" t="s">
        <v>46</v>
      </c>
      <c r="CG171" s="351" t="s">
        <v>138</v>
      </c>
      <c r="CH171" s="352">
        <v>37</v>
      </c>
      <c r="CI171" s="352">
        <v>1680</v>
      </c>
    </row>
    <row r="172" spans="5:87" ht="14.25" customHeight="1" x14ac:dyDescent="0.25">
      <c r="E172" s="364">
        <v>2</v>
      </c>
      <c r="F172" s="368">
        <v>7</v>
      </c>
      <c r="G172" s="214">
        <f t="shared" si="36"/>
        <v>2</v>
      </c>
      <c r="H172" s="366">
        <v>11</v>
      </c>
      <c r="I172" s="366">
        <v>4</v>
      </c>
      <c r="J172" s="408">
        <f t="shared" si="37"/>
        <v>4</v>
      </c>
      <c r="K172" s="403" t="str">
        <f t="shared" si="32"/>
        <v>besoin de sortir des limitations / besoin de faire le fou ou le bouffon</v>
      </c>
      <c r="L172" s="381">
        <v>7</v>
      </c>
      <c r="M172" s="408">
        <f t="shared" si="38"/>
        <v>-8</v>
      </c>
      <c r="N172" s="403" t="str">
        <f t="shared" si="33"/>
        <v>auto-dérision et enthousiasme / légèreté de l'être / savoir dédramatiser / rire de tout</v>
      </c>
      <c r="O172" s="410" t="s">
        <v>138</v>
      </c>
      <c r="P172" s="418"/>
      <c r="Q172" s="418"/>
      <c r="R172" s="418"/>
      <c r="S172" s="402"/>
      <c r="T172" s="402" t="str">
        <f t="shared" si="39"/>
        <v>--</v>
      </c>
      <c r="U172" s="428">
        <f t="shared" si="40"/>
        <v>0</v>
      </c>
      <c r="V172" s="408">
        <f t="shared" si="41"/>
        <v>7</v>
      </c>
      <c r="W172" s="403" t="str">
        <f t="shared" si="34"/>
        <v>besoin de sortir des limitations / besoin de faire le fou ou le bouffon</v>
      </c>
      <c r="X172" s="381">
        <v>7</v>
      </c>
      <c r="Y172" s="408">
        <f t="shared" si="42"/>
        <v>12</v>
      </c>
      <c r="Z172" s="403" t="str">
        <f t="shared" si="35"/>
        <v>trop d'obligations / submergé d'informations / avoir des éclairs de génie</v>
      </c>
      <c r="AB172" s="369">
        <v>7</v>
      </c>
      <c r="AC172" s="402"/>
      <c r="AD172" s="402"/>
      <c r="AE172" s="402"/>
      <c r="AF172" s="402"/>
      <c r="AG172" s="402"/>
      <c r="AH172" s="402"/>
      <c r="AI172" s="402"/>
      <c r="AJ172" s="402"/>
      <c r="AK172" s="402">
        <v>4</v>
      </c>
      <c r="AL172" s="402">
        <v>-8</v>
      </c>
      <c r="AM172" s="402">
        <v>7</v>
      </c>
      <c r="AN172" s="402">
        <v>12</v>
      </c>
      <c r="AO172" s="402"/>
      <c r="AP172" s="402"/>
      <c r="AQ172" s="402"/>
      <c r="AR172" s="408">
        <f t="shared" si="43"/>
        <v>0</v>
      </c>
      <c r="AS172" s="402" t="str">
        <f t="shared" si="44"/>
        <v/>
      </c>
      <c r="AT172" s="402" t="str">
        <f t="shared" si="45"/>
        <v/>
      </c>
      <c r="AU172" s="402" t="str">
        <f t="shared" si="46"/>
        <v/>
      </c>
      <c r="AV172" s="402" t="str">
        <f t="shared" si="47"/>
        <v/>
      </c>
      <c r="AW172" s="402"/>
      <c r="AX172" s="402"/>
      <c r="AY172" s="402"/>
      <c r="AZ172" s="402"/>
      <c r="BA172" s="402"/>
      <c r="BB172" s="402"/>
      <c r="BC172" s="402"/>
      <c r="BD172" s="402"/>
      <c r="BE172" s="402"/>
      <c r="BF172" s="402"/>
      <c r="BG172" s="402"/>
      <c r="BH172" s="402"/>
      <c r="BI172" s="402"/>
      <c r="BJ172" s="402"/>
      <c r="BK172" s="402"/>
      <c r="BL172" s="402"/>
      <c r="BM172" s="402"/>
      <c r="BN172" s="402"/>
      <c r="BO172" s="402"/>
      <c r="BP172" s="402"/>
      <c r="BQ172" s="402"/>
      <c r="BR172" s="402"/>
      <c r="BS172" s="402"/>
      <c r="BT172" s="402"/>
      <c r="BU172" s="402"/>
      <c r="BV172" s="402"/>
      <c r="BW172" s="402"/>
      <c r="BX172" s="402"/>
      <c r="BY172" s="357" t="s">
        <v>1708</v>
      </c>
      <c r="BZ172" s="355" t="s">
        <v>1709</v>
      </c>
      <c r="CA172" s="357" t="s">
        <v>1710</v>
      </c>
      <c r="CB172" s="355" t="s">
        <v>1711</v>
      </c>
      <c r="CF172" s="351" t="s">
        <v>46</v>
      </c>
      <c r="CG172" s="351" t="s">
        <v>138</v>
      </c>
      <c r="CH172" s="352">
        <v>37</v>
      </c>
      <c r="CI172" s="352">
        <v>1690</v>
      </c>
    </row>
    <row r="173" spans="5:87" ht="14.25" customHeight="1" x14ac:dyDescent="0.25">
      <c r="E173" s="364">
        <v>2</v>
      </c>
      <c r="F173" s="368">
        <v>8</v>
      </c>
      <c r="G173" s="214">
        <f t="shared" si="36"/>
        <v>3</v>
      </c>
      <c r="H173" s="366">
        <v>-16</v>
      </c>
      <c r="I173" s="366">
        <v>1</v>
      </c>
      <c r="J173" s="408">
        <f t="shared" si="37"/>
        <v>-6</v>
      </c>
      <c r="K173" s="403" t="str">
        <f t="shared" si="32"/>
        <v>se retirer de la vie active</v>
      </c>
      <c r="L173" s="381">
        <v>8</v>
      </c>
      <c r="M173" s="408">
        <f t="shared" si="38"/>
        <v>10</v>
      </c>
      <c r="N173" s="403" t="str">
        <f t="shared" si="33"/>
        <v>souffrir pour se sentir exister / générer des douleurs inutiles / détruire pour exister</v>
      </c>
      <c r="O173" s="410" t="s">
        <v>139</v>
      </c>
      <c r="P173" s="418"/>
      <c r="Q173" s="418"/>
      <c r="R173" s="418"/>
      <c r="S173" s="402"/>
      <c r="T173" s="402" t="str">
        <f t="shared" si="39"/>
        <v>-Blocage_droite-</v>
      </c>
      <c r="U173" s="428">
        <f t="shared" si="40"/>
        <v>0</v>
      </c>
      <c r="V173" s="408">
        <f t="shared" si="41"/>
        <v>0</v>
      </c>
      <c r="W173" s="403" t="str">
        <f t="shared" si="34"/>
        <v/>
      </c>
      <c r="X173" s="381">
        <v>8</v>
      </c>
      <c r="Y173" s="408">
        <f t="shared" si="42"/>
        <v>10</v>
      </c>
      <c r="Z173" s="403" t="str">
        <f t="shared" si="35"/>
        <v>souffrir pour se sentir exister / générer des douleurs inutiles / détruire pour exister</v>
      </c>
      <c r="AB173" s="369">
        <v>8</v>
      </c>
      <c r="AC173" s="402"/>
      <c r="AD173" s="402"/>
      <c r="AE173" s="402"/>
      <c r="AF173" s="402"/>
      <c r="AG173" s="402"/>
      <c r="AH173" s="402"/>
      <c r="AI173" s="402"/>
      <c r="AJ173" s="402"/>
      <c r="AK173" s="402">
        <v>-6</v>
      </c>
      <c r="AL173" s="402">
        <v>10</v>
      </c>
      <c r="AM173" s="402">
        <v>0</v>
      </c>
      <c r="AN173" s="402">
        <v>10</v>
      </c>
      <c r="AO173" s="402"/>
      <c r="AP173" s="402"/>
      <c r="AQ173" s="402"/>
      <c r="AR173" s="408">
        <f t="shared" si="43"/>
        <v>0</v>
      </c>
      <c r="AS173" s="402" t="str">
        <f t="shared" si="44"/>
        <v/>
      </c>
      <c r="AT173" s="402" t="str">
        <f t="shared" si="45"/>
        <v>Blocage_droite</v>
      </c>
      <c r="AU173" s="402" t="str">
        <f t="shared" si="46"/>
        <v/>
      </c>
      <c r="AV173" s="402" t="str">
        <f t="shared" si="47"/>
        <v/>
      </c>
      <c r="AW173" s="402"/>
      <c r="AX173" s="402"/>
      <c r="AY173" s="402"/>
      <c r="AZ173" s="402"/>
      <c r="BA173" s="402"/>
      <c r="BB173" s="402"/>
      <c r="BC173" s="402"/>
      <c r="BD173" s="402"/>
      <c r="BE173" s="402"/>
      <c r="BF173" s="402"/>
      <c r="BG173" s="402"/>
      <c r="BH173" s="402"/>
      <c r="BI173" s="402"/>
      <c r="BJ173" s="402"/>
      <c r="BK173" s="402"/>
      <c r="BL173" s="402"/>
      <c r="BM173" s="402"/>
      <c r="BN173" s="402"/>
      <c r="BO173" s="402"/>
      <c r="BP173" s="402"/>
      <c r="BQ173" s="402"/>
      <c r="BR173" s="402"/>
      <c r="BS173" s="402"/>
      <c r="BT173" s="402"/>
      <c r="BU173" s="402"/>
      <c r="BV173" s="402"/>
      <c r="BW173" s="402"/>
      <c r="BX173" s="402"/>
      <c r="BY173" s="357" t="s">
        <v>230</v>
      </c>
      <c r="BZ173" s="355" t="s">
        <v>231</v>
      </c>
      <c r="CA173" s="355" t="s">
        <v>232</v>
      </c>
      <c r="CB173" s="355" t="s">
        <v>1712</v>
      </c>
      <c r="CF173" s="351" t="s">
        <v>133</v>
      </c>
      <c r="CG173" s="351" t="s">
        <v>139</v>
      </c>
      <c r="CH173" s="352">
        <v>38</v>
      </c>
      <c r="CI173" s="352">
        <v>1700</v>
      </c>
    </row>
    <row r="174" spans="5:87" ht="14.25" customHeight="1" x14ac:dyDescent="0.25">
      <c r="E174" s="364">
        <v>2</v>
      </c>
      <c r="F174" s="368">
        <v>8</v>
      </c>
      <c r="G174" s="214">
        <f t="shared" si="36"/>
        <v>1</v>
      </c>
      <c r="H174" s="366">
        <v>-6</v>
      </c>
      <c r="I174" s="366">
        <v>5</v>
      </c>
      <c r="J174" s="408">
        <f t="shared" si="37"/>
        <v>8</v>
      </c>
      <c r="K174" s="403" t="str">
        <f t="shared" si="32"/>
        <v>besoin de temps et d'espace pour soi et pour créer</v>
      </c>
      <c r="L174" s="381">
        <v>8</v>
      </c>
      <c r="M174" s="408">
        <f t="shared" si="38"/>
        <v>12</v>
      </c>
      <c r="N174" s="403" t="str">
        <f t="shared" si="33"/>
        <v>se sentir obligé / vivre de la contrariété et des frustrations</v>
      </c>
      <c r="O174" s="410" t="s">
        <v>139</v>
      </c>
      <c r="P174" s="418"/>
      <c r="Q174" s="418"/>
      <c r="R174" s="418"/>
      <c r="S174" s="402"/>
      <c r="T174" s="402" t="str">
        <f t="shared" si="39"/>
        <v>--</v>
      </c>
      <c r="U174" s="428">
        <f t="shared" si="40"/>
        <v>0</v>
      </c>
      <c r="V174" s="408">
        <f t="shared" si="41"/>
        <v>0</v>
      </c>
      <c r="W174" s="403" t="str">
        <f t="shared" si="34"/>
        <v/>
      </c>
      <c r="X174" s="381">
        <v>8</v>
      </c>
      <c r="Y174" s="408">
        <f t="shared" si="42"/>
        <v>8</v>
      </c>
      <c r="Z174" s="403" t="str">
        <f t="shared" si="35"/>
        <v>se sentir obligé / vivre de la contrariété et des frustrations</v>
      </c>
      <c r="AB174" s="369">
        <v>8</v>
      </c>
      <c r="AC174" s="402"/>
      <c r="AD174" s="402"/>
      <c r="AE174" s="402"/>
      <c r="AF174" s="402"/>
      <c r="AG174" s="402"/>
      <c r="AH174" s="402"/>
      <c r="AI174" s="402"/>
      <c r="AJ174" s="402"/>
      <c r="AK174" s="402">
        <v>8</v>
      </c>
      <c r="AL174" s="402">
        <v>12</v>
      </c>
      <c r="AM174" s="402">
        <v>0</v>
      </c>
      <c r="AN174" s="402">
        <v>8</v>
      </c>
      <c r="AO174" s="402"/>
      <c r="AP174" s="402"/>
      <c r="AQ174" s="402"/>
      <c r="AR174" s="408">
        <f t="shared" si="43"/>
        <v>0</v>
      </c>
      <c r="AS174" s="402" t="str">
        <f t="shared" si="44"/>
        <v/>
      </c>
      <c r="AT174" s="402" t="str">
        <f t="shared" si="45"/>
        <v/>
      </c>
      <c r="AU174" s="402" t="str">
        <f t="shared" si="46"/>
        <v/>
      </c>
      <c r="AV174" s="402" t="str">
        <f t="shared" si="47"/>
        <v/>
      </c>
      <c r="AW174" s="402"/>
      <c r="AX174" s="402"/>
      <c r="AY174" s="402"/>
      <c r="AZ174" s="402"/>
      <c r="BA174" s="402"/>
      <c r="BB174" s="402"/>
      <c r="BC174" s="402"/>
      <c r="BD174" s="402"/>
      <c r="BE174" s="402"/>
      <c r="BF174" s="402"/>
      <c r="BG174" s="402"/>
      <c r="BH174" s="402"/>
      <c r="BI174" s="402"/>
      <c r="BJ174" s="402"/>
      <c r="BK174" s="402"/>
      <c r="BL174" s="402"/>
      <c r="BM174" s="402"/>
      <c r="BN174" s="402"/>
      <c r="BO174" s="402"/>
      <c r="BP174" s="402"/>
      <c r="BQ174" s="402"/>
      <c r="BR174" s="402"/>
      <c r="BS174" s="402"/>
      <c r="BT174" s="402"/>
      <c r="BU174" s="402"/>
      <c r="BV174" s="402"/>
      <c r="BW174" s="402"/>
      <c r="BX174" s="402"/>
      <c r="BY174" s="355" t="s">
        <v>1713</v>
      </c>
      <c r="BZ174" s="355" t="s">
        <v>1714</v>
      </c>
      <c r="CA174" s="355" t="s">
        <v>1715</v>
      </c>
      <c r="CB174" s="355" t="s">
        <v>1716</v>
      </c>
      <c r="CF174" s="351" t="s">
        <v>133</v>
      </c>
      <c r="CG174" s="351" t="s">
        <v>139</v>
      </c>
      <c r="CH174" s="352">
        <v>38</v>
      </c>
      <c r="CI174" s="352">
        <v>1710</v>
      </c>
    </row>
    <row r="175" spans="5:87" ht="14.25" customHeight="1" x14ac:dyDescent="0.25">
      <c r="E175" s="364">
        <v>2</v>
      </c>
      <c r="F175" s="368">
        <v>9</v>
      </c>
      <c r="G175" s="214">
        <f t="shared" si="36"/>
        <v>3</v>
      </c>
      <c r="H175" s="366">
        <v>-13</v>
      </c>
      <c r="I175" s="366">
        <v>1</v>
      </c>
      <c r="J175" s="408">
        <f t="shared" si="37"/>
        <v>13</v>
      </c>
      <c r="K175" s="403" t="str">
        <f t="shared" si="32"/>
        <v>besoin de ressentir les besoins de son corps</v>
      </c>
      <c r="L175" s="381">
        <v>9</v>
      </c>
      <c r="M175" s="408">
        <f t="shared" si="38"/>
        <v>-7</v>
      </c>
      <c r="N175" s="403" t="str">
        <f t="shared" si="33"/>
        <v>autosuffisance / spontanéité / suivre l'ordre naturel des choses / être heureux</v>
      </c>
      <c r="O175" s="410" t="s">
        <v>139</v>
      </c>
      <c r="P175" s="418"/>
      <c r="Q175" s="418"/>
      <c r="R175" s="418"/>
      <c r="S175" s="402"/>
      <c r="T175" s="402" t="str">
        <f t="shared" si="39"/>
        <v>--</v>
      </c>
      <c r="U175" s="428">
        <f t="shared" si="40"/>
        <v>0</v>
      </c>
      <c r="V175" s="408">
        <f t="shared" si="41"/>
        <v>0</v>
      </c>
      <c r="W175" s="403" t="str">
        <f t="shared" si="34"/>
        <v/>
      </c>
      <c r="X175" s="381">
        <v>9</v>
      </c>
      <c r="Y175" s="408">
        <f t="shared" si="42"/>
        <v>-11</v>
      </c>
      <c r="Z175" s="403" t="str">
        <f t="shared" si="35"/>
        <v>autosuffisance / spontanéité / suivre l'ordre naturel des choses / être heureux</v>
      </c>
      <c r="AB175" s="369">
        <v>9</v>
      </c>
      <c r="AC175" s="402"/>
      <c r="AD175" s="402"/>
      <c r="AE175" s="402"/>
      <c r="AF175" s="402"/>
      <c r="AG175" s="402"/>
      <c r="AH175" s="402"/>
      <c r="AI175" s="402"/>
      <c r="AJ175" s="402"/>
      <c r="AK175" s="402">
        <v>13</v>
      </c>
      <c r="AL175" s="402">
        <v>-7</v>
      </c>
      <c r="AM175" s="402">
        <v>0</v>
      </c>
      <c r="AN175" s="402">
        <v>-11</v>
      </c>
      <c r="AO175" s="402"/>
      <c r="AP175" s="402"/>
      <c r="AQ175" s="402"/>
      <c r="AR175" s="408">
        <f t="shared" si="43"/>
        <v>0</v>
      </c>
      <c r="AS175" s="402" t="str">
        <f t="shared" si="44"/>
        <v/>
      </c>
      <c r="AT175" s="402" t="str">
        <f t="shared" si="45"/>
        <v/>
      </c>
      <c r="AU175" s="402" t="str">
        <f t="shared" si="46"/>
        <v/>
      </c>
      <c r="AV175" s="402" t="str">
        <f t="shared" si="47"/>
        <v/>
      </c>
      <c r="AW175" s="402"/>
      <c r="AX175" s="402"/>
      <c r="AY175" s="402"/>
      <c r="AZ175" s="402"/>
      <c r="BA175" s="402"/>
      <c r="BB175" s="402"/>
      <c r="BC175" s="402"/>
      <c r="BD175" s="402"/>
      <c r="BE175" s="402"/>
      <c r="BF175" s="402"/>
      <c r="BG175" s="402"/>
      <c r="BH175" s="402"/>
      <c r="BI175" s="402"/>
      <c r="BJ175" s="402"/>
      <c r="BK175" s="402"/>
      <c r="BL175" s="402"/>
      <c r="BM175" s="402"/>
      <c r="BN175" s="402"/>
      <c r="BO175" s="402"/>
      <c r="BP175" s="402"/>
      <c r="BQ175" s="402"/>
      <c r="BR175" s="402"/>
      <c r="BS175" s="402"/>
      <c r="BT175" s="402"/>
      <c r="BU175" s="402"/>
      <c r="BV175" s="402"/>
      <c r="BW175" s="402"/>
      <c r="BX175" s="402"/>
      <c r="BY175" s="357" t="s">
        <v>233</v>
      </c>
      <c r="BZ175" s="355" t="s">
        <v>234</v>
      </c>
      <c r="CA175" s="355" t="s">
        <v>1717</v>
      </c>
      <c r="CB175" s="355" t="s">
        <v>1718</v>
      </c>
      <c r="CF175" s="351" t="s">
        <v>68</v>
      </c>
      <c r="CG175" s="351" t="s">
        <v>139</v>
      </c>
      <c r="CH175" s="352">
        <v>39</v>
      </c>
      <c r="CI175" s="352">
        <v>1720</v>
      </c>
    </row>
    <row r="176" spans="5:87" ht="14.25" customHeight="1" x14ac:dyDescent="0.25">
      <c r="E176" s="364">
        <v>2</v>
      </c>
      <c r="F176" s="368">
        <v>9</v>
      </c>
      <c r="G176" s="214">
        <f t="shared" si="36"/>
        <v>0</v>
      </c>
      <c r="H176" s="366">
        <v>0</v>
      </c>
      <c r="I176" s="366">
        <v>0</v>
      </c>
      <c r="J176" s="408">
        <f t="shared" si="37"/>
        <v>4</v>
      </c>
      <c r="K176" s="403" t="str">
        <f t="shared" si="32"/>
        <v>besoin d'être en tension avec les autres</v>
      </c>
      <c r="L176" s="381">
        <v>9</v>
      </c>
      <c r="M176" s="408">
        <f t="shared" si="38"/>
        <v>15</v>
      </c>
      <c r="N176" s="403" t="str">
        <f t="shared" si="33"/>
        <v>générer des tensions / résister aux émotions</v>
      </c>
      <c r="O176" s="410" t="s">
        <v>139</v>
      </c>
      <c r="P176" s="418"/>
      <c r="Q176" s="418"/>
      <c r="R176" s="418"/>
      <c r="S176" s="402"/>
      <c r="T176" s="402" t="str">
        <f t="shared" si="39"/>
        <v>--</v>
      </c>
      <c r="U176" s="428">
        <f t="shared" si="40"/>
        <v>0</v>
      </c>
      <c r="V176" s="408">
        <f t="shared" si="41"/>
        <v>0</v>
      </c>
      <c r="W176" s="403" t="str">
        <f t="shared" si="34"/>
        <v/>
      </c>
      <c r="X176" s="381">
        <v>9</v>
      </c>
      <c r="Y176" s="408">
        <f t="shared" si="42"/>
        <v>13</v>
      </c>
      <c r="Z176" s="403" t="str">
        <f t="shared" si="35"/>
        <v>générer des tensions / résister aux émotions</v>
      </c>
      <c r="AB176" s="369">
        <v>9</v>
      </c>
      <c r="AC176" s="402"/>
      <c r="AD176" s="402"/>
      <c r="AE176" s="402"/>
      <c r="AF176" s="402"/>
      <c r="AG176" s="402"/>
      <c r="AH176" s="402"/>
      <c r="AI176" s="402"/>
      <c r="AJ176" s="402"/>
      <c r="AK176" s="402">
        <v>4</v>
      </c>
      <c r="AL176" s="402">
        <v>15</v>
      </c>
      <c r="AM176" s="402">
        <v>0</v>
      </c>
      <c r="AN176" s="402">
        <v>13</v>
      </c>
      <c r="AO176" s="402"/>
      <c r="AP176" s="402"/>
      <c r="AQ176" s="402"/>
      <c r="AR176" s="408">
        <f t="shared" si="43"/>
        <v>0</v>
      </c>
      <c r="AS176" s="402" t="str">
        <f t="shared" si="44"/>
        <v/>
      </c>
      <c r="AT176" s="402" t="str">
        <f t="shared" si="45"/>
        <v/>
      </c>
      <c r="AU176" s="402" t="str">
        <f t="shared" si="46"/>
        <v/>
      </c>
      <c r="AV176" s="402" t="str">
        <f t="shared" si="47"/>
        <v/>
      </c>
      <c r="AW176" s="402"/>
      <c r="AX176" s="402"/>
      <c r="AY176" s="402"/>
      <c r="AZ176" s="402"/>
      <c r="BA176" s="402"/>
      <c r="BB176" s="402"/>
      <c r="BC176" s="402"/>
      <c r="BD176" s="402"/>
      <c r="BE176" s="402"/>
      <c r="BF176" s="402"/>
      <c r="BG176" s="402"/>
      <c r="BH176" s="402"/>
      <c r="BI176" s="402"/>
      <c r="BJ176" s="402"/>
      <c r="BK176" s="402"/>
      <c r="BL176" s="402"/>
      <c r="BM176" s="402"/>
      <c r="BN176" s="402"/>
      <c r="BO176" s="402"/>
      <c r="BP176" s="402"/>
      <c r="BQ176" s="402"/>
      <c r="BR176" s="402"/>
      <c r="BS176" s="402"/>
      <c r="BT176" s="402"/>
      <c r="BU176" s="402"/>
      <c r="BV176" s="402"/>
      <c r="BW176" s="402"/>
      <c r="BX176" s="402"/>
      <c r="BY176" s="355" t="s">
        <v>235</v>
      </c>
      <c r="BZ176" s="355" t="s">
        <v>1719</v>
      </c>
      <c r="CA176" s="355" t="s">
        <v>1720</v>
      </c>
      <c r="CB176" s="355" t="s">
        <v>1721</v>
      </c>
      <c r="CF176" s="351" t="s">
        <v>68</v>
      </c>
      <c r="CG176" s="351" t="s">
        <v>139</v>
      </c>
      <c r="CH176" s="352">
        <v>39</v>
      </c>
      <c r="CI176" s="352">
        <v>1730</v>
      </c>
    </row>
    <row r="177" spans="5:87" ht="14.25" customHeight="1" x14ac:dyDescent="0.25">
      <c r="E177" s="364">
        <v>2</v>
      </c>
      <c r="F177" s="368">
        <v>10</v>
      </c>
      <c r="G177" s="214">
        <f t="shared" si="36"/>
        <v>1</v>
      </c>
      <c r="H177" s="366">
        <v>4</v>
      </c>
      <c r="I177" s="366">
        <v>4</v>
      </c>
      <c r="J177" s="408">
        <f t="shared" si="37"/>
        <v>5</v>
      </c>
      <c r="K177" s="403" t="str">
        <f t="shared" si="32"/>
        <v>besoin de stabilité psychologique et spirituelle</v>
      </c>
      <c r="L177" s="381">
        <v>10</v>
      </c>
      <c r="M177" s="408">
        <f t="shared" si="38"/>
        <v>12</v>
      </c>
      <c r="N177" s="403" t="str">
        <f t="shared" si="33"/>
        <v>devoir toujours résister / se battre contre l'ordre des choses</v>
      </c>
      <c r="O177" s="410" t="s">
        <v>139</v>
      </c>
      <c r="P177" s="418"/>
      <c r="Q177" s="418"/>
      <c r="R177" s="418"/>
      <c r="S177" s="402"/>
      <c r="T177" s="402" t="str">
        <f t="shared" si="39"/>
        <v>Tension--Blocage_gauche</v>
      </c>
      <c r="U177" s="428">
        <f t="shared" si="40"/>
        <v>12</v>
      </c>
      <c r="V177" s="408">
        <f t="shared" si="41"/>
        <v>-7</v>
      </c>
      <c r="W177" s="403" t="str">
        <f t="shared" si="34"/>
        <v>ne plus se battre pour exister / vivre de l'instabilité</v>
      </c>
      <c r="X177" s="381">
        <v>10</v>
      </c>
      <c r="Y177" s="408">
        <f t="shared" si="42"/>
        <v>5</v>
      </c>
      <c r="Z177" s="403" t="str">
        <f t="shared" si="35"/>
        <v>devoir toujours résister / se battre contre l'ordre des choses</v>
      </c>
      <c r="AB177" s="369">
        <v>10</v>
      </c>
      <c r="AC177" s="402"/>
      <c r="AD177" s="402"/>
      <c r="AE177" s="402"/>
      <c r="AF177" s="402"/>
      <c r="AG177" s="402"/>
      <c r="AH177" s="402"/>
      <c r="AI177" s="402"/>
      <c r="AJ177" s="402"/>
      <c r="AK177" s="402">
        <v>5</v>
      </c>
      <c r="AL177" s="402">
        <v>12</v>
      </c>
      <c r="AM177" s="402">
        <v>-7</v>
      </c>
      <c r="AN177" s="402">
        <v>5</v>
      </c>
      <c r="AO177" s="402"/>
      <c r="AP177" s="402"/>
      <c r="AQ177" s="402"/>
      <c r="AR177" s="408">
        <f t="shared" si="43"/>
        <v>12</v>
      </c>
      <c r="AS177" s="402" t="str">
        <f t="shared" si="44"/>
        <v>Tension</v>
      </c>
      <c r="AT177" s="402" t="str">
        <f t="shared" si="45"/>
        <v/>
      </c>
      <c r="AU177" s="402" t="str">
        <f t="shared" si="46"/>
        <v>Blocage_gauche</v>
      </c>
      <c r="AV177" s="402" t="str">
        <f t="shared" si="47"/>
        <v>Blocage_gauche</v>
      </c>
      <c r="AW177" s="402"/>
      <c r="AX177" s="402"/>
      <c r="AY177" s="402"/>
      <c r="AZ177" s="402"/>
      <c r="BA177" s="402"/>
      <c r="BB177" s="402"/>
      <c r="BC177" s="402"/>
      <c r="BD177" s="402"/>
      <c r="BE177" s="402"/>
      <c r="BF177" s="402"/>
      <c r="BG177" s="402"/>
      <c r="BH177" s="402"/>
      <c r="BI177" s="402"/>
      <c r="BJ177" s="402"/>
      <c r="BK177" s="402"/>
      <c r="BL177" s="402"/>
      <c r="BM177" s="402"/>
      <c r="BN177" s="402"/>
      <c r="BO177" s="402"/>
      <c r="BP177" s="402"/>
      <c r="BQ177" s="402"/>
      <c r="BR177" s="402"/>
      <c r="BS177" s="402"/>
      <c r="BT177" s="402"/>
      <c r="BU177" s="402"/>
      <c r="BV177" s="402"/>
      <c r="BW177" s="402"/>
      <c r="BX177" s="402"/>
      <c r="BY177" s="355" t="s">
        <v>236</v>
      </c>
      <c r="BZ177" s="355" t="s">
        <v>1722</v>
      </c>
      <c r="CA177" s="355" t="s">
        <v>1723</v>
      </c>
      <c r="CB177" s="355" t="s">
        <v>1724</v>
      </c>
      <c r="CF177" s="351" t="s">
        <v>78</v>
      </c>
      <c r="CG177" s="351" t="s">
        <v>139</v>
      </c>
      <c r="CH177" s="352">
        <v>40</v>
      </c>
      <c r="CI177" s="352">
        <v>1740</v>
      </c>
    </row>
    <row r="178" spans="5:87" ht="14.25" customHeight="1" x14ac:dyDescent="0.25">
      <c r="E178" s="364">
        <v>2</v>
      </c>
      <c r="F178" s="368">
        <v>10</v>
      </c>
      <c r="G178" s="214">
        <f t="shared" si="36"/>
        <v>3</v>
      </c>
      <c r="H178" s="366">
        <v>16</v>
      </c>
      <c r="I178" s="366">
        <v>1</v>
      </c>
      <c r="J178" s="408">
        <f t="shared" si="37"/>
        <v>0</v>
      </c>
      <c r="K178" s="403" t="str">
        <f t="shared" si="32"/>
        <v/>
      </c>
      <c r="L178" s="381">
        <v>10</v>
      </c>
      <c r="M178" s="408">
        <f t="shared" si="38"/>
        <v>-11</v>
      </c>
      <c r="N178" s="403" t="str">
        <f t="shared" si="33"/>
        <v>amour inconditionnel / acceptation de soi / gratitude envers la vie</v>
      </c>
      <c r="O178" s="410" t="s">
        <v>139</v>
      </c>
      <c r="P178" s="418"/>
      <c r="Q178" s="418"/>
      <c r="R178" s="418"/>
      <c r="S178" s="402"/>
      <c r="T178" s="402" t="str">
        <f t="shared" si="39"/>
        <v>--</v>
      </c>
      <c r="U178" s="428">
        <f t="shared" si="40"/>
        <v>0</v>
      </c>
      <c r="V178" s="408">
        <f t="shared" si="41"/>
        <v>0</v>
      </c>
      <c r="W178" s="403" t="str">
        <f t="shared" si="34"/>
        <v/>
      </c>
      <c r="X178" s="381">
        <v>10</v>
      </c>
      <c r="Y178" s="408">
        <f t="shared" si="42"/>
        <v>12</v>
      </c>
      <c r="Z178" s="403" t="str">
        <f t="shared" si="35"/>
        <v>refuser de se remettre en question / refus de l'amour</v>
      </c>
      <c r="AB178" s="369">
        <v>10</v>
      </c>
      <c r="AC178" s="402"/>
      <c r="AD178" s="402"/>
      <c r="AE178" s="402"/>
      <c r="AF178" s="402"/>
      <c r="AG178" s="402"/>
      <c r="AH178" s="402"/>
      <c r="AI178" s="402"/>
      <c r="AJ178" s="402"/>
      <c r="AK178" s="402">
        <v>0</v>
      </c>
      <c r="AL178" s="402">
        <v>-11</v>
      </c>
      <c r="AM178" s="402">
        <v>0</v>
      </c>
      <c r="AN178" s="402">
        <v>12</v>
      </c>
      <c r="AO178" s="402"/>
      <c r="AP178" s="402"/>
      <c r="AQ178" s="402"/>
      <c r="AR178" s="408">
        <f t="shared" si="43"/>
        <v>0</v>
      </c>
      <c r="AS178" s="402" t="str">
        <f t="shared" si="44"/>
        <v/>
      </c>
      <c r="AT178" s="402" t="str">
        <f t="shared" si="45"/>
        <v/>
      </c>
      <c r="AU178" s="402" t="str">
        <f t="shared" si="46"/>
        <v/>
      </c>
      <c r="AV178" s="402" t="str">
        <f t="shared" si="47"/>
        <v/>
      </c>
      <c r="AW178" s="402"/>
      <c r="AX178" s="402"/>
      <c r="AY178" s="402"/>
      <c r="AZ178" s="402"/>
      <c r="BA178" s="402"/>
      <c r="BB178" s="402"/>
      <c r="BC178" s="402"/>
      <c r="BD178" s="402"/>
      <c r="BE178" s="402"/>
      <c r="BF178" s="402"/>
      <c r="BG178" s="402"/>
      <c r="BH178" s="402"/>
      <c r="BI178" s="402"/>
      <c r="BJ178" s="402"/>
      <c r="BK178" s="402"/>
      <c r="BL178" s="402"/>
      <c r="BM178" s="402"/>
      <c r="BN178" s="402"/>
      <c r="BO178" s="402"/>
      <c r="BP178" s="402"/>
      <c r="BQ178" s="402"/>
      <c r="BR178" s="402"/>
      <c r="BS178" s="402"/>
      <c r="BT178" s="402"/>
      <c r="BU178" s="402"/>
      <c r="BV178" s="402"/>
      <c r="BW178" s="402"/>
      <c r="BX178" s="402"/>
      <c r="BY178" s="357" t="s">
        <v>1725</v>
      </c>
      <c r="BZ178" s="355" t="s">
        <v>1726</v>
      </c>
      <c r="CA178" s="355" t="s">
        <v>1727</v>
      </c>
      <c r="CB178" s="355" t="s">
        <v>1728</v>
      </c>
      <c r="CF178" s="351" t="s">
        <v>78</v>
      </c>
      <c r="CG178" s="351" t="s">
        <v>139</v>
      </c>
      <c r="CH178" s="352">
        <v>40</v>
      </c>
      <c r="CI178" s="352">
        <v>1750</v>
      </c>
    </row>
    <row r="179" spans="5:87" ht="14.25" customHeight="1" x14ac:dyDescent="0.25">
      <c r="E179" s="364">
        <v>2</v>
      </c>
      <c r="F179" s="368">
        <v>11</v>
      </c>
      <c r="G179" s="214">
        <f t="shared" si="36"/>
        <v>0</v>
      </c>
      <c r="H179" s="366">
        <v>2</v>
      </c>
      <c r="I179" s="366">
        <v>4</v>
      </c>
      <c r="J179" s="408">
        <f t="shared" si="37"/>
        <v>8</v>
      </c>
      <c r="K179" s="403" t="str">
        <f t="shared" si="32"/>
        <v>besoin d'avoir sa place sur Terre / besoin d'être utile</v>
      </c>
      <c r="L179" s="381">
        <v>11</v>
      </c>
      <c r="M179" s="408">
        <f t="shared" si="38"/>
        <v>6</v>
      </c>
      <c r="N179" s="403" t="str">
        <f t="shared" si="33"/>
        <v>prendre des responsabilités ou jouer un rôle pour justifier sa place ou son utilité</v>
      </c>
      <c r="O179" s="410" t="s">
        <v>139</v>
      </c>
      <c r="P179" s="418"/>
      <c r="Q179" s="418"/>
      <c r="R179" s="418"/>
      <c r="S179" s="402"/>
      <c r="T179" s="402" t="str">
        <f t="shared" si="39"/>
        <v>--</v>
      </c>
      <c r="U179" s="428">
        <f t="shared" si="40"/>
        <v>0</v>
      </c>
      <c r="V179" s="408">
        <f t="shared" si="41"/>
        <v>0</v>
      </c>
      <c r="W179" s="403" t="str">
        <f t="shared" si="34"/>
        <v/>
      </c>
      <c r="X179" s="381">
        <v>11</v>
      </c>
      <c r="Y179" s="408">
        <f t="shared" si="42"/>
        <v>-13</v>
      </c>
      <c r="Z179" s="403" t="str">
        <f t="shared" si="35"/>
        <v>aller de l'avant tout en écoutant son corps / ne pas forcément répondre aux attentes</v>
      </c>
      <c r="AB179" s="369">
        <v>11</v>
      </c>
      <c r="AC179" s="402"/>
      <c r="AD179" s="402"/>
      <c r="AE179" s="402"/>
      <c r="AF179" s="402"/>
      <c r="AG179" s="402"/>
      <c r="AH179" s="402"/>
      <c r="AI179" s="402"/>
      <c r="AJ179" s="402"/>
      <c r="AK179" s="402">
        <v>8</v>
      </c>
      <c r="AL179" s="402">
        <v>6</v>
      </c>
      <c r="AM179" s="402">
        <v>0</v>
      </c>
      <c r="AN179" s="402">
        <v>-13</v>
      </c>
      <c r="AO179" s="402"/>
      <c r="AP179" s="402"/>
      <c r="AQ179" s="402"/>
      <c r="AR179" s="408">
        <f t="shared" si="43"/>
        <v>0</v>
      </c>
      <c r="AS179" s="402" t="str">
        <f t="shared" si="44"/>
        <v/>
      </c>
      <c r="AT179" s="402" t="str">
        <f t="shared" si="45"/>
        <v/>
      </c>
      <c r="AU179" s="402" t="str">
        <f t="shared" si="46"/>
        <v/>
      </c>
      <c r="AV179" s="402" t="str">
        <f t="shared" si="47"/>
        <v/>
      </c>
      <c r="AW179" s="402"/>
      <c r="AX179" s="402"/>
      <c r="AY179" s="402"/>
      <c r="AZ179" s="402"/>
      <c r="BA179" s="402"/>
      <c r="BB179" s="402"/>
      <c r="BC179" s="402"/>
      <c r="BD179" s="402"/>
      <c r="BE179" s="402"/>
      <c r="BF179" s="402"/>
      <c r="BG179" s="402"/>
      <c r="BH179" s="402"/>
      <c r="BI179" s="402"/>
      <c r="BJ179" s="402"/>
      <c r="BK179" s="402"/>
      <c r="BL179" s="402"/>
      <c r="BM179" s="402"/>
      <c r="BN179" s="402"/>
      <c r="BO179" s="402"/>
      <c r="BP179" s="402"/>
      <c r="BQ179" s="402"/>
      <c r="BR179" s="402"/>
      <c r="BS179" s="402"/>
      <c r="BT179" s="402"/>
      <c r="BU179" s="402"/>
      <c r="BV179" s="402"/>
      <c r="BW179" s="402"/>
      <c r="BX179" s="402"/>
      <c r="BY179" s="357" t="s">
        <v>1729</v>
      </c>
      <c r="BZ179" s="355" t="s">
        <v>1730</v>
      </c>
      <c r="CA179" s="355" t="s">
        <v>1731</v>
      </c>
      <c r="CB179" s="355" t="s">
        <v>1732</v>
      </c>
      <c r="CF179" s="351" t="s">
        <v>88</v>
      </c>
      <c r="CG179" s="351" t="s">
        <v>139</v>
      </c>
      <c r="CH179" s="352">
        <v>41</v>
      </c>
      <c r="CI179" s="352">
        <v>1760</v>
      </c>
    </row>
    <row r="180" spans="5:87" ht="14.25" customHeight="1" x14ac:dyDescent="0.25">
      <c r="E180" s="364">
        <v>2</v>
      </c>
      <c r="F180" s="368">
        <v>11</v>
      </c>
      <c r="G180" s="214">
        <f t="shared" si="36"/>
        <v>1</v>
      </c>
      <c r="H180" s="366">
        <v>3</v>
      </c>
      <c r="I180" s="366">
        <v>4</v>
      </c>
      <c r="J180" s="408">
        <f t="shared" si="37"/>
        <v>0</v>
      </c>
      <c r="K180" s="403" t="str">
        <f t="shared" si="32"/>
        <v/>
      </c>
      <c r="L180" s="381">
        <v>11</v>
      </c>
      <c r="M180" s="408">
        <f t="shared" si="38"/>
        <v>-16</v>
      </c>
      <c r="N180" s="403" t="str">
        <f t="shared" si="33"/>
        <v>autorité naturelle émanant du corps / puissance de rayonnement / présence en soi</v>
      </c>
      <c r="O180" s="410" t="s">
        <v>139</v>
      </c>
      <c r="P180" s="418"/>
      <c r="Q180" s="418"/>
      <c r="R180" s="418"/>
      <c r="S180" s="402"/>
      <c r="T180" s="402" t="str">
        <f t="shared" si="39"/>
        <v>--</v>
      </c>
      <c r="U180" s="428">
        <f t="shared" si="40"/>
        <v>0</v>
      </c>
      <c r="V180" s="408">
        <f t="shared" si="41"/>
        <v>0</v>
      </c>
      <c r="W180" s="403" t="str">
        <f t="shared" si="34"/>
        <v/>
      </c>
      <c r="X180" s="381">
        <v>11</v>
      </c>
      <c r="Y180" s="408">
        <f t="shared" si="42"/>
        <v>-10</v>
      </c>
      <c r="Z180" s="403" t="str">
        <f t="shared" si="35"/>
        <v>autorité naturelle émanant du corps / puissance de rayonnement / présence en soi</v>
      </c>
      <c r="AB180" s="369">
        <v>11</v>
      </c>
      <c r="AC180" s="402"/>
      <c r="AD180" s="402"/>
      <c r="AE180" s="402"/>
      <c r="AF180" s="402"/>
      <c r="AG180" s="402"/>
      <c r="AH180" s="402"/>
      <c r="AI180" s="402"/>
      <c r="AJ180" s="402"/>
      <c r="AK180" s="402">
        <v>0</v>
      </c>
      <c r="AL180" s="402">
        <v>-16</v>
      </c>
      <c r="AM180" s="402">
        <v>0</v>
      </c>
      <c r="AN180" s="402">
        <v>-10</v>
      </c>
      <c r="AO180" s="402"/>
      <c r="AP180" s="402"/>
      <c r="AQ180" s="402"/>
      <c r="AR180" s="408">
        <f t="shared" si="43"/>
        <v>0</v>
      </c>
      <c r="AS180" s="402" t="str">
        <f t="shared" si="44"/>
        <v/>
      </c>
      <c r="AT180" s="402" t="str">
        <f t="shared" si="45"/>
        <v/>
      </c>
      <c r="AU180" s="402" t="str">
        <f t="shared" si="46"/>
        <v/>
      </c>
      <c r="AV180" s="402" t="str">
        <f t="shared" si="47"/>
        <v/>
      </c>
      <c r="AW180" s="402"/>
      <c r="AX180" s="402"/>
      <c r="AY180" s="402"/>
      <c r="AZ180" s="402"/>
      <c r="BA180" s="402"/>
      <c r="BB180" s="402"/>
      <c r="BC180" s="402"/>
      <c r="BD180" s="402"/>
      <c r="BE180" s="402"/>
      <c r="BF180" s="402"/>
      <c r="BG180" s="402"/>
      <c r="BH180" s="402"/>
      <c r="BI180" s="402"/>
      <c r="BJ180" s="402"/>
      <c r="BK180" s="402"/>
      <c r="BL180" s="402"/>
      <c r="BM180" s="402"/>
      <c r="BN180" s="402"/>
      <c r="BO180" s="402"/>
      <c r="BP180" s="402"/>
      <c r="BQ180" s="402"/>
      <c r="BR180" s="402"/>
      <c r="BS180" s="402"/>
      <c r="BT180" s="402"/>
      <c r="BU180" s="402"/>
      <c r="BV180" s="402"/>
      <c r="BW180" s="402"/>
      <c r="BX180" s="402"/>
      <c r="BY180" s="355" t="s">
        <v>237</v>
      </c>
      <c r="BZ180" s="355" t="s">
        <v>1733</v>
      </c>
      <c r="CA180" s="355" t="s">
        <v>1734</v>
      </c>
      <c r="CB180" s="355" t="s">
        <v>238</v>
      </c>
      <c r="CF180" s="351" t="s">
        <v>88</v>
      </c>
      <c r="CG180" s="351" t="s">
        <v>139</v>
      </c>
      <c r="CH180" s="352">
        <v>41</v>
      </c>
      <c r="CI180" s="352">
        <v>1770</v>
      </c>
    </row>
    <row r="181" spans="5:87" ht="14.25" customHeight="1" x14ac:dyDescent="0.25">
      <c r="E181" s="364">
        <v>2</v>
      </c>
      <c r="F181" s="368">
        <v>12</v>
      </c>
      <c r="G181" s="214">
        <f t="shared" si="36"/>
        <v>1</v>
      </c>
      <c r="H181" s="366">
        <v>-6</v>
      </c>
      <c r="I181" s="366">
        <v>5</v>
      </c>
      <c r="J181" s="408">
        <f t="shared" si="37"/>
        <v>-5</v>
      </c>
      <c r="K181" s="403" t="str">
        <f t="shared" si="32"/>
        <v>se laisser vivre / ne rien imposer aux autres</v>
      </c>
      <c r="L181" s="381">
        <v>12</v>
      </c>
      <c r="M181" s="408">
        <f t="shared" si="38"/>
        <v>9</v>
      </c>
      <c r="N181" s="403" t="str">
        <f t="shared" si="33"/>
        <v>s'imposer aux autres / besoin excessif de faire</v>
      </c>
      <c r="O181" s="410" t="s">
        <v>139</v>
      </c>
      <c r="P181" s="418"/>
      <c r="Q181" s="418"/>
      <c r="R181" s="418"/>
      <c r="S181" s="402"/>
      <c r="T181" s="402" t="str">
        <f t="shared" si="39"/>
        <v>-Blocage_droite-</v>
      </c>
      <c r="U181" s="428">
        <f t="shared" si="40"/>
        <v>0</v>
      </c>
      <c r="V181" s="408">
        <f t="shared" si="41"/>
        <v>0</v>
      </c>
      <c r="W181" s="403" t="str">
        <f t="shared" si="34"/>
        <v/>
      </c>
      <c r="X181" s="381">
        <v>12</v>
      </c>
      <c r="Y181" s="408">
        <f t="shared" si="42"/>
        <v>8</v>
      </c>
      <c r="Z181" s="403" t="str">
        <f t="shared" si="35"/>
        <v>s'imposer aux autres / besoin excessif de faire</v>
      </c>
      <c r="AB181" s="369">
        <v>12</v>
      </c>
      <c r="AC181" s="402"/>
      <c r="AD181" s="402"/>
      <c r="AE181" s="402"/>
      <c r="AF181" s="402"/>
      <c r="AG181" s="402"/>
      <c r="AH181" s="402"/>
      <c r="AI181" s="402"/>
      <c r="AJ181" s="402"/>
      <c r="AK181" s="402">
        <v>-5</v>
      </c>
      <c r="AL181" s="402">
        <v>9</v>
      </c>
      <c r="AM181" s="402">
        <v>0</v>
      </c>
      <c r="AN181" s="402">
        <v>8</v>
      </c>
      <c r="AO181" s="402"/>
      <c r="AP181" s="402"/>
      <c r="AQ181" s="402"/>
      <c r="AR181" s="408">
        <f t="shared" si="43"/>
        <v>0</v>
      </c>
      <c r="AS181" s="402" t="str">
        <f t="shared" si="44"/>
        <v/>
      </c>
      <c r="AT181" s="402" t="str">
        <f t="shared" si="45"/>
        <v>Blocage_droite</v>
      </c>
      <c r="AU181" s="402" t="str">
        <f t="shared" si="46"/>
        <v/>
      </c>
      <c r="AV181" s="402" t="str">
        <f t="shared" si="47"/>
        <v/>
      </c>
      <c r="AW181" s="402"/>
      <c r="AX181" s="402"/>
      <c r="AY181" s="402"/>
      <c r="AZ181" s="402"/>
      <c r="BA181" s="402"/>
      <c r="BB181" s="402"/>
      <c r="BC181" s="402"/>
      <c r="BD181" s="402"/>
      <c r="BE181" s="402"/>
      <c r="BF181" s="402"/>
      <c r="BG181" s="402"/>
      <c r="BH181" s="402"/>
      <c r="BI181" s="402"/>
      <c r="BJ181" s="402"/>
      <c r="BK181" s="402"/>
      <c r="BL181" s="402"/>
      <c r="BM181" s="402"/>
      <c r="BN181" s="402"/>
      <c r="BO181" s="402"/>
      <c r="BP181" s="402"/>
      <c r="BQ181" s="402"/>
      <c r="BR181" s="402"/>
      <c r="BS181" s="402"/>
      <c r="BT181" s="402"/>
      <c r="BU181" s="402"/>
      <c r="BV181" s="402"/>
      <c r="BW181" s="402"/>
      <c r="BX181" s="402"/>
      <c r="BY181" s="355" t="s">
        <v>1735</v>
      </c>
      <c r="BZ181" s="355" t="s">
        <v>1736</v>
      </c>
      <c r="CA181" s="355" t="s">
        <v>239</v>
      </c>
      <c r="CB181" s="355" t="s">
        <v>1737</v>
      </c>
      <c r="CF181" s="351" t="s">
        <v>95</v>
      </c>
      <c r="CG181" s="351" t="s">
        <v>139</v>
      </c>
      <c r="CH181" s="352">
        <v>42</v>
      </c>
      <c r="CI181" s="352">
        <v>1780</v>
      </c>
    </row>
    <row r="182" spans="5:87" ht="14.25" customHeight="1" x14ac:dyDescent="0.25">
      <c r="E182" s="364">
        <v>2</v>
      </c>
      <c r="F182" s="368">
        <v>12</v>
      </c>
      <c r="G182" s="214">
        <f t="shared" si="36"/>
        <v>0</v>
      </c>
      <c r="H182" s="366">
        <v>-1</v>
      </c>
      <c r="I182" s="366">
        <v>0</v>
      </c>
      <c r="J182" s="408">
        <f t="shared" si="37"/>
        <v>8</v>
      </c>
      <c r="K182" s="403" t="str">
        <f t="shared" si="32"/>
        <v>besoin de répondre à ses attentes / besoin de combler ses besoins</v>
      </c>
      <c r="L182" s="381">
        <v>12</v>
      </c>
      <c r="M182" s="408">
        <f t="shared" si="38"/>
        <v>-8</v>
      </c>
      <c r="N182" s="403" t="str">
        <f t="shared" si="33"/>
        <v>joie communicative / aimer les choses simples / humilité / s'en remettre à l'univers</v>
      </c>
      <c r="O182" s="410" t="s">
        <v>139</v>
      </c>
      <c r="P182" s="418"/>
      <c r="Q182" s="418"/>
      <c r="R182" s="418"/>
      <c r="S182" s="402"/>
      <c r="T182" s="402" t="str">
        <f t="shared" si="39"/>
        <v>--</v>
      </c>
      <c r="U182" s="428">
        <f t="shared" si="40"/>
        <v>0</v>
      </c>
      <c r="V182" s="408">
        <f t="shared" si="41"/>
        <v>0</v>
      </c>
      <c r="W182" s="403" t="str">
        <f t="shared" si="34"/>
        <v/>
      </c>
      <c r="X182" s="381">
        <v>12</v>
      </c>
      <c r="Y182" s="408">
        <f t="shared" si="42"/>
        <v>15</v>
      </c>
      <c r="Z182" s="403" t="str">
        <f t="shared" si="35"/>
        <v>la rage comme moteur pour avancer dans la vie</v>
      </c>
      <c r="AB182" s="369">
        <v>12</v>
      </c>
      <c r="AC182" s="402"/>
      <c r="AD182" s="402"/>
      <c r="AE182" s="402"/>
      <c r="AF182" s="402"/>
      <c r="AG182" s="402"/>
      <c r="AH182" s="402"/>
      <c r="AI182" s="402"/>
      <c r="AJ182" s="402"/>
      <c r="AK182" s="402">
        <v>8</v>
      </c>
      <c r="AL182" s="402">
        <v>-8</v>
      </c>
      <c r="AM182" s="402">
        <v>0</v>
      </c>
      <c r="AN182" s="402">
        <v>15</v>
      </c>
      <c r="AO182" s="402"/>
      <c r="AP182" s="402"/>
      <c r="AQ182" s="402"/>
      <c r="AR182" s="408">
        <f t="shared" si="43"/>
        <v>0</v>
      </c>
      <c r="AS182" s="402" t="str">
        <f t="shared" si="44"/>
        <v/>
      </c>
      <c r="AT182" s="402" t="str">
        <f t="shared" si="45"/>
        <v/>
      </c>
      <c r="AU182" s="402" t="str">
        <f t="shared" si="46"/>
        <v/>
      </c>
      <c r="AV182" s="402" t="str">
        <f t="shared" si="47"/>
        <v/>
      </c>
      <c r="AW182" s="402"/>
      <c r="AX182" s="402"/>
      <c r="AY182" s="402"/>
      <c r="AZ182" s="402"/>
      <c r="BA182" s="402"/>
      <c r="BB182" s="402"/>
      <c r="BC182" s="402"/>
      <c r="BD182" s="402"/>
      <c r="BE182" s="402"/>
      <c r="BF182" s="402"/>
      <c r="BG182" s="402"/>
      <c r="BH182" s="402"/>
      <c r="BI182" s="402"/>
      <c r="BJ182" s="402"/>
      <c r="BK182" s="402"/>
      <c r="BL182" s="402"/>
      <c r="BM182" s="402"/>
      <c r="BN182" s="402"/>
      <c r="BO182" s="402"/>
      <c r="BP182" s="402"/>
      <c r="BQ182" s="402"/>
      <c r="BR182" s="402"/>
      <c r="BS182" s="402"/>
      <c r="BT182" s="402"/>
      <c r="BU182" s="402"/>
      <c r="BV182" s="402"/>
      <c r="BW182" s="402"/>
      <c r="BX182" s="402"/>
      <c r="BY182" s="357" t="s">
        <v>1738</v>
      </c>
      <c r="BZ182" s="355" t="s">
        <v>240</v>
      </c>
      <c r="CA182" s="355" t="s">
        <v>1739</v>
      </c>
      <c r="CB182" s="355" t="s">
        <v>241</v>
      </c>
      <c r="CF182" s="351" t="s">
        <v>95</v>
      </c>
      <c r="CG182" s="351" t="s">
        <v>139</v>
      </c>
      <c r="CH182" s="352">
        <v>42</v>
      </c>
      <c r="CI182" s="352">
        <v>1790</v>
      </c>
    </row>
    <row r="183" spans="5:87" ht="14.25" customHeight="1" x14ac:dyDescent="0.25">
      <c r="E183" s="364">
        <v>2</v>
      </c>
      <c r="F183" s="368">
        <v>13</v>
      </c>
      <c r="G183" s="214">
        <f t="shared" si="36"/>
        <v>1</v>
      </c>
      <c r="H183" s="366">
        <v>3</v>
      </c>
      <c r="I183" s="366">
        <v>4</v>
      </c>
      <c r="J183" s="408">
        <f t="shared" si="37"/>
        <v>-7</v>
      </c>
      <c r="K183" s="403" t="str">
        <f t="shared" si="32"/>
        <v>ne pas pouvoir s'aimer soi-même</v>
      </c>
      <c r="L183" s="381">
        <v>13</v>
      </c>
      <c r="M183" s="408">
        <f t="shared" si="38"/>
        <v>11</v>
      </c>
      <c r="N183" s="403" t="str">
        <f t="shared" si="33"/>
        <v>autosatisfaction / être prétentieux / rempli d'amour propre</v>
      </c>
      <c r="O183" s="410" t="s">
        <v>139</v>
      </c>
      <c r="P183" s="418"/>
      <c r="Q183" s="418"/>
      <c r="R183" s="418"/>
      <c r="S183" s="402"/>
      <c r="T183" s="402" t="str">
        <f t="shared" si="39"/>
        <v>-Blocage_droite-</v>
      </c>
      <c r="U183" s="428">
        <f t="shared" si="40"/>
        <v>0</v>
      </c>
      <c r="V183" s="408">
        <f t="shared" si="41"/>
        <v>0</v>
      </c>
      <c r="W183" s="403" t="str">
        <f t="shared" si="34"/>
        <v/>
      </c>
      <c r="X183" s="381">
        <v>13</v>
      </c>
      <c r="Y183" s="408">
        <f t="shared" si="42"/>
        <v>11</v>
      </c>
      <c r="Z183" s="403" t="str">
        <f t="shared" si="35"/>
        <v>autosatisfaction / être prétentieux / rempli d'amour propre</v>
      </c>
      <c r="AB183" s="369">
        <v>13</v>
      </c>
      <c r="AC183" s="402"/>
      <c r="AD183" s="402"/>
      <c r="AE183" s="402"/>
      <c r="AF183" s="402"/>
      <c r="AG183" s="402"/>
      <c r="AH183" s="402"/>
      <c r="AI183" s="402"/>
      <c r="AJ183" s="402"/>
      <c r="AK183" s="402">
        <v>-7</v>
      </c>
      <c r="AL183" s="402">
        <v>11</v>
      </c>
      <c r="AM183" s="402">
        <v>0</v>
      </c>
      <c r="AN183" s="402">
        <v>11</v>
      </c>
      <c r="AO183" s="402"/>
      <c r="AP183" s="402"/>
      <c r="AQ183" s="402"/>
      <c r="AR183" s="408">
        <f t="shared" si="43"/>
        <v>0</v>
      </c>
      <c r="AS183" s="402" t="str">
        <f t="shared" si="44"/>
        <v/>
      </c>
      <c r="AT183" s="402" t="str">
        <f t="shared" si="45"/>
        <v>Blocage_droite</v>
      </c>
      <c r="AU183" s="402" t="str">
        <f t="shared" si="46"/>
        <v/>
      </c>
      <c r="AV183" s="402" t="str">
        <f t="shared" si="47"/>
        <v/>
      </c>
      <c r="AW183" s="402"/>
      <c r="AX183" s="402"/>
      <c r="AY183" s="402"/>
      <c r="AZ183" s="402"/>
      <c r="BA183" s="402"/>
      <c r="BB183" s="402"/>
      <c r="BC183" s="402"/>
      <c r="BD183" s="402"/>
      <c r="BE183" s="402"/>
      <c r="BF183" s="402"/>
      <c r="BG183" s="402"/>
      <c r="BH183" s="402"/>
      <c r="BI183" s="402"/>
      <c r="BJ183" s="402"/>
      <c r="BK183" s="402"/>
      <c r="BL183" s="402"/>
      <c r="BM183" s="402"/>
      <c r="BN183" s="402"/>
      <c r="BO183" s="402"/>
      <c r="BP183" s="402"/>
      <c r="BQ183" s="402"/>
      <c r="BR183" s="402"/>
      <c r="BS183" s="402"/>
      <c r="BT183" s="402"/>
      <c r="BU183" s="402"/>
      <c r="BV183" s="402"/>
      <c r="BW183" s="402"/>
      <c r="BX183" s="402"/>
      <c r="BY183" s="357" t="s">
        <v>1740</v>
      </c>
      <c r="BZ183" s="355" t="s">
        <v>242</v>
      </c>
      <c r="CA183" s="355" t="s">
        <v>243</v>
      </c>
      <c r="CB183" s="355" t="s">
        <v>1741</v>
      </c>
      <c r="CF183" s="351" t="s">
        <v>106</v>
      </c>
      <c r="CG183" s="351" t="s">
        <v>139</v>
      </c>
      <c r="CH183" s="352">
        <v>43</v>
      </c>
      <c r="CI183" s="352">
        <v>1800</v>
      </c>
    </row>
    <row r="184" spans="5:87" ht="14.25" customHeight="1" x14ac:dyDescent="0.25">
      <c r="E184" s="364">
        <v>2</v>
      </c>
      <c r="F184" s="368">
        <v>13</v>
      </c>
      <c r="G184" s="214">
        <f t="shared" si="36"/>
        <v>3</v>
      </c>
      <c r="H184" s="366">
        <v>16</v>
      </c>
      <c r="I184" s="366">
        <v>1</v>
      </c>
      <c r="J184" s="408">
        <f t="shared" si="37"/>
        <v>-9</v>
      </c>
      <c r="K184" s="403" t="str">
        <f t="shared" si="32"/>
        <v>se sentir dévalorisé / pas soutenu par l'univers</v>
      </c>
      <c r="L184" s="381">
        <v>13</v>
      </c>
      <c r="M184" s="408">
        <f t="shared" si="38"/>
        <v>13</v>
      </c>
      <c r="N184" s="403" t="str">
        <f t="shared" si="33"/>
        <v>tendance à dévaloriser les autres / profiter de son pouvoir dans un but personnel</v>
      </c>
      <c r="O184" s="410" t="s">
        <v>139</v>
      </c>
      <c r="P184" s="418"/>
      <c r="Q184" s="418"/>
      <c r="R184" s="418"/>
      <c r="S184" s="402"/>
      <c r="T184" s="402" t="str">
        <f t="shared" si="39"/>
        <v>-Blocage_droite-</v>
      </c>
      <c r="U184" s="428">
        <f t="shared" si="40"/>
        <v>0</v>
      </c>
      <c r="V184" s="408">
        <f t="shared" si="41"/>
        <v>0</v>
      </c>
      <c r="W184" s="403" t="str">
        <f t="shared" si="34"/>
        <v/>
      </c>
      <c r="X184" s="381">
        <v>13</v>
      </c>
      <c r="Y184" s="408">
        <f t="shared" si="42"/>
        <v>11</v>
      </c>
      <c r="Z184" s="403" t="str">
        <f t="shared" si="35"/>
        <v>tendance à dévaloriser les autres / profiter de son pouvoir dans un but personnel</v>
      </c>
      <c r="AB184" s="369">
        <v>13</v>
      </c>
      <c r="AC184" s="402"/>
      <c r="AD184" s="402"/>
      <c r="AE184" s="402"/>
      <c r="AF184" s="402"/>
      <c r="AG184" s="402"/>
      <c r="AH184" s="402"/>
      <c r="AI184" s="402"/>
      <c r="AJ184" s="402"/>
      <c r="AK184" s="402">
        <v>-9</v>
      </c>
      <c r="AL184" s="402">
        <v>13</v>
      </c>
      <c r="AM184" s="402">
        <v>0</v>
      </c>
      <c r="AN184" s="402">
        <v>11</v>
      </c>
      <c r="AO184" s="402"/>
      <c r="AP184" s="402"/>
      <c r="AQ184" s="402"/>
      <c r="AR184" s="408">
        <f t="shared" si="43"/>
        <v>0</v>
      </c>
      <c r="AS184" s="402" t="str">
        <f t="shared" si="44"/>
        <v/>
      </c>
      <c r="AT184" s="402" t="str">
        <f t="shared" si="45"/>
        <v>Blocage_droite</v>
      </c>
      <c r="AU184" s="402" t="str">
        <f t="shared" si="46"/>
        <v/>
      </c>
      <c r="AV184" s="402" t="str">
        <f t="shared" si="47"/>
        <v/>
      </c>
      <c r="AW184" s="402"/>
      <c r="AX184" s="402"/>
      <c r="AY184" s="402"/>
      <c r="AZ184" s="402"/>
      <c r="BA184" s="402"/>
      <c r="BB184" s="402"/>
      <c r="BC184" s="402"/>
      <c r="BD184" s="402"/>
      <c r="BE184" s="402"/>
      <c r="BF184" s="402"/>
      <c r="BG184" s="402"/>
      <c r="BH184" s="402"/>
      <c r="BI184" s="402"/>
      <c r="BJ184" s="402"/>
      <c r="BK184" s="402"/>
      <c r="BL184" s="402"/>
      <c r="BM184" s="402"/>
      <c r="BN184" s="402"/>
      <c r="BO184" s="402"/>
      <c r="BP184" s="402"/>
      <c r="BQ184" s="402"/>
      <c r="BR184" s="402"/>
      <c r="BS184" s="402"/>
      <c r="BT184" s="402"/>
      <c r="BU184" s="402"/>
      <c r="BV184" s="402"/>
      <c r="BW184" s="402"/>
      <c r="BX184" s="402"/>
      <c r="BY184" s="357" t="s">
        <v>1742</v>
      </c>
      <c r="BZ184" s="355" t="s">
        <v>1743</v>
      </c>
      <c r="CA184" s="355" t="s">
        <v>1744</v>
      </c>
      <c r="CB184" s="355" t="s">
        <v>1745</v>
      </c>
      <c r="CF184" s="351" t="s">
        <v>106</v>
      </c>
      <c r="CG184" s="351" t="s">
        <v>139</v>
      </c>
      <c r="CH184" s="352">
        <v>43</v>
      </c>
      <c r="CI184" s="352">
        <v>1810</v>
      </c>
    </row>
    <row r="185" spans="5:87" ht="14.25" customHeight="1" x14ac:dyDescent="0.25">
      <c r="E185" s="364">
        <v>2</v>
      </c>
      <c r="F185" s="368">
        <v>14</v>
      </c>
      <c r="G185" s="214">
        <f t="shared" si="36"/>
        <v>0</v>
      </c>
      <c r="H185" s="366">
        <v>0</v>
      </c>
      <c r="I185" s="366">
        <v>0</v>
      </c>
      <c r="J185" s="408">
        <f t="shared" si="37"/>
        <v>0</v>
      </c>
      <c r="K185" s="403" t="str">
        <f t="shared" si="32"/>
        <v/>
      </c>
      <c r="L185" s="381">
        <v>14</v>
      </c>
      <c r="M185" s="408">
        <f t="shared" si="38"/>
        <v>5</v>
      </c>
      <c r="N185" s="403" t="str">
        <f t="shared" si="33"/>
        <v>lien toxique avec un maître / devoir remplir une mission / conflit entre bien et mal</v>
      </c>
      <c r="O185" s="410" t="s">
        <v>140</v>
      </c>
      <c r="P185" s="418"/>
      <c r="Q185" s="418"/>
      <c r="R185" s="418"/>
      <c r="S185" s="402"/>
      <c r="T185" s="402" t="str">
        <f t="shared" si="39"/>
        <v>--Blocage_gauche</v>
      </c>
      <c r="U185" s="428">
        <f t="shared" si="40"/>
        <v>0</v>
      </c>
      <c r="V185" s="408">
        <f t="shared" si="41"/>
        <v>-18</v>
      </c>
      <c r="W185" s="403" t="str">
        <f t="shared" si="34"/>
        <v>ne pas écouter son âme / incarnation difficile / liens coupés avec la famille terrestre</v>
      </c>
      <c r="X185" s="381">
        <v>14</v>
      </c>
      <c r="Y185" s="408">
        <f t="shared" si="42"/>
        <v>13</v>
      </c>
      <c r="Z185" s="403" t="str">
        <f t="shared" si="35"/>
        <v>lien toxique avec un maître / devoir remplir une mission / conflit entre bien et mal</v>
      </c>
      <c r="AB185" s="369">
        <v>14</v>
      </c>
      <c r="AC185" s="402"/>
      <c r="AD185" s="402"/>
      <c r="AE185" s="402"/>
      <c r="AF185" s="402"/>
      <c r="AG185" s="402"/>
      <c r="AH185" s="402"/>
      <c r="AI185" s="402"/>
      <c r="AJ185" s="402"/>
      <c r="AK185" s="402">
        <v>0</v>
      </c>
      <c r="AL185" s="402">
        <v>5</v>
      </c>
      <c r="AM185" s="402">
        <v>-18</v>
      </c>
      <c r="AN185" s="402">
        <v>13</v>
      </c>
      <c r="AO185" s="402"/>
      <c r="AP185" s="402"/>
      <c r="AQ185" s="402"/>
      <c r="AR185" s="408">
        <f t="shared" si="43"/>
        <v>0</v>
      </c>
      <c r="AS185" s="402" t="str">
        <f t="shared" si="44"/>
        <v/>
      </c>
      <c r="AT185" s="402" t="str">
        <f t="shared" si="45"/>
        <v/>
      </c>
      <c r="AU185" s="402" t="str">
        <f t="shared" si="46"/>
        <v>Blocage_gauche</v>
      </c>
      <c r="AV185" s="402" t="str">
        <f t="shared" si="47"/>
        <v>Blocage_gauche</v>
      </c>
      <c r="AW185" s="402"/>
      <c r="AX185" s="402"/>
      <c r="AY185" s="402"/>
      <c r="AZ185" s="402"/>
      <c r="BA185" s="402"/>
      <c r="BB185" s="402"/>
      <c r="BC185" s="402"/>
      <c r="BD185" s="402"/>
      <c r="BE185" s="402"/>
      <c r="BF185" s="402"/>
      <c r="BG185" s="402"/>
      <c r="BH185" s="402"/>
      <c r="BI185" s="402"/>
      <c r="BJ185" s="402"/>
      <c r="BK185" s="402"/>
      <c r="BL185" s="402"/>
      <c r="BM185" s="402"/>
      <c r="BN185" s="402"/>
      <c r="BO185" s="402"/>
      <c r="BP185" s="402"/>
      <c r="BQ185" s="402"/>
      <c r="BR185" s="402"/>
      <c r="BS185" s="402"/>
      <c r="BT185" s="402"/>
      <c r="BU185" s="402"/>
      <c r="BV185" s="402"/>
      <c r="BW185" s="402"/>
      <c r="BX185" s="402"/>
      <c r="BY185" s="355" t="s">
        <v>1746</v>
      </c>
      <c r="BZ185" s="355" t="s">
        <v>1747</v>
      </c>
      <c r="CA185" s="355" t="s">
        <v>1748</v>
      </c>
      <c r="CB185" s="355" t="s">
        <v>1749</v>
      </c>
      <c r="CF185" s="351" t="s">
        <v>119</v>
      </c>
      <c r="CG185" s="351" t="s">
        <v>140</v>
      </c>
      <c r="CH185" s="352">
        <v>44</v>
      </c>
      <c r="CI185" s="352">
        <v>1820</v>
      </c>
    </row>
    <row r="186" spans="5:87" ht="14.25" customHeight="1" x14ac:dyDescent="0.25">
      <c r="E186" s="364">
        <v>2</v>
      </c>
      <c r="F186" s="368">
        <v>14</v>
      </c>
      <c r="G186" s="214">
        <f t="shared" si="36"/>
        <v>5</v>
      </c>
      <c r="H186" s="366">
        <v>25</v>
      </c>
      <c r="I186" s="366">
        <v>1</v>
      </c>
      <c r="J186" s="408">
        <f t="shared" si="37"/>
        <v>-3</v>
      </c>
      <c r="K186" s="403" t="str">
        <f t="shared" si="32"/>
        <v>sentiment d'être un étranger pour sa famille / incompréhension / insécurité chronique</v>
      </c>
      <c r="L186" s="381">
        <v>14</v>
      </c>
      <c r="M186" s="408">
        <f t="shared" si="38"/>
        <v>7</v>
      </c>
      <c r="N186" s="403" t="str">
        <f t="shared" si="33"/>
        <v>manipuler pour convaincre ou sentiment d'être manipulé sur le plan spirituel</v>
      </c>
      <c r="O186" s="410" t="s">
        <v>140</v>
      </c>
      <c r="P186" s="418"/>
      <c r="Q186" s="418"/>
      <c r="R186" s="418"/>
      <c r="S186" s="402"/>
      <c r="T186" s="402" t="str">
        <f t="shared" si="39"/>
        <v>-Blocage_droite-</v>
      </c>
      <c r="U186" s="428">
        <f t="shared" si="40"/>
        <v>0</v>
      </c>
      <c r="V186" s="408">
        <f t="shared" si="41"/>
        <v>0</v>
      </c>
      <c r="W186" s="403" t="str">
        <f t="shared" si="34"/>
        <v/>
      </c>
      <c r="X186" s="381">
        <v>14</v>
      </c>
      <c r="Y186" s="408">
        <f t="shared" si="42"/>
        <v>6</v>
      </c>
      <c r="Z186" s="403" t="str">
        <f t="shared" si="35"/>
        <v>manipuler pour convaincre ou sentiment d'être manipulé sur le plan spirituel</v>
      </c>
      <c r="AB186" s="369">
        <v>14</v>
      </c>
      <c r="AC186" s="402"/>
      <c r="AD186" s="402"/>
      <c r="AE186" s="402"/>
      <c r="AF186" s="402"/>
      <c r="AG186" s="402"/>
      <c r="AH186" s="402"/>
      <c r="AI186" s="402"/>
      <c r="AJ186" s="402"/>
      <c r="AK186" s="402">
        <v>-3</v>
      </c>
      <c r="AL186" s="402">
        <v>7</v>
      </c>
      <c r="AM186" s="402">
        <v>0</v>
      </c>
      <c r="AN186" s="402">
        <v>6</v>
      </c>
      <c r="AO186" s="402"/>
      <c r="AP186" s="402"/>
      <c r="AQ186" s="402"/>
      <c r="AR186" s="408">
        <f t="shared" si="43"/>
        <v>0</v>
      </c>
      <c r="AS186" s="402" t="str">
        <f t="shared" si="44"/>
        <v/>
      </c>
      <c r="AT186" s="402" t="str">
        <f t="shared" si="45"/>
        <v>Blocage_droite</v>
      </c>
      <c r="AU186" s="402" t="str">
        <f t="shared" si="46"/>
        <v/>
      </c>
      <c r="AV186" s="402" t="str">
        <f t="shared" si="47"/>
        <v/>
      </c>
      <c r="AW186" s="402"/>
      <c r="AX186" s="402"/>
      <c r="AY186" s="402"/>
      <c r="AZ186" s="402"/>
      <c r="BA186" s="402"/>
      <c r="BB186" s="402"/>
      <c r="BC186" s="402"/>
      <c r="BD186" s="402"/>
      <c r="BE186" s="402"/>
      <c r="BF186" s="402"/>
      <c r="BG186" s="402"/>
      <c r="BH186" s="402"/>
      <c r="BI186" s="402"/>
      <c r="BJ186" s="402"/>
      <c r="BK186" s="402"/>
      <c r="BL186" s="402"/>
      <c r="BM186" s="402"/>
      <c r="BN186" s="402"/>
      <c r="BO186" s="402"/>
      <c r="BP186" s="402"/>
      <c r="BQ186" s="402"/>
      <c r="BR186" s="402"/>
      <c r="BS186" s="402"/>
      <c r="BT186" s="402"/>
      <c r="BU186" s="402"/>
      <c r="BV186" s="402"/>
      <c r="BW186" s="402"/>
      <c r="BX186" s="402"/>
      <c r="BY186" s="355" t="s">
        <v>244</v>
      </c>
      <c r="BZ186" s="355" t="s">
        <v>1750</v>
      </c>
      <c r="CA186" s="355" t="s">
        <v>245</v>
      </c>
      <c r="CB186" s="355" t="s">
        <v>1751</v>
      </c>
      <c r="CF186" s="351" t="s">
        <v>119</v>
      </c>
      <c r="CG186" s="351" t="s">
        <v>140</v>
      </c>
      <c r="CH186" s="352">
        <v>44</v>
      </c>
      <c r="CI186" s="352">
        <v>1830</v>
      </c>
    </row>
    <row r="187" spans="5:87" ht="14.25" customHeight="1" x14ac:dyDescent="0.25">
      <c r="E187" s="364">
        <v>2</v>
      </c>
      <c r="F187" s="368">
        <v>15</v>
      </c>
      <c r="G187" s="214">
        <f t="shared" si="36"/>
        <v>6</v>
      </c>
      <c r="H187" s="366">
        <v>29</v>
      </c>
      <c r="I187" s="366">
        <v>1</v>
      </c>
      <c r="J187" s="408">
        <f t="shared" si="37"/>
        <v>11</v>
      </c>
      <c r="K187" s="403" t="str">
        <f t="shared" si="32"/>
        <v>besoin de se confronter à la mort</v>
      </c>
      <c r="L187" s="381">
        <v>15</v>
      </c>
      <c r="M187" s="408">
        <f t="shared" si="38"/>
        <v>15</v>
      </c>
      <c r="N187" s="403" t="str">
        <f t="shared" si="33"/>
        <v>reporter à plus tard l'inéluctable</v>
      </c>
      <c r="O187" s="410" t="s">
        <v>140</v>
      </c>
      <c r="P187" s="418"/>
      <c r="Q187" s="418"/>
      <c r="R187" s="418"/>
      <c r="S187" s="402"/>
      <c r="T187" s="402" t="str">
        <f t="shared" si="39"/>
        <v>--</v>
      </c>
      <c r="U187" s="428">
        <f t="shared" si="40"/>
        <v>0</v>
      </c>
      <c r="V187" s="408">
        <f t="shared" si="41"/>
        <v>0</v>
      </c>
      <c r="W187" s="403" t="str">
        <f t="shared" si="34"/>
        <v/>
      </c>
      <c r="X187" s="381">
        <v>15</v>
      </c>
      <c r="Y187" s="408">
        <f t="shared" si="42"/>
        <v>12</v>
      </c>
      <c r="Z187" s="403" t="str">
        <f t="shared" si="35"/>
        <v>reporter à plus tard l'inéluctable</v>
      </c>
      <c r="AB187" s="369">
        <v>15</v>
      </c>
      <c r="AC187" s="402"/>
      <c r="AD187" s="402"/>
      <c r="AE187" s="402"/>
      <c r="AF187" s="402"/>
      <c r="AG187" s="402"/>
      <c r="AH187" s="402"/>
      <c r="AI187" s="402"/>
      <c r="AJ187" s="402"/>
      <c r="AK187" s="402">
        <v>11</v>
      </c>
      <c r="AL187" s="402">
        <v>15</v>
      </c>
      <c r="AM187" s="402">
        <v>0</v>
      </c>
      <c r="AN187" s="402">
        <v>12</v>
      </c>
      <c r="AO187" s="402"/>
      <c r="AP187" s="402"/>
      <c r="AQ187" s="402"/>
      <c r="AR187" s="408">
        <f t="shared" si="43"/>
        <v>0</v>
      </c>
      <c r="AS187" s="402" t="str">
        <f t="shared" si="44"/>
        <v/>
      </c>
      <c r="AT187" s="402" t="str">
        <f t="shared" si="45"/>
        <v/>
      </c>
      <c r="AU187" s="402" t="str">
        <f t="shared" si="46"/>
        <v/>
      </c>
      <c r="AV187" s="402" t="str">
        <f t="shared" si="47"/>
        <v/>
      </c>
      <c r="AW187" s="402"/>
      <c r="AX187" s="402"/>
      <c r="AY187" s="402"/>
      <c r="AZ187" s="402"/>
      <c r="BA187" s="402"/>
      <c r="BB187" s="402"/>
      <c r="BC187" s="402"/>
      <c r="BD187" s="402"/>
      <c r="BE187" s="402"/>
      <c r="BF187" s="402"/>
      <c r="BG187" s="402"/>
      <c r="BH187" s="402"/>
      <c r="BI187" s="402"/>
      <c r="BJ187" s="402"/>
      <c r="BK187" s="402"/>
      <c r="BL187" s="402"/>
      <c r="BM187" s="402"/>
      <c r="BN187" s="402"/>
      <c r="BO187" s="402"/>
      <c r="BP187" s="402"/>
      <c r="BQ187" s="402"/>
      <c r="BR187" s="402"/>
      <c r="BS187" s="402"/>
      <c r="BT187" s="402"/>
      <c r="BU187" s="402"/>
      <c r="BV187" s="402"/>
      <c r="BW187" s="402"/>
      <c r="BX187" s="402"/>
      <c r="BY187" s="355" t="s">
        <v>246</v>
      </c>
      <c r="BZ187" s="355" t="s">
        <v>247</v>
      </c>
      <c r="CA187" s="355" t="s">
        <v>1752</v>
      </c>
      <c r="CB187" s="355" t="s">
        <v>248</v>
      </c>
      <c r="CF187" s="351" t="s">
        <v>123</v>
      </c>
      <c r="CG187" s="351" t="s">
        <v>140</v>
      </c>
      <c r="CH187" s="352">
        <v>45</v>
      </c>
      <c r="CI187" s="352">
        <v>1840</v>
      </c>
    </row>
    <row r="188" spans="5:87" ht="14.25" customHeight="1" x14ac:dyDescent="0.25">
      <c r="E188" s="364">
        <v>2</v>
      </c>
      <c r="F188" s="368">
        <v>15</v>
      </c>
      <c r="G188" s="214">
        <f t="shared" si="36"/>
        <v>4</v>
      </c>
      <c r="H188" s="366">
        <v>-18</v>
      </c>
      <c r="I188" s="366">
        <v>1</v>
      </c>
      <c r="J188" s="408">
        <f t="shared" si="37"/>
        <v>0</v>
      </c>
      <c r="K188" s="403" t="str">
        <f t="shared" si="32"/>
        <v/>
      </c>
      <c r="L188" s="381">
        <v>15</v>
      </c>
      <c r="M188" s="408">
        <f t="shared" si="38"/>
        <v>-7</v>
      </c>
      <c r="N188" s="403" t="str">
        <f t="shared" si="33"/>
        <v>s'adapter à tout / être connecté à son âme ou avoir trouvé son âme sœur</v>
      </c>
      <c r="O188" s="410" t="s">
        <v>140</v>
      </c>
      <c r="P188" s="418"/>
      <c r="Q188" s="418"/>
      <c r="R188" s="418"/>
      <c r="S188" s="402"/>
      <c r="T188" s="402" t="str">
        <f t="shared" si="39"/>
        <v>--</v>
      </c>
      <c r="U188" s="428">
        <f t="shared" si="40"/>
        <v>0</v>
      </c>
      <c r="V188" s="408">
        <f t="shared" si="41"/>
        <v>0</v>
      </c>
      <c r="W188" s="403" t="str">
        <f t="shared" si="34"/>
        <v/>
      </c>
      <c r="X188" s="381">
        <v>15</v>
      </c>
      <c r="Y188" s="408">
        <f t="shared" si="42"/>
        <v>-12</v>
      </c>
      <c r="Z188" s="403" t="str">
        <f t="shared" si="35"/>
        <v>s'adapter à tout / être connecté à son âme ou avoir trouvé son âme sœur</v>
      </c>
      <c r="AB188" s="369">
        <v>15</v>
      </c>
      <c r="AC188" s="402"/>
      <c r="AD188" s="402"/>
      <c r="AE188" s="402"/>
      <c r="AF188" s="402"/>
      <c r="AG188" s="402"/>
      <c r="AH188" s="402"/>
      <c r="AI188" s="402"/>
      <c r="AJ188" s="402"/>
      <c r="AK188" s="402">
        <v>0</v>
      </c>
      <c r="AL188" s="402">
        <v>-7</v>
      </c>
      <c r="AM188" s="402">
        <v>0</v>
      </c>
      <c r="AN188" s="402">
        <v>-12</v>
      </c>
      <c r="AO188" s="402"/>
      <c r="AP188" s="402"/>
      <c r="AQ188" s="402"/>
      <c r="AR188" s="408">
        <f t="shared" si="43"/>
        <v>0</v>
      </c>
      <c r="AS188" s="402" t="str">
        <f t="shared" si="44"/>
        <v/>
      </c>
      <c r="AT188" s="402" t="str">
        <f t="shared" si="45"/>
        <v/>
      </c>
      <c r="AU188" s="402" t="str">
        <f t="shared" si="46"/>
        <v/>
      </c>
      <c r="AV188" s="402" t="str">
        <f t="shared" si="47"/>
        <v/>
      </c>
      <c r="AW188" s="402"/>
      <c r="AX188" s="402"/>
      <c r="AY188" s="402"/>
      <c r="AZ188" s="402"/>
      <c r="BA188" s="402"/>
      <c r="BB188" s="402"/>
      <c r="BC188" s="402"/>
      <c r="BD188" s="402"/>
      <c r="BE188" s="402"/>
      <c r="BF188" s="402"/>
      <c r="BG188" s="402"/>
      <c r="BH188" s="402"/>
      <c r="BI188" s="402"/>
      <c r="BJ188" s="402"/>
      <c r="BK188" s="402"/>
      <c r="BL188" s="402"/>
      <c r="BM188" s="402"/>
      <c r="BN188" s="402"/>
      <c r="BO188" s="402"/>
      <c r="BP188" s="402"/>
      <c r="BQ188" s="402"/>
      <c r="BR188" s="402"/>
      <c r="BS188" s="402"/>
      <c r="BT188" s="402"/>
      <c r="BU188" s="402"/>
      <c r="BV188" s="402"/>
      <c r="BW188" s="402"/>
      <c r="BX188" s="402"/>
      <c r="BY188" s="355" t="s">
        <v>1753</v>
      </c>
      <c r="BZ188" s="355" t="s">
        <v>1754</v>
      </c>
      <c r="CA188" s="355" t="s">
        <v>1755</v>
      </c>
      <c r="CB188" s="355" t="s">
        <v>1756</v>
      </c>
      <c r="CF188" s="351" t="s">
        <v>123</v>
      </c>
      <c r="CG188" s="351" t="s">
        <v>140</v>
      </c>
      <c r="CH188" s="352">
        <v>45</v>
      </c>
      <c r="CI188" s="352">
        <v>1850</v>
      </c>
    </row>
    <row r="189" spans="5:87" ht="14.25" customHeight="1" x14ac:dyDescent="0.25">
      <c r="E189" s="364">
        <v>3</v>
      </c>
      <c r="F189" s="368">
        <v>1</v>
      </c>
      <c r="G189" s="214">
        <f t="shared" si="36"/>
        <v>2</v>
      </c>
      <c r="H189" s="366">
        <v>10</v>
      </c>
      <c r="I189" s="366">
        <v>1</v>
      </c>
      <c r="J189" s="408">
        <f t="shared" si="37"/>
        <v>0</v>
      </c>
      <c r="K189" s="403" t="str">
        <f t="shared" si="32"/>
        <v/>
      </c>
      <c r="L189" s="381">
        <v>1</v>
      </c>
      <c r="M189" s="408">
        <f t="shared" si="38"/>
        <v>7</v>
      </c>
      <c r="N189" s="403" t="str">
        <f t="shared" si="33"/>
        <v>ne pas s'adapter / résister et supporter ce qui vient de l'extérieur</v>
      </c>
      <c r="O189" s="410" t="s">
        <v>140</v>
      </c>
      <c r="P189" s="418"/>
      <c r="Q189" s="418"/>
      <c r="R189" s="418"/>
      <c r="S189" s="402"/>
      <c r="T189" s="402" t="str">
        <f t="shared" si="39"/>
        <v>--</v>
      </c>
      <c r="U189" s="428">
        <f t="shared" si="40"/>
        <v>0</v>
      </c>
      <c r="V189" s="408">
        <f t="shared" si="41"/>
        <v>0</v>
      </c>
      <c r="W189" s="403" t="str">
        <f t="shared" si="34"/>
        <v/>
      </c>
      <c r="X189" s="381">
        <v>1</v>
      </c>
      <c r="Y189" s="408">
        <f t="shared" si="42"/>
        <v>3</v>
      </c>
      <c r="Z189" s="403" t="str">
        <f t="shared" si="35"/>
        <v>ne pas s'adapter / résister et supporter ce qui vient de l'extérieur</v>
      </c>
      <c r="AB189" s="369">
        <v>1</v>
      </c>
      <c r="AC189" s="402"/>
      <c r="AD189" s="402"/>
      <c r="AE189" s="402"/>
      <c r="AF189" s="402"/>
      <c r="AG189" s="402"/>
      <c r="AH189" s="402"/>
      <c r="AI189" s="402"/>
      <c r="AJ189" s="402"/>
      <c r="AK189" s="402">
        <v>0</v>
      </c>
      <c r="AL189" s="402">
        <v>7</v>
      </c>
      <c r="AM189" s="402">
        <v>0</v>
      </c>
      <c r="AN189" s="402">
        <v>3</v>
      </c>
      <c r="AO189" s="402"/>
      <c r="AP189" s="402"/>
      <c r="AQ189" s="402"/>
      <c r="AR189" s="408">
        <f t="shared" si="43"/>
        <v>0</v>
      </c>
      <c r="AS189" s="402" t="str">
        <f t="shared" si="44"/>
        <v/>
      </c>
      <c r="AT189" s="402" t="str">
        <f t="shared" si="45"/>
        <v/>
      </c>
      <c r="AU189" s="402" t="str">
        <f t="shared" si="46"/>
        <v/>
      </c>
      <c r="AV189" s="402" t="str">
        <f t="shared" si="47"/>
        <v/>
      </c>
      <c r="AW189" s="402"/>
      <c r="AX189" s="402"/>
      <c r="AY189" s="402"/>
      <c r="AZ189" s="402"/>
      <c r="BA189" s="402"/>
      <c r="BB189" s="402"/>
      <c r="BC189" s="402"/>
      <c r="BD189" s="402"/>
      <c r="BE189" s="402"/>
      <c r="BF189" s="402"/>
      <c r="BG189" s="402"/>
      <c r="BH189" s="402"/>
      <c r="BI189" s="402"/>
      <c r="BJ189" s="402"/>
      <c r="BK189" s="402"/>
      <c r="BL189" s="402"/>
      <c r="BM189" s="402"/>
      <c r="BN189" s="402"/>
      <c r="BO189" s="402"/>
      <c r="BP189" s="402"/>
      <c r="BQ189" s="402"/>
      <c r="BR189" s="402"/>
      <c r="BS189" s="402"/>
      <c r="BT189" s="402"/>
      <c r="BU189" s="402"/>
      <c r="BV189" s="402"/>
      <c r="BW189" s="402"/>
      <c r="BX189" s="402"/>
      <c r="BY189" s="355" t="s">
        <v>249</v>
      </c>
      <c r="BZ189" s="355" t="s">
        <v>250</v>
      </c>
      <c r="CA189" s="355" t="s">
        <v>251</v>
      </c>
      <c r="CB189" s="355" t="s">
        <v>1757</v>
      </c>
      <c r="CF189" s="351" t="s">
        <v>5</v>
      </c>
      <c r="CG189" s="351" t="s">
        <v>140</v>
      </c>
      <c r="CH189" s="352">
        <v>46</v>
      </c>
      <c r="CI189" s="352">
        <v>1860</v>
      </c>
    </row>
    <row r="190" spans="5:87" ht="14.25" customHeight="1" x14ac:dyDescent="0.25">
      <c r="E190" s="364">
        <v>3</v>
      </c>
      <c r="F190" s="368">
        <v>1</v>
      </c>
      <c r="G190" s="214">
        <f t="shared" si="36"/>
        <v>0</v>
      </c>
      <c r="H190" s="366">
        <v>2</v>
      </c>
      <c r="I190" s="366">
        <v>4</v>
      </c>
      <c r="J190" s="408">
        <f t="shared" si="37"/>
        <v>-8</v>
      </c>
      <c r="K190" s="403" t="str">
        <f t="shared" si="32"/>
        <v>manque ou perte d'enthousiasme</v>
      </c>
      <c r="L190" s="381">
        <v>1</v>
      </c>
      <c r="M190" s="408">
        <f t="shared" si="38"/>
        <v>6</v>
      </c>
      <c r="N190" s="403" t="str">
        <f t="shared" si="33"/>
        <v>dispersion et excès d'enthousiasme</v>
      </c>
      <c r="O190" s="410" t="s">
        <v>140</v>
      </c>
      <c r="P190" s="418"/>
      <c r="Q190" s="418"/>
      <c r="R190" s="418"/>
      <c r="S190" s="402"/>
      <c r="T190" s="402" t="str">
        <f t="shared" si="39"/>
        <v>Tension-Blocage_droite-</v>
      </c>
      <c r="U190" s="428">
        <f t="shared" si="40"/>
        <v>13</v>
      </c>
      <c r="V190" s="408">
        <f t="shared" si="41"/>
        <v>5</v>
      </c>
      <c r="W190" s="403" t="str">
        <f t="shared" si="34"/>
        <v>besoin de sécurité et de stabilité / besoin de tout assumer</v>
      </c>
      <c r="X190" s="381">
        <v>1</v>
      </c>
      <c r="Y190" s="408">
        <f t="shared" si="42"/>
        <v>3</v>
      </c>
      <c r="Z190" s="403" t="str">
        <f t="shared" si="35"/>
        <v>dispersion et excès d'enthousiasme</v>
      </c>
      <c r="AB190" s="369">
        <v>1</v>
      </c>
      <c r="AC190" s="402"/>
      <c r="AD190" s="402"/>
      <c r="AE190" s="402"/>
      <c r="AF190" s="402"/>
      <c r="AG190" s="402"/>
      <c r="AH190" s="402"/>
      <c r="AI190" s="402"/>
      <c r="AJ190" s="402"/>
      <c r="AK190" s="402">
        <v>-8</v>
      </c>
      <c r="AL190" s="402">
        <v>6</v>
      </c>
      <c r="AM190" s="402">
        <v>5</v>
      </c>
      <c r="AN190" s="402">
        <v>3</v>
      </c>
      <c r="AO190" s="402"/>
      <c r="AP190" s="402"/>
      <c r="AQ190" s="402"/>
      <c r="AR190" s="408">
        <f t="shared" si="43"/>
        <v>13</v>
      </c>
      <c r="AS190" s="402" t="str">
        <f t="shared" si="44"/>
        <v>Tension</v>
      </c>
      <c r="AT190" s="402" t="str">
        <f t="shared" si="45"/>
        <v>Blocage_droite</v>
      </c>
      <c r="AU190" s="402" t="str">
        <f t="shared" si="46"/>
        <v/>
      </c>
      <c r="AV190" s="402" t="str">
        <f t="shared" si="47"/>
        <v/>
      </c>
      <c r="AW190" s="402"/>
      <c r="AX190" s="402"/>
      <c r="AY190" s="402"/>
      <c r="AZ190" s="402"/>
      <c r="BA190" s="402"/>
      <c r="BB190" s="402"/>
      <c r="BC190" s="402"/>
      <c r="BD190" s="402"/>
      <c r="BE190" s="402"/>
      <c r="BF190" s="402"/>
      <c r="BG190" s="402"/>
      <c r="BH190" s="402"/>
      <c r="BI190" s="402"/>
      <c r="BJ190" s="402"/>
      <c r="BK190" s="402"/>
      <c r="BL190" s="402"/>
      <c r="BM190" s="402"/>
      <c r="BN190" s="402"/>
      <c r="BO190" s="402"/>
      <c r="BP190" s="402"/>
      <c r="BQ190" s="402"/>
      <c r="BR190" s="402"/>
      <c r="BS190" s="402"/>
      <c r="BT190" s="402"/>
      <c r="BU190" s="402"/>
      <c r="BV190" s="402"/>
      <c r="BW190" s="402"/>
      <c r="BX190" s="402"/>
      <c r="BY190" s="355" t="s">
        <v>1758</v>
      </c>
      <c r="BZ190" s="355" t="s">
        <v>252</v>
      </c>
      <c r="CA190" s="355" t="s">
        <v>253</v>
      </c>
      <c r="CB190" s="355" t="s">
        <v>254</v>
      </c>
      <c r="CF190" s="351" t="s">
        <v>5</v>
      </c>
      <c r="CG190" s="351" t="s">
        <v>140</v>
      </c>
      <c r="CH190" s="352">
        <v>46</v>
      </c>
      <c r="CI190" s="352">
        <v>1870</v>
      </c>
    </row>
    <row r="191" spans="5:87" ht="14.25" customHeight="1" x14ac:dyDescent="0.25">
      <c r="E191" s="364">
        <v>3</v>
      </c>
      <c r="F191" s="368">
        <v>2</v>
      </c>
      <c r="G191" s="214">
        <f t="shared" si="36"/>
        <v>1</v>
      </c>
      <c r="H191" s="366">
        <v>7</v>
      </c>
      <c r="I191" s="366">
        <v>4</v>
      </c>
      <c r="J191" s="408">
        <f t="shared" si="37"/>
        <v>0</v>
      </c>
      <c r="K191" s="403" t="str">
        <f t="shared" si="32"/>
        <v/>
      </c>
      <c r="L191" s="381">
        <v>2</v>
      </c>
      <c r="M191" s="408">
        <f t="shared" si="38"/>
        <v>-4</v>
      </c>
      <c r="N191" s="403" t="str">
        <f t="shared" si="33"/>
        <v>créer sa voie / suivre ses rêves</v>
      </c>
      <c r="O191" s="410" t="s">
        <v>140</v>
      </c>
      <c r="P191" s="418"/>
      <c r="Q191" s="418"/>
      <c r="R191" s="418"/>
      <c r="S191" s="402"/>
      <c r="T191" s="402" t="str">
        <f t="shared" si="39"/>
        <v>--</v>
      </c>
      <c r="U191" s="428">
        <f t="shared" si="40"/>
        <v>0</v>
      </c>
      <c r="V191" s="408">
        <f t="shared" si="41"/>
        <v>0</v>
      </c>
      <c r="W191" s="403" t="str">
        <f t="shared" si="34"/>
        <v/>
      </c>
      <c r="X191" s="381">
        <v>2</v>
      </c>
      <c r="Y191" s="408">
        <f t="shared" si="42"/>
        <v>5</v>
      </c>
      <c r="Z191" s="403" t="str">
        <f t="shared" si="35"/>
        <v>refus de se laisser imposer sa destinée / être à contre-courant</v>
      </c>
      <c r="AB191" s="369">
        <v>2</v>
      </c>
      <c r="AC191" s="402"/>
      <c r="AD191" s="402"/>
      <c r="AE191" s="402"/>
      <c r="AF191" s="402"/>
      <c r="AG191" s="402"/>
      <c r="AH191" s="402"/>
      <c r="AI191" s="402"/>
      <c r="AJ191" s="402"/>
      <c r="AK191" s="402">
        <v>0</v>
      </c>
      <c r="AL191" s="402">
        <v>-4</v>
      </c>
      <c r="AM191" s="402">
        <v>0</v>
      </c>
      <c r="AN191" s="402">
        <v>5</v>
      </c>
      <c r="AO191" s="402"/>
      <c r="AP191" s="402"/>
      <c r="AQ191" s="402"/>
      <c r="AR191" s="408">
        <f t="shared" si="43"/>
        <v>0</v>
      </c>
      <c r="AS191" s="402" t="str">
        <f t="shared" si="44"/>
        <v/>
      </c>
      <c r="AT191" s="402" t="str">
        <f t="shared" si="45"/>
        <v/>
      </c>
      <c r="AU191" s="402" t="str">
        <f t="shared" si="46"/>
        <v/>
      </c>
      <c r="AV191" s="402" t="str">
        <f t="shared" si="47"/>
        <v/>
      </c>
      <c r="AW191" s="402"/>
      <c r="AX191" s="402"/>
      <c r="AY191" s="402"/>
      <c r="AZ191" s="402"/>
      <c r="BA191" s="402"/>
      <c r="BB191" s="402"/>
      <c r="BC191" s="402"/>
      <c r="BD191" s="402"/>
      <c r="BE191" s="402"/>
      <c r="BF191" s="402"/>
      <c r="BG191" s="402"/>
      <c r="BH191" s="402"/>
      <c r="BI191" s="402"/>
      <c r="BJ191" s="402"/>
      <c r="BK191" s="402"/>
      <c r="BL191" s="402"/>
      <c r="BM191" s="402"/>
      <c r="BN191" s="402"/>
      <c r="BO191" s="402"/>
      <c r="BP191" s="402"/>
      <c r="BQ191" s="402"/>
      <c r="BR191" s="402"/>
      <c r="BS191" s="402"/>
      <c r="BT191" s="402"/>
      <c r="BU191" s="402"/>
      <c r="BV191" s="402"/>
      <c r="BW191" s="402"/>
      <c r="BX191" s="402"/>
      <c r="BY191" s="355" t="s">
        <v>1759</v>
      </c>
      <c r="BZ191" s="355" t="s">
        <v>1760</v>
      </c>
      <c r="CA191" s="355" t="s">
        <v>1761</v>
      </c>
      <c r="CB191" s="355" t="s">
        <v>1762</v>
      </c>
      <c r="CF191" s="351" t="s">
        <v>17</v>
      </c>
      <c r="CG191" s="351" t="s">
        <v>140</v>
      </c>
      <c r="CH191" s="352">
        <v>47</v>
      </c>
      <c r="CI191" s="352">
        <v>1880</v>
      </c>
    </row>
    <row r="192" spans="5:87" ht="14.25" customHeight="1" x14ac:dyDescent="0.25">
      <c r="E192" s="364">
        <v>3</v>
      </c>
      <c r="F192" s="368">
        <v>2</v>
      </c>
      <c r="G192" s="214">
        <f t="shared" si="36"/>
        <v>0</v>
      </c>
      <c r="H192" s="366">
        <v>-1</v>
      </c>
      <c r="I192" s="366">
        <v>0</v>
      </c>
      <c r="J192" s="408">
        <f t="shared" si="37"/>
        <v>-3</v>
      </c>
      <c r="K192" s="403" t="str">
        <f t="shared" si="32"/>
        <v>instabilité / insécurité chronique / difficulté de passer à l'étape de réalisation</v>
      </c>
      <c r="L192" s="381">
        <v>2</v>
      </c>
      <c r="M192" s="408">
        <f t="shared" si="38"/>
        <v>8</v>
      </c>
      <c r="N192" s="403" t="str">
        <f t="shared" si="33"/>
        <v>devoir assurer ses arrières et être son propre soutien / être sur tous les fronts</v>
      </c>
      <c r="O192" s="410" t="s">
        <v>140</v>
      </c>
      <c r="P192" s="418"/>
      <c r="Q192" s="418"/>
      <c r="R192" s="418"/>
      <c r="S192" s="402"/>
      <c r="T192" s="402" t="str">
        <f t="shared" si="39"/>
        <v>-Blocage_droite-</v>
      </c>
      <c r="U192" s="428">
        <f t="shared" si="40"/>
        <v>0</v>
      </c>
      <c r="V192" s="408">
        <f t="shared" si="41"/>
        <v>0</v>
      </c>
      <c r="W192" s="403" t="str">
        <f t="shared" si="34"/>
        <v/>
      </c>
      <c r="X192" s="381">
        <v>2</v>
      </c>
      <c r="Y192" s="408">
        <f t="shared" si="42"/>
        <v>7</v>
      </c>
      <c r="Z192" s="403" t="str">
        <f t="shared" si="35"/>
        <v>devoir assurer ses arrières et être son propre soutien / être sur tous les fronts</v>
      </c>
      <c r="AB192" s="369">
        <v>2</v>
      </c>
      <c r="AC192" s="402"/>
      <c r="AD192" s="402"/>
      <c r="AE192" s="402"/>
      <c r="AF192" s="402"/>
      <c r="AG192" s="402"/>
      <c r="AH192" s="402"/>
      <c r="AI192" s="402"/>
      <c r="AJ192" s="402"/>
      <c r="AK192" s="402">
        <v>-3</v>
      </c>
      <c r="AL192" s="402">
        <v>8</v>
      </c>
      <c r="AM192" s="402">
        <v>0</v>
      </c>
      <c r="AN192" s="402">
        <v>7</v>
      </c>
      <c r="AO192" s="402"/>
      <c r="AP192" s="402"/>
      <c r="AQ192" s="402"/>
      <c r="AR192" s="408">
        <f t="shared" si="43"/>
        <v>0</v>
      </c>
      <c r="AS192" s="402" t="str">
        <f t="shared" si="44"/>
        <v/>
      </c>
      <c r="AT192" s="402" t="str">
        <f t="shared" si="45"/>
        <v>Blocage_droite</v>
      </c>
      <c r="AU192" s="402" t="str">
        <f t="shared" si="46"/>
        <v/>
      </c>
      <c r="AV192" s="402" t="str">
        <f t="shared" si="47"/>
        <v/>
      </c>
      <c r="AW192" s="402"/>
      <c r="AX192" s="402"/>
      <c r="AY192" s="402"/>
      <c r="AZ192" s="402"/>
      <c r="BA192" s="402"/>
      <c r="BB192" s="402"/>
      <c r="BC192" s="402"/>
      <c r="BD192" s="402"/>
      <c r="BE192" s="402"/>
      <c r="BF192" s="402"/>
      <c r="BG192" s="402"/>
      <c r="BH192" s="402"/>
      <c r="BI192" s="402"/>
      <c r="BJ192" s="402"/>
      <c r="BK192" s="402"/>
      <c r="BL192" s="402"/>
      <c r="BM192" s="402"/>
      <c r="BN192" s="402"/>
      <c r="BO192" s="402"/>
      <c r="BP192" s="402"/>
      <c r="BQ192" s="402"/>
      <c r="BR192" s="402"/>
      <c r="BS192" s="402"/>
      <c r="BT192" s="402"/>
      <c r="BU192" s="402"/>
      <c r="BV192" s="402"/>
      <c r="BW192" s="402"/>
      <c r="BX192" s="402"/>
      <c r="BY192" s="355" t="s">
        <v>1763</v>
      </c>
      <c r="BZ192" s="355" t="s">
        <v>1764</v>
      </c>
      <c r="CA192" s="355" t="s">
        <v>1765</v>
      </c>
      <c r="CB192" s="355" t="s">
        <v>1766</v>
      </c>
      <c r="CF192" s="351" t="s">
        <v>17</v>
      </c>
      <c r="CG192" s="351" t="s">
        <v>140</v>
      </c>
      <c r="CH192" s="352">
        <v>47</v>
      </c>
      <c r="CI192" s="352">
        <v>1890</v>
      </c>
    </row>
    <row r="193" spans="5:87" ht="14.25" customHeight="1" x14ac:dyDescent="0.25">
      <c r="E193" s="364">
        <v>3</v>
      </c>
      <c r="F193" s="368">
        <v>3</v>
      </c>
      <c r="G193" s="214">
        <f t="shared" si="36"/>
        <v>1</v>
      </c>
      <c r="H193" s="366">
        <v>7</v>
      </c>
      <c r="I193" s="366">
        <v>4</v>
      </c>
      <c r="J193" s="408">
        <f t="shared" si="37"/>
        <v>0</v>
      </c>
      <c r="K193" s="403" t="str">
        <f t="shared" si="32"/>
        <v/>
      </c>
      <c r="L193" s="381">
        <v>3</v>
      </c>
      <c r="M193" s="408">
        <f t="shared" si="38"/>
        <v>4</v>
      </c>
      <c r="N193" s="403" t="str">
        <f t="shared" si="33"/>
        <v>besoin excessif de transmettre sa création à la collectivité ou l'humanité</v>
      </c>
      <c r="O193" s="410" t="s">
        <v>140</v>
      </c>
      <c r="P193" s="418"/>
      <c r="Q193" s="418"/>
      <c r="R193" s="418"/>
      <c r="S193" s="402"/>
      <c r="T193" s="402" t="str">
        <f t="shared" si="39"/>
        <v>--</v>
      </c>
      <c r="U193" s="428">
        <f t="shared" si="40"/>
        <v>0</v>
      </c>
      <c r="V193" s="408">
        <f t="shared" si="41"/>
        <v>-5</v>
      </c>
      <c r="W193" s="403" t="str">
        <f t="shared" si="34"/>
        <v>solitude / potentiel de créativité non exprimé ou réprimé</v>
      </c>
      <c r="X193" s="381">
        <v>3</v>
      </c>
      <c r="Y193" s="408">
        <f t="shared" si="42"/>
        <v>-5</v>
      </c>
      <c r="Z193" s="403" t="str">
        <f t="shared" si="35"/>
        <v>capacité à réaliser son potentiel / le diffuser ou transmettre son acquis</v>
      </c>
      <c r="AB193" s="369">
        <v>3</v>
      </c>
      <c r="AC193" s="402"/>
      <c r="AD193" s="402"/>
      <c r="AE193" s="402"/>
      <c r="AF193" s="402"/>
      <c r="AG193" s="402"/>
      <c r="AH193" s="402"/>
      <c r="AI193" s="402"/>
      <c r="AJ193" s="402"/>
      <c r="AK193" s="402">
        <v>0</v>
      </c>
      <c r="AL193" s="402">
        <v>4</v>
      </c>
      <c r="AM193" s="402">
        <v>-5</v>
      </c>
      <c r="AN193" s="402">
        <v>-5</v>
      </c>
      <c r="AO193" s="402"/>
      <c r="AP193" s="402"/>
      <c r="AQ193" s="402"/>
      <c r="AR193" s="408">
        <f t="shared" si="43"/>
        <v>0</v>
      </c>
      <c r="AS193" s="402" t="str">
        <f t="shared" si="44"/>
        <v/>
      </c>
      <c r="AT193" s="402" t="str">
        <f t="shared" si="45"/>
        <v/>
      </c>
      <c r="AU193" s="402" t="str">
        <f t="shared" si="46"/>
        <v/>
      </c>
      <c r="AV193" s="402" t="str">
        <f t="shared" si="47"/>
        <v/>
      </c>
      <c r="AW193" s="402"/>
      <c r="AX193" s="402"/>
      <c r="AY193" s="402"/>
      <c r="AZ193" s="402"/>
      <c r="BA193" s="402"/>
      <c r="BB193" s="402"/>
      <c r="BC193" s="402"/>
      <c r="BD193" s="402"/>
      <c r="BE193" s="402"/>
      <c r="BF193" s="402"/>
      <c r="BG193" s="402"/>
      <c r="BH193" s="402"/>
      <c r="BI193" s="402"/>
      <c r="BJ193" s="402"/>
      <c r="BK193" s="402"/>
      <c r="BL193" s="402"/>
      <c r="BM193" s="402"/>
      <c r="BN193" s="402"/>
      <c r="BO193" s="402"/>
      <c r="BP193" s="402"/>
      <c r="BQ193" s="402"/>
      <c r="BR193" s="402"/>
      <c r="BS193" s="402"/>
      <c r="BT193" s="402"/>
      <c r="BU193" s="402"/>
      <c r="BV193" s="402"/>
      <c r="BW193" s="402"/>
      <c r="BX193" s="402"/>
      <c r="BY193" s="355" t="s">
        <v>1767</v>
      </c>
      <c r="BZ193" s="355" t="s">
        <v>1768</v>
      </c>
      <c r="CA193" s="355" t="s">
        <v>1769</v>
      </c>
      <c r="CB193" s="355" t="s">
        <v>255</v>
      </c>
      <c r="CF193" s="351" t="s">
        <v>21</v>
      </c>
      <c r="CG193" s="351" t="s">
        <v>140</v>
      </c>
      <c r="CH193" s="352">
        <v>48</v>
      </c>
      <c r="CI193" s="352">
        <v>1900</v>
      </c>
    </row>
    <row r="194" spans="5:87" ht="14.25" customHeight="1" x14ac:dyDescent="0.25">
      <c r="E194" s="364">
        <v>3</v>
      </c>
      <c r="F194" s="368">
        <v>3</v>
      </c>
      <c r="G194" s="214">
        <f t="shared" si="36"/>
        <v>0</v>
      </c>
      <c r="H194" s="366">
        <v>-1</v>
      </c>
      <c r="I194" s="366">
        <v>0</v>
      </c>
      <c r="J194" s="408">
        <f t="shared" si="37"/>
        <v>0</v>
      </c>
      <c r="K194" s="403" t="str">
        <f t="shared" si="32"/>
        <v/>
      </c>
      <c r="L194" s="381">
        <v>3</v>
      </c>
      <c r="M194" s="408">
        <f t="shared" si="38"/>
        <v>-7</v>
      </c>
      <c r="N194" s="403" t="str">
        <f t="shared" si="33"/>
        <v>s'exprimer sans filtre / faire les choses de manière naturelle</v>
      </c>
      <c r="O194" s="410" t="s">
        <v>140</v>
      </c>
      <c r="P194" s="418"/>
      <c r="Q194" s="418"/>
      <c r="R194" s="418"/>
      <c r="S194" s="402"/>
      <c r="T194" s="402" t="str">
        <f t="shared" si="39"/>
        <v>--</v>
      </c>
      <c r="U194" s="428">
        <f t="shared" si="40"/>
        <v>0</v>
      </c>
      <c r="V194" s="408">
        <f t="shared" si="41"/>
        <v>0</v>
      </c>
      <c r="W194" s="403" t="str">
        <f t="shared" si="34"/>
        <v/>
      </c>
      <c r="X194" s="381">
        <v>3</v>
      </c>
      <c r="Y194" s="408">
        <f t="shared" si="42"/>
        <v>-2</v>
      </c>
      <c r="Z194" s="403" t="str">
        <f t="shared" si="35"/>
        <v>s'exprimer sans filtre / faire les choses de manière naturelle</v>
      </c>
      <c r="AB194" s="369">
        <v>3</v>
      </c>
      <c r="AC194" s="402"/>
      <c r="AD194" s="402"/>
      <c r="AE194" s="402"/>
      <c r="AF194" s="402"/>
      <c r="AG194" s="402"/>
      <c r="AH194" s="402"/>
      <c r="AI194" s="402"/>
      <c r="AJ194" s="402"/>
      <c r="AK194" s="402">
        <v>0</v>
      </c>
      <c r="AL194" s="402">
        <v>-7</v>
      </c>
      <c r="AM194" s="402">
        <v>0</v>
      </c>
      <c r="AN194" s="402">
        <v>-2</v>
      </c>
      <c r="AO194" s="402"/>
      <c r="AP194" s="402"/>
      <c r="AQ194" s="402"/>
      <c r="AR194" s="408">
        <f t="shared" si="43"/>
        <v>0</v>
      </c>
      <c r="AS194" s="402" t="str">
        <f t="shared" si="44"/>
        <v/>
      </c>
      <c r="AT194" s="402" t="str">
        <f t="shared" si="45"/>
        <v/>
      </c>
      <c r="AU194" s="402" t="str">
        <f t="shared" si="46"/>
        <v/>
      </c>
      <c r="AV194" s="402" t="str">
        <f t="shared" si="47"/>
        <v/>
      </c>
      <c r="AW194" s="402"/>
      <c r="AX194" s="402"/>
      <c r="AY194" s="402"/>
      <c r="AZ194" s="402"/>
      <c r="BA194" s="402"/>
      <c r="BB194" s="402"/>
      <c r="BC194" s="402"/>
      <c r="BD194" s="402"/>
      <c r="BE194" s="402"/>
      <c r="BF194" s="402"/>
      <c r="BG194" s="402"/>
      <c r="BH194" s="402"/>
      <c r="BI194" s="402"/>
      <c r="BJ194" s="402"/>
      <c r="BK194" s="402"/>
      <c r="BL194" s="402"/>
      <c r="BM194" s="402"/>
      <c r="BN194" s="402"/>
      <c r="BO194" s="402"/>
      <c r="BP194" s="402"/>
      <c r="BQ194" s="402"/>
      <c r="BR194" s="402"/>
      <c r="BS194" s="402"/>
      <c r="BT194" s="402"/>
      <c r="BU194" s="402"/>
      <c r="BV194" s="402"/>
      <c r="BW194" s="402"/>
      <c r="BX194" s="402"/>
      <c r="BY194" s="355" t="s">
        <v>256</v>
      </c>
      <c r="BZ194" s="355" t="s">
        <v>1770</v>
      </c>
      <c r="CA194" s="355" t="s">
        <v>1771</v>
      </c>
      <c r="CB194" s="355" t="s">
        <v>1772</v>
      </c>
      <c r="CF194" s="351" t="s">
        <v>21</v>
      </c>
      <c r="CG194" s="351" t="s">
        <v>140</v>
      </c>
      <c r="CH194" s="352">
        <v>48</v>
      </c>
      <c r="CI194" s="352">
        <v>1910</v>
      </c>
    </row>
    <row r="195" spans="5:87" ht="14.25" customHeight="1" x14ac:dyDescent="0.25">
      <c r="E195" s="364">
        <v>3</v>
      </c>
      <c r="F195" s="368">
        <v>4</v>
      </c>
      <c r="G195" s="214">
        <f t="shared" si="36"/>
        <v>3</v>
      </c>
      <c r="H195" s="366">
        <v>-17</v>
      </c>
      <c r="I195" s="366">
        <v>1</v>
      </c>
      <c r="J195" s="408">
        <f t="shared" si="37"/>
        <v>-3</v>
      </c>
      <c r="K195" s="403" t="str">
        <f t="shared" si="32"/>
        <v>subir une autorité injuste / vivre par procuration (par ex. jumeau mort-né)</v>
      </c>
      <c r="L195" s="381">
        <v>4</v>
      </c>
      <c r="M195" s="408">
        <f t="shared" si="38"/>
        <v>2</v>
      </c>
      <c r="N195" s="403" t="str">
        <f t="shared" si="33"/>
        <v>se battre pour avoir sa place sur Terre / se confronter aux mémoires liées à la mère</v>
      </c>
      <c r="O195" s="410" t="s">
        <v>140</v>
      </c>
      <c r="P195" s="418"/>
      <c r="Q195" s="418"/>
      <c r="R195" s="418"/>
      <c r="S195" s="402"/>
      <c r="T195" s="402" t="str">
        <f t="shared" si="39"/>
        <v>-Blocage_droite-</v>
      </c>
      <c r="U195" s="428">
        <f t="shared" si="40"/>
        <v>0</v>
      </c>
      <c r="V195" s="408">
        <f t="shared" si="41"/>
        <v>0</v>
      </c>
      <c r="W195" s="403" t="str">
        <f t="shared" si="34"/>
        <v/>
      </c>
      <c r="X195" s="381">
        <v>4</v>
      </c>
      <c r="Y195" s="408">
        <f t="shared" si="42"/>
        <v>-6</v>
      </c>
      <c r="Z195" s="403" t="str">
        <f t="shared" si="35"/>
        <v>capacité d'être partout à sa place / sentiment d'être bien avec les autres</v>
      </c>
      <c r="AB195" s="369">
        <v>4</v>
      </c>
      <c r="AC195" s="402"/>
      <c r="AD195" s="402"/>
      <c r="AE195" s="402"/>
      <c r="AF195" s="402"/>
      <c r="AG195" s="402"/>
      <c r="AH195" s="402"/>
      <c r="AI195" s="402"/>
      <c r="AJ195" s="402"/>
      <c r="AK195" s="402">
        <v>-3</v>
      </c>
      <c r="AL195" s="402">
        <v>2</v>
      </c>
      <c r="AM195" s="402">
        <v>0</v>
      </c>
      <c r="AN195" s="402">
        <v>-6</v>
      </c>
      <c r="AO195" s="402"/>
      <c r="AP195" s="402"/>
      <c r="AQ195" s="402"/>
      <c r="AR195" s="408">
        <f t="shared" si="43"/>
        <v>0</v>
      </c>
      <c r="AS195" s="402" t="str">
        <f t="shared" si="44"/>
        <v/>
      </c>
      <c r="AT195" s="402" t="str">
        <f t="shared" si="45"/>
        <v>Blocage_droite</v>
      </c>
      <c r="AU195" s="402" t="str">
        <f t="shared" si="46"/>
        <v/>
      </c>
      <c r="AV195" s="402" t="str">
        <f t="shared" si="47"/>
        <v/>
      </c>
      <c r="AW195" s="402"/>
      <c r="AX195" s="402"/>
      <c r="AY195" s="402"/>
      <c r="AZ195" s="402"/>
      <c r="BA195" s="402"/>
      <c r="BB195" s="402"/>
      <c r="BC195" s="402"/>
      <c r="BD195" s="402"/>
      <c r="BE195" s="402"/>
      <c r="BF195" s="402"/>
      <c r="BG195" s="402"/>
      <c r="BH195" s="402"/>
      <c r="BI195" s="402"/>
      <c r="BJ195" s="402"/>
      <c r="BK195" s="402"/>
      <c r="BL195" s="402"/>
      <c r="BM195" s="402"/>
      <c r="BN195" s="402"/>
      <c r="BO195" s="402"/>
      <c r="BP195" s="402"/>
      <c r="BQ195" s="402"/>
      <c r="BR195" s="402"/>
      <c r="BS195" s="402"/>
      <c r="BT195" s="402"/>
      <c r="BU195" s="402"/>
      <c r="BV195" s="402"/>
      <c r="BW195" s="402"/>
      <c r="BX195" s="402"/>
      <c r="BY195" s="355" t="s">
        <v>257</v>
      </c>
      <c r="BZ195" s="355" t="s">
        <v>1773</v>
      </c>
      <c r="CA195" s="355" t="s">
        <v>1774</v>
      </c>
      <c r="CB195" s="355" t="s">
        <v>1775</v>
      </c>
      <c r="CF195" s="351" t="s">
        <v>26</v>
      </c>
      <c r="CG195" s="351" t="s">
        <v>140</v>
      </c>
      <c r="CH195" s="352">
        <v>49</v>
      </c>
      <c r="CI195" s="352">
        <v>1920</v>
      </c>
    </row>
    <row r="196" spans="5:87" ht="14.25" customHeight="1" x14ac:dyDescent="0.25">
      <c r="E196" s="364">
        <v>3</v>
      </c>
      <c r="F196" s="368">
        <v>4</v>
      </c>
      <c r="G196" s="214">
        <f t="shared" si="36"/>
        <v>1</v>
      </c>
      <c r="H196" s="366">
        <v>-3</v>
      </c>
      <c r="I196" s="366">
        <v>5</v>
      </c>
      <c r="J196" s="408">
        <f t="shared" si="37"/>
        <v>0</v>
      </c>
      <c r="K196" s="403" t="str">
        <f t="shared" ref="K196:K218" si="48">IF(J196&gt;$B$3,$BY196,IF(J196&lt;$B$5,$BZ196,""))</f>
        <v/>
      </c>
      <c r="L196" s="381">
        <v>4</v>
      </c>
      <c r="M196" s="408">
        <f t="shared" si="38"/>
        <v>8</v>
      </c>
      <c r="N196" s="403" t="str">
        <f t="shared" ref="N196:N218" si="49">IF(M196&gt;$B$3,$CB196,IF(M196&lt;$B$5,$CA196,""))</f>
        <v>se confronter aux grandes forces</v>
      </c>
      <c r="O196" s="410" t="s">
        <v>140</v>
      </c>
      <c r="P196" s="418"/>
      <c r="Q196" s="418"/>
      <c r="R196" s="418"/>
      <c r="S196" s="402"/>
      <c r="T196" s="402" t="str">
        <f t="shared" si="39"/>
        <v>--</v>
      </c>
      <c r="U196" s="428">
        <f t="shared" si="40"/>
        <v>0</v>
      </c>
      <c r="V196" s="408">
        <f t="shared" si="41"/>
        <v>0</v>
      </c>
      <c r="W196" s="403" t="str">
        <f t="shared" ref="W196:W218" si="50">IF(V196&gt;$B$3,$BY196,IF(V196&lt;$B$5,$BZ196,""))</f>
        <v/>
      </c>
      <c r="X196" s="381">
        <v>4</v>
      </c>
      <c r="Y196" s="408">
        <f t="shared" si="42"/>
        <v>4</v>
      </c>
      <c r="Z196" s="403" t="str">
        <f t="shared" ref="Z196:Z218" si="51">IF(Y196&gt;$B$3,$CB196,IF(Y196&lt;$B$5,$CA196,""))</f>
        <v>se confronter aux grandes forces</v>
      </c>
      <c r="AB196" s="369">
        <v>4</v>
      </c>
      <c r="AC196" s="402"/>
      <c r="AD196" s="402"/>
      <c r="AE196" s="402"/>
      <c r="AF196" s="402"/>
      <c r="AG196" s="402"/>
      <c r="AH196" s="402"/>
      <c r="AI196" s="402"/>
      <c r="AJ196" s="402"/>
      <c r="AK196" s="402">
        <v>0</v>
      </c>
      <c r="AL196" s="402">
        <v>8</v>
      </c>
      <c r="AM196" s="402">
        <v>0</v>
      </c>
      <c r="AN196" s="402">
        <v>4</v>
      </c>
      <c r="AO196" s="402"/>
      <c r="AP196" s="402"/>
      <c r="AQ196" s="402"/>
      <c r="AR196" s="408">
        <f t="shared" si="43"/>
        <v>0</v>
      </c>
      <c r="AS196" s="402" t="str">
        <f t="shared" si="44"/>
        <v/>
      </c>
      <c r="AT196" s="402" t="str">
        <f t="shared" si="45"/>
        <v/>
      </c>
      <c r="AU196" s="402" t="str">
        <f t="shared" si="46"/>
        <v/>
      </c>
      <c r="AV196" s="402" t="str">
        <f t="shared" si="47"/>
        <v/>
      </c>
      <c r="AW196" s="402"/>
      <c r="AX196" s="402"/>
      <c r="AY196" s="402"/>
      <c r="AZ196" s="402"/>
      <c r="BA196" s="402"/>
      <c r="BB196" s="402"/>
      <c r="BC196" s="402"/>
      <c r="BD196" s="402"/>
      <c r="BE196" s="402"/>
      <c r="BF196" s="402"/>
      <c r="BG196" s="402"/>
      <c r="BH196" s="402"/>
      <c r="BI196" s="402"/>
      <c r="BJ196" s="402"/>
      <c r="BK196" s="402"/>
      <c r="BL196" s="402"/>
      <c r="BM196" s="402"/>
      <c r="BN196" s="402"/>
      <c r="BO196" s="402"/>
      <c r="BP196" s="402"/>
      <c r="BQ196" s="402"/>
      <c r="BR196" s="402"/>
      <c r="BS196" s="402"/>
      <c r="BT196" s="402"/>
      <c r="BU196" s="402"/>
      <c r="BV196" s="402"/>
      <c r="BW196" s="402"/>
      <c r="BX196" s="402"/>
      <c r="BY196" s="355" t="s">
        <v>1776</v>
      </c>
      <c r="BZ196" s="355" t="s">
        <v>258</v>
      </c>
      <c r="CA196" s="355" t="s">
        <v>1777</v>
      </c>
      <c r="CB196" s="355" t="s">
        <v>259</v>
      </c>
      <c r="CF196" s="351" t="s">
        <v>26</v>
      </c>
      <c r="CG196" s="351" t="s">
        <v>140</v>
      </c>
      <c r="CH196" s="352">
        <v>49</v>
      </c>
      <c r="CI196" s="352">
        <v>1930</v>
      </c>
    </row>
    <row r="197" spans="5:87" ht="14.25" customHeight="1" x14ac:dyDescent="0.25">
      <c r="E197" s="364">
        <v>3</v>
      </c>
      <c r="F197" s="368">
        <v>5</v>
      </c>
      <c r="G197" s="214">
        <f t="shared" ref="G197:G218" si="52">ABS(ROUND(H197/5,0))</f>
        <v>3</v>
      </c>
      <c r="H197" s="366">
        <v>-14</v>
      </c>
      <c r="I197" s="366">
        <v>1</v>
      </c>
      <c r="J197" s="408">
        <f t="shared" ref="J197:J218" si="53">AK197</f>
        <v>0</v>
      </c>
      <c r="K197" s="403" t="str">
        <f t="shared" si="48"/>
        <v/>
      </c>
      <c r="L197" s="381">
        <v>5</v>
      </c>
      <c r="M197" s="408">
        <f t="shared" ref="M197:M218" si="54">AL197</f>
        <v>7</v>
      </c>
      <c r="N197" s="403" t="str">
        <f t="shared" si="49"/>
        <v>se battre pour avoir plus / individualisme excessif</v>
      </c>
      <c r="O197" s="410" t="s">
        <v>141</v>
      </c>
      <c r="P197" s="418"/>
      <c r="Q197" s="418"/>
      <c r="R197" s="418"/>
      <c r="S197" s="402"/>
      <c r="T197" s="402" t="str">
        <f t="shared" ref="T197:T218" si="55">CONCATENATE(AS197,"-",AT197,"-",AU197)</f>
        <v>--</v>
      </c>
      <c r="U197" s="428">
        <f t="shared" ref="U197:U218" si="56">AR197</f>
        <v>0</v>
      </c>
      <c r="V197" s="408">
        <f t="shared" ref="V197:V218" si="57">AM197</f>
        <v>0</v>
      </c>
      <c r="W197" s="403" t="str">
        <f t="shared" si="50"/>
        <v/>
      </c>
      <c r="X197" s="381">
        <v>5</v>
      </c>
      <c r="Y197" s="408">
        <f t="shared" ref="Y197:Y218" si="58">AN197</f>
        <v>5</v>
      </c>
      <c r="Z197" s="403" t="str">
        <f t="shared" si="51"/>
        <v>se battre pour avoir plus / individualisme excessif</v>
      </c>
      <c r="AB197" s="369">
        <v>5</v>
      </c>
      <c r="AC197" s="402"/>
      <c r="AD197" s="402"/>
      <c r="AE197" s="402"/>
      <c r="AF197" s="402"/>
      <c r="AG197" s="402"/>
      <c r="AH197" s="402"/>
      <c r="AI197" s="402"/>
      <c r="AJ197" s="402"/>
      <c r="AK197" s="402">
        <v>0</v>
      </c>
      <c r="AL197" s="402">
        <v>7</v>
      </c>
      <c r="AM197" s="402">
        <v>0</v>
      </c>
      <c r="AN197" s="402">
        <v>5</v>
      </c>
      <c r="AO197" s="402"/>
      <c r="AP197" s="402"/>
      <c r="AQ197" s="402"/>
      <c r="AR197" s="408">
        <f t="shared" ref="AR197:AR218" si="59">IF(AK197*AM197&lt;0,ABS(AK197-AM197),0)</f>
        <v>0</v>
      </c>
      <c r="AS197" s="402" t="str">
        <f t="shared" ref="AS197:AS218" si="60">IF(AR197&gt;0,"Tension","")</f>
        <v/>
      </c>
      <c r="AT197" s="402" t="str">
        <f t="shared" ref="AT197:AT218" si="61">IF(AND(AK197&lt;0,AL197&gt;0),"Blocage_droite",IF(AND(AK197&lt;0,AL197=0),"Limite_droite",""))</f>
        <v/>
      </c>
      <c r="AU197" s="402" t="str">
        <f t="shared" ref="AU197:AU218" si="62">IF(AND(AM197&lt;0,AN197&gt;0),"Blocage_gauche",IF(AND(AM197&lt;0,AN197=0),"Limite_gauche",""))</f>
        <v/>
      </c>
      <c r="AV197" s="402" t="str">
        <f t="shared" ref="AV197:AV218" si="63">IF(AND(AM197&lt;0,AN197&gt;0),"Blocage_gauche",IF(AND(AM197&lt;0,AN197=0),"Limite_gauche",""))</f>
        <v/>
      </c>
      <c r="AW197" s="402"/>
      <c r="AX197" s="402"/>
      <c r="AY197" s="402"/>
      <c r="AZ197" s="402"/>
      <c r="BA197" s="402"/>
      <c r="BB197" s="402"/>
      <c r="BC197" s="402"/>
      <c r="BD197" s="402"/>
      <c r="BE197" s="402"/>
      <c r="BF197" s="402"/>
      <c r="BG197" s="402"/>
      <c r="BH197" s="402"/>
      <c r="BI197" s="402"/>
      <c r="BJ197" s="402"/>
      <c r="BK197" s="402"/>
      <c r="BL197" s="402"/>
      <c r="BM197" s="402"/>
      <c r="BN197" s="402"/>
      <c r="BO197" s="402"/>
      <c r="BP197" s="402"/>
      <c r="BQ197" s="402"/>
      <c r="BR197" s="402"/>
      <c r="BS197" s="402"/>
      <c r="BT197" s="402"/>
      <c r="BU197" s="402"/>
      <c r="BV197" s="402"/>
      <c r="BW197" s="402"/>
      <c r="BX197" s="402"/>
      <c r="BY197" s="355" t="s">
        <v>1778</v>
      </c>
      <c r="BZ197" s="355" t="s">
        <v>1779</v>
      </c>
      <c r="CA197" s="355" t="s">
        <v>1780</v>
      </c>
      <c r="CB197" s="355" t="s">
        <v>1781</v>
      </c>
      <c r="CF197" s="351" t="s">
        <v>29</v>
      </c>
      <c r="CG197" s="351" t="s">
        <v>141</v>
      </c>
      <c r="CH197" s="352">
        <v>50</v>
      </c>
      <c r="CI197" s="352">
        <v>1940</v>
      </c>
    </row>
    <row r="198" spans="5:87" ht="14.25" customHeight="1" x14ac:dyDescent="0.25">
      <c r="E198" s="364">
        <v>3</v>
      </c>
      <c r="F198" s="368">
        <v>5</v>
      </c>
      <c r="G198" s="214">
        <f t="shared" si="52"/>
        <v>1</v>
      </c>
      <c r="H198" s="366">
        <v>4</v>
      </c>
      <c r="I198" s="366">
        <v>4</v>
      </c>
      <c r="J198" s="408">
        <f t="shared" si="53"/>
        <v>0</v>
      </c>
      <c r="K198" s="403" t="str">
        <f t="shared" si="48"/>
        <v/>
      </c>
      <c r="L198" s="381">
        <v>5</v>
      </c>
      <c r="M198" s="408">
        <f t="shared" si="54"/>
        <v>-10</v>
      </c>
      <c r="N198" s="403" t="str">
        <f t="shared" si="49"/>
        <v>être respecté et reconnu par les plans supérieurs ou pour sa spiritualité</v>
      </c>
      <c r="O198" s="413" t="s">
        <v>141</v>
      </c>
      <c r="P198" s="421"/>
      <c r="Q198" s="421"/>
      <c r="R198" s="421"/>
      <c r="S198" s="402"/>
      <c r="T198" s="402" t="str">
        <f t="shared" si="55"/>
        <v>--</v>
      </c>
      <c r="U198" s="428">
        <f t="shared" si="56"/>
        <v>0</v>
      </c>
      <c r="V198" s="408">
        <f t="shared" si="57"/>
        <v>0</v>
      </c>
      <c r="W198" s="403" t="str">
        <f t="shared" si="50"/>
        <v/>
      </c>
      <c r="X198" s="381">
        <v>5</v>
      </c>
      <c r="Y198" s="408">
        <f t="shared" si="58"/>
        <v>4</v>
      </c>
      <c r="Z198" s="403" t="str">
        <f t="shared" si="51"/>
        <v>besoin excessif d'être respecté et reconnu sur le plan spirituel</v>
      </c>
      <c r="AB198" s="369">
        <v>5</v>
      </c>
      <c r="AC198" s="402"/>
      <c r="AD198" s="402"/>
      <c r="AE198" s="402"/>
      <c r="AF198" s="402"/>
      <c r="AG198" s="402"/>
      <c r="AH198" s="402"/>
      <c r="AI198" s="402"/>
      <c r="AJ198" s="402"/>
      <c r="AK198" s="402">
        <v>0</v>
      </c>
      <c r="AL198" s="402">
        <v>-10</v>
      </c>
      <c r="AM198" s="402">
        <v>0</v>
      </c>
      <c r="AN198" s="402">
        <v>4</v>
      </c>
      <c r="AO198" s="402"/>
      <c r="AP198" s="402"/>
      <c r="AQ198" s="402"/>
      <c r="AR198" s="408">
        <f t="shared" si="59"/>
        <v>0</v>
      </c>
      <c r="AS198" s="402" t="str">
        <f t="shared" si="60"/>
        <v/>
      </c>
      <c r="AT198" s="402" t="str">
        <f t="shared" si="61"/>
        <v/>
      </c>
      <c r="AU198" s="402" t="str">
        <f t="shared" si="62"/>
        <v/>
      </c>
      <c r="AV198" s="402" t="str">
        <f t="shared" si="63"/>
        <v/>
      </c>
      <c r="AW198" s="402"/>
      <c r="AX198" s="402"/>
      <c r="AY198" s="402"/>
      <c r="AZ198" s="402"/>
      <c r="BA198" s="402"/>
      <c r="BB198" s="402"/>
      <c r="BC198" s="402"/>
      <c r="BD198" s="402"/>
      <c r="BE198" s="402"/>
      <c r="BF198" s="402"/>
      <c r="BG198" s="402"/>
      <c r="BH198" s="402"/>
      <c r="BI198" s="402"/>
      <c r="BJ198" s="402"/>
      <c r="BK198" s="402"/>
      <c r="BL198" s="402"/>
      <c r="BM198" s="402"/>
      <c r="BN198" s="402"/>
      <c r="BO198" s="402"/>
      <c r="BP198" s="402"/>
      <c r="BQ198" s="402"/>
      <c r="BR198" s="402"/>
      <c r="BS198" s="402"/>
      <c r="BT198" s="402"/>
      <c r="BU198" s="402"/>
      <c r="BV198" s="402"/>
      <c r="BW198" s="402"/>
      <c r="BX198" s="402"/>
      <c r="BY198" s="384" t="s">
        <v>1782</v>
      </c>
      <c r="BZ198" s="384" t="s">
        <v>1783</v>
      </c>
      <c r="CA198" s="384" t="s">
        <v>1784</v>
      </c>
      <c r="CB198" s="384" t="s">
        <v>260</v>
      </c>
      <c r="CF198" s="351" t="s">
        <v>29</v>
      </c>
      <c r="CG198" s="351" t="s">
        <v>141</v>
      </c>
      <c r="CH198" s="352">
        <v>50</v>
      </c>
      <c r="CI198" s="352">
        <v>1950</v>
      </c>
    </row>
    <row r="199" spans="5:87" ht="14.25" customHeight="1" x14ac:dyDescent="0.25">
      <c r="E199" s="364">
        <v>3</v>
      </c>
      <c r="F199" s="368">
        <v>6</v>
      </c>
      <c r="G199" s="214">
        <f t="shared" si="52"/>
        <v>0</v>
      </c>
      <c r="H199" s="366">
        <v>2</v>
      </c>
      <c r="I199" s="366">
        <v>4</v>
      </c>
      <c r="J199" s="408">
        <f t="shared" si="53"/>
        <v>3</v>
      </c>
      <c r="K199" s="403" t="str">
        <f t="shared" si="48"/>
        <v>besoin de changer son karma</v>
      </c>
      <c r="L199" s="381">
        <v>6</v>
      </c>
      <c r="M199" s="408">
        <f t="shared" si="54"/>
        <v>8</v>
      </c>
      <c r="N199" s="403" t="str">
        <f t="shared" si="49"/>
        <v>refus du karma des parents / générer des conflits d'autorité sur le plan spirituel</v>
      </c>
      <c r="O199" s="413" t="s">
        <v>142</v>
      </c>
      <c r="P199" s="421"/>
      <c r="Q199" s="421"/>
      <c r="R199" s="421"/>
      <c r="S199" s="402"/>
      <c r="T199" s="402" t="str">
        <f t="shared" si="55"/>
        <v>--</v>
      </c>
      <c r="U199" s="428">
        <f t="shared" si="56"/>
        <v>0</v>
      </c>
      <c r="V199" s="408">
        <f t="shared" si="57"/>
        <v>0</v>
      </c>
      <c r="W199" s="403" t="str">
        <f t="shared" si="50"/>
        <v/>
      </c>
      <c r="X199" s="381">
        <v>6</v>
      </c>
      <c r="Y199" s="408">
        <f t="shared" si="58"/>
        <v>4</v>
      </c>
      <c r="Z199" s="403" t="str">
        <f t="shared" si="51"/>
        <v>refus du karma des parents / générer des conflits d'autorité sur le plan spirituel</v>
      </c>
      <c r="AB199" s="369">
        <v>6</v>
      </c>
      <c r="AC199" s="402"/>
      <c r="AD199" s="402"/>
      <c r="AE199" s="402"/>
      <c r="AF199" s="402"/>
      <c r="AG199" s="402"/>
      <c r="AH199" s="402"/>
      <c r="AI199" s="402"/>
      <c r="AJ199" s="402"/>
      <c r="AK199" s="402">
        <v>3</v>
      </c>
      <c r="AL199" s="402">
        <v>8</v>
      </c>
      <c r="AM199" s="402">
        <v>0</v>
      </c>
      <c r="AN199" s="402">
        <v>4</v>
      </c>
      <c r="AO199" s="402"/>
      <c r="AP199" s="402"/>
      <c r="AQ199" s="402"/>
      <c r="AR199" s="408">
        <f t="shared" si="59"/>
        <v>0</v>
      </c>
      <c r="AS199" s="402" t="str">
        <f t="shared" si="60"/>
        <v/>
      </c>
      <c r="AT199" s="402" t="str">
        <f t="shared" si="61"/>
        <v/>
      </c>
      <c r="AU199" s="402" t="str">
        <f t="shared" si="62"/>
        <v/>
      </c>
      <c r="AV199" s="402" t="str">
        <f t="shared" si="63"/>
        <v/>
      </c>
      <c r="AW199" s="402"/>
      <c r="AX199" s="402"/>
      <c r="AY199" s="402"/>
      <c r="AZ199" s="402"/>
      <c r="BA199" s="402"/>
      <c r="BB199" s="402"/>
      <c r="BC199" s="402"/>
      <c r="BD199" s="402"/>
      <c r="BE199" s="402"/>
      <c r="BF199" s="402"/>
      <c r="BG199" s="402"/>
      <c r="BH199" s="402"/>
      <c r="BI199" s="402"/>
      <c r="BJ199" s="402"/>
      <c r="BK199" s="402"/>
      <c r="BL199" s="402"/>
      <c r="BM199" s="402"/>
      <c r="BN199" s="402"/>
      <c r="BO199" s="402"/>
      <c r="BP199" s="402"/>
      <c r="BQ199" s="402"/>
      <c r="BR199" s="402"/>
      <c r="BS199" s="402"/>
      <c r="BT199" s="402"/>
      <c r="BU199" s="402"/>
      <c r="BV199" s="402"/>
      <c r="BW199" s="402"/>
      <c r="BX199" s="402"/>
      <c r="BY199" s="384" t="s">
        <v>261</v>
      </c>
      <c r="BZ199" s="384" t="s">
        <v>1785</v>
      </c>
      <c r="CA199" s="384" t="s">
        <v>1786</v>
      </c>
      <c r="CB199" s="384" t="s">
        <v>1787</v>
      </c>
      <c r="CF199" s="351" t="s">
        <v>35</v>
      </c>
      <c r="CG199" s="351" t="s">
        <v>142</v>
      </c>
      <c r="CH199" s="352">
        <v>51</v>
      </c>
      <c r="CI199" s="352">
        <v>1960</v>
      </c>
    </row>
    <row r="200" spans="5:87" ht="14.25" customHeight="1" x14ac:dyDescent="0.25">
      <c r="E200" s="364">
        <v>3</v>
      </c>
      <c r="F200" s="368">
        <v>6</v>
      </c>
      <c r="G200" s="214">
        <f t="shared" si="52"/>
        <v>1</v>
      </c>
      <c r="H200" s="366">
        <v>5</v>
      </c>
      <c r="I200" s="366">
        <v>4</v>
      </c>
      <c r="J200" s="408">
        <f t="shared" si="53"/>
        <v>0</v>
      </c>
      <c r="K200" s="403" t="str">
        <f t="shared" si="48"/>
        <v/>
      </c>
      <c r="L200" s="381">
        <v>6</v>
      </c>
      <c r="M200" s="408">
        <f t="shared" si="54"/>
        <v>5</v>
      </c>
      <c r="N200" s="403" t="str">
        <f t="shared" si="49"/>
        <v>résistance et révolte chroniques / générer des déséquilibres</v>
      </c>
      <c r="O200" s="413" t="s">
        <v>142</v>
      </c>
      <c r="P200" s="421"/>
      <c r="Q200" s="421"/>
      <c r="R200" s="421"/>
      <c r="S200" s="402"/>
      <c r="T200" s="402" t="str">
        <f t="shared" si="55"/>
        <v>--</v>
      </c>
      <c r="U200" s="428">
        <f t="shared" si="56"/>
        <v>0</v>
      </c>
      <c r="V200" s="408">
        <f t="shared" si="57"/>
        <v>0</v>
      </c>
      <c r="W200" s="403" t="str">
        <f t="shared" si="50"/>
        <v/>
      </c>
      <c r="X200" s="381">
        <v>6</v>
      </c>
      <c r="Y200" s="408">
        <f t="shared" si="58"/>
        <v>2</v>
      </c>
      <c r="Z200" s="403" t="str">
        <f t="shared" si="51"/>
        <v>résistance et révolte chroniques / générer des déséquilibres</v>
      </c>
      <c r="AB200" s="369">
        <v>6</v>
      </c>
      <c r="AC200" s="402"/>
      <c r="AD200" s="402"/>
      <c r="AE200" s="402"/>
      <c r="AF200" s="402"/>
      <c r="AG200" s="402"/>
      <c r="AH200" s="402"/>
      <c r="AI200" s="402"/>
      <c r="AJ200" s="402"/>
      <c r="AK200" s="402">
        <v>0</v>
      </c>
      <c r="AL200" s="402">
        <v>5</v>
      </c>
      <c r="AM200" s="402">
        <v>0</v>
      </c>
      <c r="AN200" s="402">
        <v>2</v>
      </c>
      <c r="AO200" s="402"/>
      <c r="AP200" s="402"/>
      <c r="AQ200" s="402"/>
      <c r="AR200" s="408">
        <f t="shared" si="59"/>
        <v>0</v>
      </c>
      <c r="AS200" s="402" t="str">
        <f t="shared" si="60"/>
        <v/>
      </c>
      <c r="AT200" s="402" t="str">
        <f t="shared" si="61"/>
        <v/>
      </c>
      <c r="AU200" s="402" t="str">
        <f t="shared" si="62"/>
        <v/>
      </c>
      <c r="AV200" s="402" t="str">
        <f t="shared" si="63"/>
        <v/>
      </c>
      <c r="AW200" s="402"/>
      <c r="AX200" s="402"/>
      <c r="AY200" s="402"/>
      <c r="AZ200" s="402"/>
      <c r="BA200" s="402"/>
      <c r="BB200" s="402"/>
      <c r="BC200" s="402"/>
      <c r="BD200" s="402"/>
      <c r="BE200" s="402"/>
      <c r="BF200" s="402"/>
      <c r="BG200" s="402"/>
      <c r="BH200" s="402"/>
      <c r="BI200" s="402"/>
      <c r="BJ200" s="402"/>
      <c r="BK200" s="402"/>
      <c r="BL200" s="402"/>
      <c r="BM200" s="402"/>
      <c r="BN200" s="402"/>
      <c r="BO200" s="402"/>
      <c r="BP200" s="402"/>
      <c r="BQ200" s="402"/>
      <c r="BR200" s="402"/>
      <c r="BS200" s="402"/>
      <c r="BT200" s="402"/>
      <c r="BU200" s="402"/>
      <c r="BV200" s="402"/>
      <c r="BW200" s="402"/>
      <c r="BX200" s="402"/>
      <c r="BY200" s="384" t="s">
        <v>1788</v>
      </c>
      <c r="BZ200" s="384" t="s">
        <v>262</v>
      </c>
      <c r="CA200" s="384" t="s">
        <v>1789</v>
      </c>
      <c r="CB200" s="384" t="s">
        <v>1790</v>
      </c>
      <c r="CF200" s="351" t="s">
        <v>35</v>
      </c>
      <c r="CG200" s="351" t="s">
        <v>142</v>
      </c>
      <c r="CH200" s="352">
        <v>51</v>
      </c>
      <c r="CI200" s="352">
        <v>1970</v>
      </c>
    </row>
    <row r="201" spans="5:87" ht="14.25" customHeight="1" x14ac:dyDescent="0.25">
      <c r="E201" s="364">
        <v>3</v>
      </c>
      <c r="F201" s="368">
        <v>7</v>
      </c>
      <c r="G201" s="214">
        <f t="shared" si="52"/>
        <v>0</v>
      </c>
      <c r="H201" s="366">
        <v>-1</v>
      </c>
      <c r="I201" s="366">
        <v>0</v>
      </c>
      <c r="J201" s="408">
        <f t="shared" si="53"/>
        <v>-7</v>
      </c>
      <c r="K201" s="403" t="str">
        <f t="shared" si="48"/>
        <v>se limiter volontairement ou se sentir limité</v>
      </c>
      <c r="L201" s="381">
        <v>7</v>
      </c>
      <c r="M201" s="408">
        <f t="shared" si="54"/>
        <v>5</v>
      </c>
      <c r="N201" s="403" t="str">
        <f t="shared" si="49"/>
        <v>imposer son idéal ou son idéologie / en conflit avec l'autorité supérieure</v>
      </c>
      <c r="O201" s="413" t="s">
        <v>142</v>
      </c>
      <c r="P201" s="421"/>
      <c r="Q201" s="421"/>
      <c r="R201" s="421"/>
      <c r="S201" s="402"/>
      <c r="T201" s="402" t="str">
        <f t="shared" si="55"/>
        <v>-Blocage_droite-</v>
      </c>
      <c r="U201" s="428">
        <f t="shared" si="56"/>
        <v>0</v>
      </c>
      <c r="V201" s="408">
        <f t="shared" si="57"/>
        <v>0</v>
      </c>
      <c r="W201" s="403" t="str">
        <f t="shared" si="50"/>
        <v/>
      </c>
      <c r="X201" s="381">
        <v>7</v>
      </c>
      <c r="Y201" s="408">
        <f t="shared" si="58"/>
        <v>-3</v>
      </c>
      <c r="Z201" s="403" t="str">
        <f t="shared" si="51"/>
        <v>efficience / se contenter de peu / fonctionner avec ce que l'on a</v>
      </c>
      <c r="AB201" s="369">
        <v>7</v>
      </c>
      <c r="AC201" s="402"/>
      <c r="AD201" s="402"/>
      <c r="AE201" s="402"/>
      <c r="AF201" s="402"/>
      <c r="AG201" s="402"/>
      <c r="AH201" s="402"/>
      <c r="AI201" s="402"/>
      <c r="AJ201" s="402"/>
      <c r="AK201" s="402">
        <v>-7</v>
      </c>
      <c r="AL201" s="402">
        <v>5</v>
      </c>
      <c r="AM201" s="402">
        <v>0</v>
      </c>
      <c r="AN201" s="402">
        <v>-3</v>
      </c>
      <c r="AO201" s="402"/>
      <c r="AP201" s="402"/>
      <c r="AQ201" s="402"/>
      <c r="AR201" s="408">
        <f t="shared" si="59"/>
        <v>0</v>
      </c>
      <c r="AS201" s="402" t="str">
        <f t="shared" si="60"/>
        <v/>
      </c>
      <c r="AT201" s="402" t="str">
        <f t="shared" si="61"/>
        <v>Blocage_droite</v>
      </c>
      <c r="AU201" s="402" t="str">
        <f t="shared" si="62"/>
        <v/>
      </c>
      <c r="AV201" s="402" t="str">
        <f t="shared" si="63"/>
        <v/>
      </c>
      <c r="AW201" s="402"/>
      <c r="AX201" s="402"/>
      <c r="AY201" s="402"/>
      <c r="AZ201" s="402"/>
      <c r="BA201" s="402"/>
      <c r="BB201" s="402"/>
      <c r="BC201" s="402"/>
      <c r="BD201" s="402"/>
      <c r="BE201" s="402"/>
      <c r="BF201" s="402"/>
      <c r="BG201" s="402"/>
      <c r="BH201" s="402"/>
      <c r="BI201" s="402"/>
      <c r="BJ201" s="402"/>
      <c r="BK201" s="402"/>
      <c r="BL201" s="402"/>
      <c r="BM201" s="402"/>
      <c r="BN201" s="402"/>
      <c r="BO201" s="402"/>
      <c r="BP201" s="402"/>
      <c r="BQ201" s="402"/>
      <c r="BR201" s="402"/>
      <c r="BS201" s="402"/>
      <c r="BT201" s="402"/>
      <c r="BU201" s="402"/>
      <c r="BV201" s="402"/>
      <c r="BW201" s="402"/>
      <c r="BX201" s="402"/>
      <c r="BY201" s="384" t="s">
        <v>1791</v>
      </c>
      <c r="BZ201" s="384" t="s">
        <v>263</v>
      </c>
      <c r="CA201" s="384" t="s">
        <v>1792</v>
      </c>
      <c r="CB201" s="384" t="s">
        <v>1793</v>
      </c>
      <c r="CF201" s="351" t="s">
        <v>46</v>
      </c>
      <c r="CG201" s="351" t="s">
        <v>142</v>
      </c>
      <c r="CH201" s="352">
        <v>52</v>
      </c>
      <c r="CI201" s="352">
        <v>1980</v>
      </c>
    </row>
    <row r="202" spans="5:87" ht="14.25" customHeight="1" x14ac:dyDescent="0.25">
      <c r="E202" s="364">
        <v>3</v>
      </c>
      <c r="F202" s="368">
        <v>7</v>
      </c>
      <c r="G202" s="214">
        <f t="shared" si="52"/>
        <v>0</v>
      </c>
      <c r="H202" s="366">
        <v>2</v>
      </c>
      <c r="I202" s="366">
        <v>4</v>
      </c>
      <c r="J202" s="408">
        <f t="shared" si="53"/>
        <v>0</v>
      </c>
      <c r="K202" s="403" t="str">
        <f t="shared" si="48"/>
        <v/>
      </c>
      <c r="L202" s="381">
        <v>7</v>
      </c>
      <c r="M202" s="408">
        <f t="shared" si="54"/>
        <v>9</v>
      </c>
      <c r="N202" s="403" t="str">
        <f t="shared" si="49"/>
        <v>devoir prendre sur soi pour soutenir les autres / devoir affronter ses peurs ancestrales</v>
      </c>
      <c r="O202" s="404" t="s">
        <v>142</v>
      </c>
      <c r="P202" s="422"/>
      <c r="Q202" s="422"/>
      <c r="R202" s="422"/>
      <c r="S202" s="402"/>
      <c r="T202" s="402" t="str">
        <f t="shared" si="55"/>
        <v>--</v>
      </c>
      <c r="U202" s="428">
        <f t="shared" si="56"/>
        <v>0</v>
      </c>
      <c r="V202" s="408">
        <f t="shared" si="57"/>
        <v>0</v>
      </c>
      <c r="W202" s="403" t="str">
        <f t="shared" si="50"/>
        <v/>
      </c>
      <c r="X202" s="381">
        <v>7</v>
      </c>
      <c r="Y202" s="408">
        <f t="shared" si="58"/>
        <v>2</v>
      </c>
      <c r="Z202" s="403" t="str">
        <f t="shared" si="51"/>
        <v>devoir prendre sur soi pour soutenir les autres / devoir affronter ses peurs ancestrales</v>
      </c>
      <c r="AB202" s="369">
        <v>7</v>
      </c>
      <c r="AC202" s="402"/>
      <c r="AD202" s="402"/>
      <c r="AE202" s="402"/>
      <c r="AF202" s="402"/>
      <c r="AG202" s="402"/>
      <c r="AH202" s="402"/>
      <c r="AI202" s="402"/>
      <c r="AJ202" s="402"/>
      <c r="AK202" s="402">
        <v>0</v>
      </c>
      <c r="AL202" s="402">
        <v>9</v>
      </c>
      <c r="AM202" s="402">
        <v>0</v>
      </c>
      <c r="AN202" s="402">
        <v>2</v>
      </c>
      <c r="AO202" s="402"/>
      <c r="AP202" s="402"/>
      <c r="AQ202" s="402"/>
      <c r="AR202" s="408">
        <f t="shared" si="59"/>
        <v>0</v>
      </c>
      <c r="AS202" s="402" t="str">
        <f t="shared" si="60"/>
        <v/>
      </c>
      <c r="AT202" s="402" t="str">
        <f t="shared" si="61"/>
        <v/>
      </c>
      <c r="AU202" s="402" t="str">
        <f t="shared" si="62"/>
        <v/>
      </c>
      <c r="AV202" s="402" t="str">
        <f t="shared" si="63"/>
        <v/>
      </c>
      <c r="AW202" s="402"/>
      <c r="AX202" s="402"/>
      <c r="AY202" s="402"/>
      <c r="AZ202" s="402"/>
      <c r="BA202" s="402"/>
      <c r="BB202" s="402"/>
      <c r="BC202" s="402"/>
      <c r="BD202" s="402"/>
      <c r="BE202" s="402"/>
      <c r="BF202" s="402"/>
      <c r="BG202" s="402"/>
      <c r="BH202" s="402"/>
      <c r="BI202" s="402"/>
      <c r="BJ202" s="402"/>
      <c r="BK202" s="402"/>
      <c r="BL202" s="402"/>
      <c r="BM202" s="402"/>
      <c r="BN202" s="402"/>
      <c r="BO202" s="402"/>
      <c r="BP202" s="402"/>
      <c r="BQ202" s="402"/>
      <c r="BR202" s="402"/>
      <c r="BS202" s="402"/>
      <c r="BT202" s="402"/>
      <c r="BU202" s="402"/>
      <c r="BV202" s="402"/>
      <c r="BW202" s="402"/>
      <c r="BX202" s="402"/>
      <c r="BY202" s="398" t="s">
        <v>1794</v>
      </c>
      <c r="BZ202" s="398" t="s">
        <v>1795</v>
      </c>
      <c r="CA202" s="398" t="s">
        <v>1796</v>
      </c>
      <c r="CB202" s="398" t="s">
        <v>1797</v>
      </c>
      <c r="CF202" s="351" t="s">
        <v>46</v>
      </c>
      <c r="CG202" s="351" t="s">
        <v>142</v>
      </c>
      <c r="CH202" s="352">
        <v>52</v>
      </c>
      <c r="CI202" s="352">
        <v>1990</v>
      </c>
    </row>
    <row r="203" spans="5:87" ht="14.25" customHeight="1" x14ac:dyDescent="0.25">
      <c r="E203" s="364">
        <v>3</v>
      </c>
      <c r="F203" s="368">
        <v>8</v>
      </c>
      <c r="G203" s="214">
        <f t="shared" si="52"/>
        <v>0</v>
      </c>
      <c r="H203" s="366">
        <v>0</v>
      </c>
      <c r="I203" s="366">
        <v>0</v>
      </c>
      <c r="J203" s="408">
        <f t="shared" si="53"/>
        <v>0</v>
      </c>
      <c r="K203" s="403" t="str">
        <f t="shared" si="48"/>
        <v/>
      </c>
      <c r="L203" s="381">
        <v>8</v>
      </c>
      <c r="M203" s="408">
        <f t="shared" si="54"/>
        <v>4</v>
      </c>
      <c r="N203" s="403" t="str">
        <f t="shared" si="49"/>
        <v>avoir le collectif contre soi / devoir faire face aux imprévus / avoir une personnalité éclatée</v>
      </c>
      <c r="O203" s="404" t="s">
        <v>142</v>
      </c>
      <c r="P203" s="422"/>
      <c r="Q203" s="422"/>
      <c r="R203" s="422"/>
      <c r="S203" s="402"/>
      <c r="T203" s="402" t="str">
        <f t="shared" si="55"/>
        <v>--</v>
      </c>
      <c r="U203" s="428">
        <f t="shared" si="56"/>
        <v>0</v>
      </c>
      <c r="V203" s="408">
        <f t="shared" si="57"/>
        <v>0</v>
      </c>
      <c r="W203" s="403" t="str">
        <f t="shared" si="50"/>
        <v/>
      </c>
      <c r="X203" s="381">
        <v>8</v>
      </c>
      <c r="Y203" s="408">
        <f t="shared" si="58"/>
        <v>-3</v>
      </c>
      <c r="Z203" s="403" t="str">
        <f t="shared" si="51"/>
        <v>capactié à retrouver le calme en restant centré sur soi</v>
      </c>
      <c r="AB203" s="369">
        <v>8</v>
      </c>
      <c r="AC203" s="402"/>
      <c r="AD203" s="402"/>
      <c r="AE203" s="402"/>
      <c r="AF203" s="402"/>
      <c r="AG203" s="402"/>
      <c r="AH203" s="402"/>
      <c r="AI203" s="402"/>
      <c r="AJ203" s="402"/>
      <c r="AK203" s="402">
        <v>0</v>
      </c>
      <c r="AL203" s="402">
        <v>4</v>
      </c>
      <c r="AM203" s="402">
        <v>0</v>
      </c>
      <c r="AN203" s="402">
        <v>-3</v>
      </c>
      <c r="AO203" s="402"/>
      <c r="AP203" s="402"/>
      <c r="AQ203" s="402"/>
      <c r="AR203" s="408">
        <f t="shared" si="59"/>
        <v>0</v>
      </c>
      <c r="AS203" s="402" t="str">
        <f t="shared" si="60"/>
        <v/>
      </c>
      <c r="AT203" s="402" t="str">
        <f t="shared" si="61"/>
        <v/>
      </c>
      <c r="AU203" s="402" t="str">
        <f t="shared" si="62"/>
        <v/>
      </c>
      <c r="AV203" s="402" t="str">
        <f t="shared" si="63"/>
        <v/>
      </c>
      <c r="AW203" s="402"/>
      <c r="AX203" s="402"/>
      <c r="AY203" s="402"/>
      <c r="AZ203" s="402"/>
      <c r="BA203" s="402"/>
      <c r="BB203" s="402"/>
      <c r="BC203" s="402"/>
      <c r="BD203" s="402"/>
      <c r="BE203" s="402"/>
      <c r="BF203" s="402"/>
      <c r="BG203" s="402"/>
      <c r="BH203" s="402"/>
      <c r="BI203" s="402"/>
      <c r="BJ203" s="402"/>
      <c r="BK203" s="402"/>
      <c r="BL203" s="402"/>
      <c r="BM203" s="402"/>
      <c r="BN203" s="402"/>
      <c r="BO203" s="402"/>
      <c r="BP203" s="402"/>
      <c r="BQ203" s="402"/>
      <c r="BR203" s="402"/>
      <c r="BS203" s="402"/>
      <c r="BT203" s="402"/>
      <c r="BU203" s="402"/>
      <c r="BV203" s="402"/>
      <c r="BW203" s="402"/>
      <c r="BX203" s="402"/>
      <c r="BY203" s="398" t="s">
        <v>1798</v>
      </c>
      <c r="BZ203" s="398" t="s">
        <v>1799</v>
      </c>
      <c r="CA203" s="398" t="s">
        <v>265</v>
      </c>
      <c r="CB203" s="398" t="s">
        <v>1800</v>
      </c>
      <c r="CF203" s="351" t="s">
        <v>133</v>
      </c>
      <c r="CG203" s="351" t="s">
        <v>142</v>
      </c>
      <c r="CH203" s="352">
        <v>53</v>
      </c>
      <c r="CI203" s="352">
        <v>2000</v>
      </c>
    </row>
    <row r="204" spans="5:87" ht="14.25" customHeight="1" x14ac:dyDescent="0.25">
      <c r="E204" s="364">
        <v>3</v>
      </c>
      <c r="F204" s="368">
        <v>8</v>
      </c>
      <c r="G204" s="214">
        <f t="shared" si="52"/>
        <v>0</v>
      </c>
      <c r="H204" s="366">
        <v>1</v>
      </c>
      <c r="I204" s="366">
        <v>0</v>
      </c>
      <c r="J204" s="408">
        <f t="shared" si="53"/>
        <v>0</v>
      </c>
      <c r="K204" s="403" t="str">
        <f t="shared" si="48"/>
        <v/>
      </c>
      <c r="L204" s="381">
        <v>8</v>
      </c>
      <c r="M204" s="408">
        <f t="shared" si="54"/>
        <v>4</v>
      </c>
      <c r="N204" s="403" t="str">
        <f t="shared" si="49"/>
        <v>refus de se laisser imposer par les autres / devoir défendre sa liberté</v>
      </c>
      <c r="O204" s="404" t="s">
        <v>142</v>
      </c>
      <c r="P204" s="422"/>
      <c r="Q204" s="422"/>
      <c r="R204" s="422"/>
      <c r="S204" s="402"/>
      <c r="T204" s="402" t="str">
        <f t="shared" si="55"/>
        <v>--</v>
      </c>
      <c r="U204" s="428">
        <f t="shared" si="56"/>
        <v>0</v>
      </c>
      <c r="V204" s="408">
        <f t="shared" si="57"/>
        <v>0</v>
      </c>
      <c r="W204" s="403" t="str">
        <f t="shared" si="50"/>
        <v/>
      </c>
      <c r="X204" s="381">
        <v>8</v>
      </c>
      <c r="Y204" s="408">
        <f t="shared" si="58"/>
        <v>2</v>
      </c>
      <c r="Z204" s="403" t="str">
        <f t="shared" si="51"/>
        <v>refus de se laisser imposer par les autres / devoir défendre sa liberté</v>
      </c>
      <c r="AB204" s="369">
        <v>8</v>
      </c>
      <c r="AC204" s="402"/>
      <c r="AD204" s="402"/>
      <c r="AE204" s="402"/>
      <c r="AF204" s="402"/>
      <c r="AG204" s="402"/>
      <c r="AH204" s="402"/>
      <c r="AI204" s="402"/>
      <c r="AJ204" s="402"/>
      <c r="AK204" s="402">
        <v>0</v>
      </c>
      <c r="AL204" s="402">
        <v>4</v>
      </c>
      <c r="AM204" s="402">
        <v>0</v>
      </c>
      <c r="AN204" s="402">
        <v>2</v>
      </c>
      <c r="AO204" s="402"/>
      <c r="AP204" s="402"/>
      <c r="AQ204" s="402"/>
      <c r="AR204" s="408">
        <f t="shared" si="59"/>
        <v>0</v>
      </c>
      <c r="AS204" s="402" t="str">
        <f t="shared" si="60"/>
        <v/>
      </c>
      <c r="AT204" s="402" t="str">
        <f t="shared" si="61"/>
        <v/>
      </c>
      <c r="AU204" s="402" t="str">
        <f t="shared" si="62"/>
        <v/>
      </c>
      <c r="AV204" s="402" t="str">
        <f t="shared" si="63"/>
        <v/>
      </c>
      <c r="AW204" s="402"/>
      <c r="AX204" s="402"/>
      <c r="AY204" s="402"/>
      <c r="AZ204" s="402"/>
      <c r="BA204" s="402"/>
      <c r="BB204" s="402"/>
      <c r="BC204" s="402"/>
      <c r="BD204" s="402"/>
      <c r="BE204" s="402"/>
      <c r="BF204" s="402"/>
      <c r="BG204" s="402"/>
      <c r="BH204" s="402"/>
      <c r="BI204" s="402"/>
      <c r="BJ204" s="402"/>
      <c r="BK204" s="402"/>
      <c r="BL204" s="402"/>
      <c r="BM204" s="402"/>
      <c r="BN204" s="402"/>
      <c r="BO204" s="402"/>
      <c r="BP204" s="402"/>
      <c r="BQ204" s="402"/>
      <c r="BR204" s="402"/>
      <c r="BS204" s="402"/>
      <c r="BT204" s="402"/>
      <c r="BU204" s="402"/>
      <c r="BV204" s="402"/>
      <c r="BW204" s="402"/>
      <c r="BX204" s="402"/>
      <c r="BY204" s="398" t="s">
        <v>266</v>
      </c>
      <c r="BZ204" s="398" t="s">
        <v>1801</v>
      </c>
      <c r="CA204" s="398" t="s">
        <v>267</v>
      </c>
      <c r="CB204" s="398" t="s">
        <v>1802</v>
      </c>
      <c r="CF204" s="351" t="s">
        <v>133</v>
      </c>
      <c r="CG204" s="351" t="s">
        <v>142</v>
      </c>
      <c r="CH204" s="352">
        <v>53</v>
      </c>
      <c r="CI204" s="352">
        <v>2010</v>
      </c>
    </row>
    <row r="205" spans="5:87" ht="14.25" customHeight="1" x14ac:dyDescent="0.25">
      <c r="E205" s="364">
        <v>3</v>
      </c>
      <c r="F205" s="368">
        <v>9</v>
      </c>
      <c r="G205" s="214">
        <f t="shared" si="52"/>
        <v>2</v>
      </c>
      <c r="H205" s="366">
        <v>-8</v>
      </c>
      <c r="I205" s="366">
        <v>1</v>
      </c>
      <c r="J205" s="408">
        <f t="shared" si="53"/>
        <v>0</v>
      </c>
      <c r="K205" s="403" t="str">
        <f t="shared" si="48"/>
        <v/>
      </c>
      <c r="L205" s="381">
        <v>9</v>
      </c>
      <c r="M205" s="408">
        <f t="shared" si="54"/>
        <v>-4</v>
      </c>
      <c r="N205" s="403" t="str">
        <f t="shared" si="49"/>
        <v>être clair sur qui l'on est / ne pas générer de dépendances sur aucun plan</v>
      </c>
      <c r="O205" s="404" t="s">
        <v>142</v>
      </c>
      <c r="P205" s="422"/>
      <c r="Q205" s="422"/>
      <c r="R205" s="422"/>
      <c r="S205" s="402"/>
      <c r="T205" s="402" t="str">
        <f t="shared" si="55"/>
        <v>--</v>
      </c>
      <c r="U205" s="428">
        <f t="shared" si="56"/>
        <v>0</v>
      </c>
      <c r="V205" s="408">
        <f t="shared" si="57"/>
        <v>0</v>
      </c>
      <c r="W205" s="403" t="str">
        <f t="shared" si="50"/>
        <v/>
      </c>
      <c r="X205" s="381">
        <v>9</v>
      </c>
      <c r="Y205" s="408">
        <f t="shared" si="58"/>
        <v>2</v>
      </c>
      <c r="Z205" s="403" t="str">
        <f t="shared" si="51"/>
        <v>dépendance affective (proche / maître spirituel / défunt) / rôle exagéré ou inapproprié</v>
      </c>
      <c r="AB205" s="369">
        <v>9</v>
      </c>
      <c r="AC205" s="402"/>
      <c r="AD205" s="402"/>
      <c r="AE205" s="402"/>
      <c r="AF205" s="402"/>
      <c r="AG205" s="402"/>
      <c r="AH205" s="402"/>
      <c r="AI205" s="402"/>
      <c r="AJ205" s="402"/>
      <c r="AK205" s="402">
        <v>0</v>
      </c>
      <c r="AL205" s="402">
        <v>-4</v>
      </c>
      <c r="AM205" s="402">
        <v>0</v>
      </c>
      <c r="AN205" s="402">
        <v>2</v>
      </c>
      <c r="AO205" s="402"/>
      <c r="AP205" s="402"/>
      <c r="AQ205" s="402"/>
      <c r="AR205" s="408">
        <f t="shared" si="59"/>
        <v>0</v>
      </c>
      <c r="AS205" s="402" t="str">
        <f t="shared" si="60"/>
        <v/>
      </c>
      <c r="AT205" s="402" t="str">
        <f t="shared" si="61"/>
        <v/>
      </c>
      <c r="AU205" s="402" t="str">
        <f t="shared" si="62"/>
        <v/>
      </c>
      <c r="AV205" s="402" t="str">
        <f t="shared" si="63"/>
        <v/>
      </c>
      <c r="AW205" s="402"/>
      <c r="AX205" s="402"/>
      <c r="AY205" s="402"/>
      <c r="AZ205" s="402"/>
      <c r="BA205" s="402"/>
      <c r="BB205" s="402"/>
      <c r="BC205" s="402"/>
      <c r="BD205" s="402"/>
      <c r="BE205" s="402"/>
      <c r="BF205" s="402"/>
      <c r="BG205" s="402"/>
      <c r="BH205" s="402"/>
      <c r="BI205" s="402"/>
      <c r="BJ205" s="402"/>
      <c r="BK205" s="402"/>
      <c r="BL205" s="402"/>
      <c r="BM205" s="402"/>
      <c r="BN205" s="402"/>
      <c r="BO205" s="402"/>
      <c r="BP205" s="402"/>
      <c r="BQ205" s="402"/>
      <c r="BR205" s="402"/>
      <c r="BS205" s="402"/>
      <c r="BT205" s="402"/>
      <c r="BU205" s="402"/>
      <c r="BV205" s="402"/>
      <c r="BW205" s="402"/>
      <c r="BX205" s="402"/>
      <c r="BY205" s="353" t="s">
        <v>268</v>
      </c>
      <c r="BZ205" s="399" t="s">
        <v>1803</v>
      </c>
      <c r="CA205" s="399" t="s">
        <v>1804</v>
      </c>
      <c r="CB205" s="399" t="s">
        <v>1805</v>
      </c>
      <c r="CF205" s="351" t="s">
        <v>68</v>
      </c>
      <c r="CG205" s="351" t="s">
        <v>142</v>
      </c>
      <c r="CH205" s="352">
        <v>54</v>
      </c>
      <c r="CI205" s="352">
        <v>2020</v>
      </c>
    </row>
    <row r="206" spans="5:87" ht="14.25" customHeight="1" x14ac:dyDescent="0.25">
      <c r="E206" s="364">
        <v>3</v>
      </c>
      <c r="F206" s="368">
        <v>9</v>
      </c>
      <c r="G206" s="214">
        <f t="shared" si="52"/>
        <v>3</v>
      </c>
      <c r="H206" s="366">
        <v>14</v>
      </c>
      <c r="I206" s="366">
        <v>1</v>
      </c>
      <c r="J206" s="408">
        <f t="shared" si="53"/>
        <v>0</v>
      </c>
      <c r="K206" s="403" t="str">
        <f t="shared" si="48"/>
        <v/>
      </c>
      <c r="L206" s="381">
        <v>9</v>
      </c>
      <c r="M206" s="408">
        <f t="shared" si="54"/>
        <v>5</v>
      </c>
      <c r="N206" s="403" t="str">
        <f t="shared" si="49"/>
        <v>forcer le destin pour avancer</v>
      </c>
      <c r="O206" s="414" t="s">
        <v>142</v>
      </c>
      <c r="P206" s="423"/>
      <c r="Q206" s="423"/>
      <c r="R206" s="423"/>
      <c r="S206" s="402"/>
      <c r="T206" s="402" t="str">
        <f t="shared" si="55"/>
        <v>--</v>
      </c>
      <c r="U206" s="428">
        <f t="shared" si="56"/>
        <v>0</v>
      </c>
      <c r="V206" s="408">
        <f t="shared" si="57"/>
        <v>0</v>
      </c>
      <c r="W206" s="403" t="str">
        <f t="shared" si="50"/>
        <v/>
      </c>
      <c r="X206" s="381">
        <v>9</v>
      </c>
      <c r="Y206" s="408">
        <f t="shared" si="58"/>
        <v>-3</v>
      </c>
      <c r="Z206" s="403" t="str">
        <f t="shared" si="51"/>
        <v>en phase avec sa destinée /  foi / utiliser les synchronicités pour décider et avancer</v>
      </c>
      <c r="AB206" s="369">
        <v>9</v>
      </c>
      <c r="AC206" s="402"/>
      <c r="AD206" s="402"/>
      <c r="AE206" s="402"/>
      <c r="AF206" s="402"/>
      <c r="AG206" s="402"/>
      <c r="AH206" s="402"/>
      <c r="AI206" s="402"/>
      <c r="AJ206" s="402"/>
      <c r="AK206" s="402">
        <v>0</v>
      </c>
      <c r="AL206" s="402">
        <v>5</v>
      </c>
      <c r="AM206" s="402">
        <v>0</v>
      </c>
      <c r="AN206" s="402">
        <v>-3</v>
      </c>
      <c r="AO206" s="402"/>
      <c r="AP206" s="402"/>
      <c r="AQ206" s="402"/>
      <c r="AR206" s="408">
        <f t="shared" si="59"/>
        <v>0</v>
      </c>
      <c r="AS206" s="402" t="str">
        <f t="shared" si="60"/>
        <v/>
      </c>
      <c r="AT206" s="402" t="str">
        <f t="shared" si="61"/>
        <v/>
      </c>
      <c r="AU206" s="402" t="str">
        <f t="shared" si="62"/>
        <v/>
      </c>
      <c r="AV206" s="402" t="str">
        <f t="shared" si="63"/>
        <v/>
      </c>
      <c r="AW206" s="402"/>
      <c r="AX206" s="402"/>
      <c r="AY206" s="402"/>
      <c r="AZ206" s="402"/>
      <c r="BA206" s="402"/>
      <c r="BB206" s="402"/>
      <c r="BC206" s="402"/>
      <c r="BD206" s="402"/>
      <c r="BE206" s="402"/>
      <c r="BF206" s="402"/>
      <c r="BG206" s="402"/>
      <c r="BH206" s="402"/>
      <c r="BI206" s="402"/>
      <c r="BJ206" s="402"/>
      <c r="BK206" s="402"/>
      <c r="BL206" s="402"/>
      <c r="BM206" s="402"/>
      <c r="BN206" s="402"/>
      <c r="BO206" s="402"/>
      <c r="BP206" s="402"/>
      <c r="BQ206" s="402"/>
      <c r="BR206" s="402"/>
      <c r="BS206" s="402"/>
      <c r="BT206" s="402"/>
      <c r="BU206" s="402"/>
      <c r="BV206" s="402"/>
      <c r="BW206" s="402"/>
      <c r="BX206" s="402"/>
      <c r="BY206" s="399" t="s">
        <v>1806</v>
      </c>
      <c r="BZ206" s="399" t="s">
        <v>1807</v>
      </c>
      <c r="CA206" s="399" t="s">
        <v>1808</v>
      </c>
      <c r="CB206" s="399" t="s">
        <v>269</v>
      </c>
      <c r="CF206" s="354" t="s">
        <v>68</v>
      </c>
      <c r="CG206" s="354" t="s">
        <v>142</v>
      </c>
      <c r="CH206" s="352">
        <v>54</v>
      </c>
      <c r="CI206" s="352">
        <v>2030</v>
      </c>
    </row>
    <row r="207" spans="5:87" ht="14.25" customHeight="1" x14ac:dyDescent="0.25">
      <c r="E207" s="364">
        <v>3</v>
      </c>
      <c r="F207" s="368">
        <v>10</v>
      </c>
      <c r="G207" s="214">
        <f t="shared" si="52"/>
        <v>3</v>
      </c>
      <c r="H207" s="366">
        <v>-14</v>
      </c>
      <c r="I207" s="366">
        <v>5</v>
      </c>
      <c r="J207" s="408">
        <f t="shared" si="53"/>
        <v>0</v>
      </c>
      <c r="K207" s="403" t="str">
        <f t="shared" si="48"/>
        <v/>
      </c>
      <c r="L207" s="381">
        <v>10</v>
      </c>
      <c r="M207" s="408">
        <f t="shared" si="54"/>
        <v>-6</v>
      </c>
      <c r="N207" s="403" t="str">
        <f t="shared" si="49"/>
        <v>faire plaisir à son corps / sentir à l'avance les besoins de son corps</v>
      </c>
      <c r="O207" s="414" t="s">
        <v>142</v>
      </c>
      <c r="P207" s="423"/>
      <c r="Q207" s="423"/>
      <c r="R207" s="423"/>
      <c r="S207" s="402"/>
      <c r="T207" s="402" t="str">
        <f t="shared" si="55"/>
        <v>--</v>
      </c>
      <c r="U207" s="428">
        <f t="shared" si="56"/>
        <v>0</v>
      </c>
      <c r="V207" s="408">
        <f t="shared" si="57"/>
        <v>3</v>
      </c>
      <c r="W207" s="403" t="str">
        <f t="shared" si="50"/>
        <v>besoin d'extérioriser pour se sentir vivant</v>
      </c>
      <c r="X207" s="381">
        <v>10</v>
      </c>
      <c r="Y207" s="408">
        <f t="shared" si="58"/>
        <v>-3</v>
      </c>
      <c r="Z207" s="403" t="str">
        <f t="shared" si="51"/>
        <v>faire plaisir à son corps / sentir à l'avance les besoins de son corps</v>
      </c>
      <c r="AB207" s="369">
        <v>10</v>
      </c>
      <c r="AC207" s="402"/>
      <c r="AD207" s="402"/>
      <c r="AE207" s="402"/>
      <c r="AF207" s="402"/>
      <c r="AG207" s="402"/>
      <c r="AH207" s="402"/>
      <c r="AI207" s="402"/>
      <c r="AJ207" s="402"/>
      <c r="AK207" s="402">
        <v>0</v>
      </c>
      <c r="AL207" s="402">
        <v>-6</v>
      </c>
      <c r="AM207" s="402">
        <v>3</v>
      </c>
      <c r="AN207" s="402">
        <v>-3</v>
      </c>
      <c r="AO207" s="402"/>
      <c r="AP207" s="402"/>
      <c r="AQ207" s="402"/>
      <c r="AR207" s="408">
        <f t="shared" si="59"/>
        <v>0</v>
      </c>
      <c r="AS207" s="402" t="str">
        <f t="shared" si="60"/>
        <v/>
      </c>
      <c r="AT207" s="402" t="str">
        <f t="shared" si="61"/>
        <v/>
      </c>
      <c r="AU207" s="402" t="str">
        <f t="shared" si="62"/>
        <v/>
      </c>
      <c r="AV207" s="402" t="str">
        <f t="shared" si="63"/>
        <v/>
      </c>
      <c r="AW207" s="402"/>
      <c r="AX207" s="402"/>
      <c r="AY207" s="402"/>
      <c r="AZ207" s="402"/>
      <c r="BA207" s="402"/>
      <c r="BB207" s="402"/>
      <c r="BC207" s="402"/>
      <c r="BD207" s="402"/>
      <c r="BE207" s="402"/>
      <c r="BF207" s="402"/>
      <c r="BG207" s="402"/>
      <c r="BH207" s="402"/>
      <c r="BI207" s="402"/>
      <c r="BJ207" s="402"/>
      <c r="BK207" s="402"/>
      <c r="BL207" s="402"/>
      <c r="BM207" s="402"/>
      <c r="BN207" s="402"/>
      <c r="BO207" s="402"/>
      <c r="BP207" s="402"/>
      <c r="BQ207" s="402"/>
      <c r="BR207" s="402"/>
      <c r="BS207" s="402"/>
      <c r="BT207" s="402"/>
      <c r="BU207" s="402"/>
      <c r="BV207" s="402"/>
      <c r="BW207" s="402"/>
      <c r="BX207" s="402"/>
      <c r="BY207" s="353" t="s">
        <v>270</v>
      </c>
      <c r="BZ207" s="399" t="s">
        <v>1809</v>
      </c>
      <c r="CA207" s="399" t="s">
        <v>1810</v>
      </c>
      <c r="CB207" s="399" t="s">
        <v>1811</v>
      </c>
      <c r="CF207" s="354" t="s">
        <v>78</v>
      </c>
      <c r="CG207" s="354" t="s">
        <v>142</v>
      </c>
      <c r="CH207" s="352">
        <v>55</v>
      </c>
      <c r="CI207" s="352">
        <v>2040</v>
      </c>
    </row>
    <row r="208" spans="5:87" ht="14.25" customHeight="1" x14ac:dyDescent="0.25">
      <c r="E208" s="364">
        <v>3</v>
      </c>
      <c r="F208" s="368">
        <v>10</v>
      </c>
      <c r="G208" s="214">
        <f t="shared" si="52"/>
        <v>1</v>
      </c>
      <c r="H208" s="366">
        <v>5</v>
      </c>
      <c r="I208" s="366">
        <v>4</v>
      </c>
      <c r="J208" s="408">
        <f t="shared" si="53"/>
        <v>0</v>
      </c>
      <c r="K208" s="403" t="str">
        <f t="shared" si="48"/>
        <v/>
      </c>
      <c r="L208" s="381">
        <v>10</v>
      </c>
      <c r="M208" s="408">
        <f t="shared" si="54"/>
        <v>4</v>
      </c>
      <c r="N208" s="403" t="str">
        <f t="shared" si="49"/>
        <v>réprimer son enfant intérieur / tristesse cachée par une fausse joie / vécu traumatisant</v>
      </c>
      <c r="O208" s="414" t="s">
        <v>142</v>
      </c>
      <c r="P208" s="423"/>
      <c r="Q208" s="423"/>
      <c r="R208" s="423"/>
      <c r="S208" s="402"/>
      <c r="T208" s="402" t="str">
        <f t="shared" si="55"/>
        <v>--</v>
      </c>
      <c r="U208" s="428">
        <f t="shared" si="56"/>
        <v>0</v>
      </c>
      <c r="V208" s="408">
        <f t="shared" si="57"/>
        <v>0</v>
      </c>
      <c r="W208" s="403" t="str">
        <f t="shared" si="50"/>
        <v/>
      </c>
      <c r="X208" s="381">
        <v>10</v>
      </c>
      <c r="Y208" s="408">
        <f t="shared" si="58"/>
        <v>-3</v>
      </c>
      <c r="Z208" s="403" t="str">
        <f t="shared" si="51"/>
        <v>joie simple / se sentir accompagné (âme sœur / ange gardien / défunt / être spirituel)</v>
      </c>
      <c r="AB208" s="369">
        <v>10</v>
      </c>
      <c r="AC208" s="402"/>
      <c r="AD208" s="402"/>
      <c r="AE208" s="402"/>
      <c r="AF208" s="402"/>
      <c r="AG208" s="402"/>
      <c r="AH208" s="402"/>
      <c r="AI208" s="402"/>
      <c r="AJ208" s="402"/>
      <c r="AK208" s="402">
        <v>0</v>
      </c>
      <c r="AL208" s="402">
        <v>4</v>
      </c>
      <c r="AM208" s="402">
        <v>0</v>
      </c>
      <c r="AN208" s="402">
        <v>-3</v>
      </c>
      <c r="AO208" s="402"/>
      <c r="AP208" s="402"/>
      <c r="AQ208" s="402"/>
      <c r="AR208" s="408">
        <f t="shared" si="59"/>
        <v>0</v>
      </c>
      <c r="AS208" s="402" t="str">
        <f t="shared" si="60"/>
        <v/>
      </c>
      <c r="AT208" s="402" t="str">
        <f t="shared" si="61"/>
        <v/>
      </c>
      <c r="AU208" s="402" t="str">
        <f t="shared" si="62"/>
        <v/>
      </c>
      <c r="AV208" s="402" t="str">
        <f t="shared" si="63"/>
        <v/>
      </c>
      <c r="AW208" s="402"/>
      <c r="AX208" s="402"/>
      <c r="AY208" s="402"/>
      <c r="AZ208" s="402"/>
      <c r="BA208" s="402"/>
      <c r="BB208" s="402"/>
      <c r="BC208" s="402"/>
      <c r="BD208" s="402"/>
      <c r="BE208" s="402"/>
      <c r="BF208" s="402"/>
      <c r="BG208" s="402"/>
      <c r="BH208" s="402"/>
      <c r="BI208" s="402"/>
      <c r="BJ208" s="402"/>
      <c r="BK208" s="402"/>
      <c r="BL208" s="402"/>
      <c r="BM208" s="402"/>
      <c r="BN208" s="402"/>
      <c r="BO208" s="402"/>
      <c r="BP208" s="402"/>
      <c r="BQ208" s="402"/>
      <c r="BR208" s="402"/>
      <c r="BS208" s="402"/>
      <c r="BT208" s="402"/>
      <c r="BU208" s="402"/>
      <c r="BV208" s="402"/>
      <c r="BW208" s="402"/>
      <c r="BX208" s="402"/>
      <c r="BY208" s="353" t="s">
        <v>1812</v>
      </c>
      <c r="BZ208" s="399" t="s">
        <v>1813</v>
      </c>
      <c r="CA208" s="399" t="s">
        <v>1814</v>
      </c>
      <c r="CB208" s="399" t="s">
        <v>1815</v>
      </c>
      <c r="CF208" s="354" t="s">
        <v>78</v>
      </c>
      <c r="CG208" s="354" t="s">
        <v>142</v>
      </c>
      <c r="CH208" s="352">
        <v>55</v>
      </c>
      <c r="CI208" s="352">
        <v>2050</v>
      </c>
    </row>
    <row r="209" spans="5:87" ht="14.25" customHeight="1" x14ac:dyDescent="0.25">
      <c r="E209" s="364">
        <v>3</v>
      </c>
      <c r="F209" s="368">
        <v>11</v>
      </c>
      <c r="G209" s="214">
        <f t="shared" si="52"/>
        <v>1</v>
      </c>
      <c r="H209" s="366">
        <v>-5</v>
      </c>
      <c r="I209" s="366">
        <v>5</v>
      </c>
      <c r="J209" s="408">
        <f t="shared" si="53"/>
        <v>-3</v>
      </c>
      <c r="K209" s="403" t="str">
        <f t="shared" si="48"/>
        <v>incarnation difficile / souffrance d'être dans un corps / peur de vivre / peur de souffrir</v>
      </c>
      <c r="L209" s="381">
        <v>11</v>
      </c>
      <c r="M209" s="408">
        <f t="shared" si="54"/>
        <v>-6</v>
      </c>
      <c r="N209" s="403" t="str">
        <f t="shared" si="49"/>
        <v>vivre pleinement cette existence</v>
      </c>
      <c r="O209" s="404" t="s">
        <v>142</v>
      </c>
      <c r="P209" s="422"/>
      <c r="Q209" s="422"/>
      <c r="R209" s="422"/>
      <c r="S209" s="402"/>
      <c r="T209" s="402" t="str">
        <f t="shared" si="55"/>
        <v>--</v>
      </c>
      <c r="U209" s="428">
        <f t="shared" si="56"/>
        <v>0</v>
      </c>
      <c r="V209" s="408">
        <f t="shared" si="57"/>
        <v>0</v>
      </c>
      <c r="W209" s="403" t="str">
        <f t="shared" si="50"/>
        <v/>
      </c>
      <c r="X209" s="381">
        <v>11</v>
      </c>
      <c r="Y209" s="408">
        <f t="shared" si="58"/>
        <v>-3</v>
      </c>
      <c r="Z209" s="403" t="str">
        <f t="shared" si="51"/>
        <v>vivre pleinement cette existence</v>
      </c>
      <c r="AB209" s="369">
        <v>11</v>
      </c>
      <c r="AC209" s="402"/>
      <c r="AD209" s="402"/>
      <c r="AE209" s="402"/>
      <c r="AF209" s="402"/>
      <c r="AG209" s="402"/>
      <c r="AH209" s="402"/>
      <c r="AI209" s="402"/>
      <c r="AJ209" s="402"/>
      <c r="AK209" s="402">
        <v>-3</v>
      </c>
      <c r="AL209" s="402">
        <v>-6</v>
      </c>
      <c r="AM209" s="402">
        <v>0</v>
      </c>
      <c r="AN209" s="402">
        <v>-3</v>
      </c>
      <c r="AO209" s="402"/>
      <c r="AP209" s="402"/>
      <c r="AQ209" s="402"/>
      <c r="AR209" s="408">
        <f t="shared" si="59"/>
        <v>0</v>
      </c>
      <c r="AS209" s="402" t="str">
        <f t="shared" si="60"/>
        <v/>
      </c>
      <c r="AT209" s="402" t="str">
        <f t="shared" si="61"/>
        <v/>
      </c>
      <c r="AU209" s="402" t="str">
        <f t="shared" si="62"/>
        <v/>
      </c>
      <c r="AV209" s="402" t="str">
        <f t="shared" si="63"/>
        <v/>
      </c>
      <c r="AW209" s="402"/>
      <c r="AX209" s="402"/>
      <c r="AY209" s="402"/>
      <c r="AZ209" s="402"/>
      <c r="BA209" s="402"/>
      <c r="BB209" s="402"/>
      <c r="BC209" s="402"/>
      <c r="BD209" s="402"/>
      <c r="BE209" s="402"/>
      <c r="BF209" s="402"/>
      <c r="BG209" s="402"/>
      <c r="BH209" s="402"/>
      <c r="BI209" s="402"/>
      <c r="BJ209" s="402"/>
      <c r="BK209" s="402"/>
      <c r="BL209" s="402"/>
      <c r="BM209" s="402"/>
      <c r="BN209" s="402"/>
      <c r="BO209" s="402"/>
      <c r="BP209" s="402"/>
      <c r="BQ209" s="402"/>
      <c r="BR209" s="402"/>
      <c r="BS209" s="402"/>
      <c r="BT209" s="402"/>
      <c r="BU209" s="402"/>
      <c r="BV209" s="402"/>
      <c r="BW209" s="402"/>
      <c r="BX209" s="402"/>
      <c r="BY209" s="353" t="s">
        <v>271</v>
      </c>
      <c r="BZ209" s="399" t="s">
        <v>1816</v>
      </c>
      <c r="CA209" s="399" t="s">
        <v>272</v>
      </c>
      <c r="CB209" s="399" t="s">
        <v>1817</v>
      </c>
      <c r="CF209" s="354" t="s">
        <v>88</v>
      </c>
      <c r="CG209" s="351" t="s">
        <v>142</v>
      </c>
      <c r="CH209" s="352">
        <v>56</v>
      </c>
      <c r="CI209" s="352">
        <v>2060</v>
      </c>
    </row>
    <row r="210" spans="5:87" ht="14.25" customHeight="1" x14ac:dyDescent="0.25">
      <c r="E210" s="364">
        <v>3</v>
      </c>
      <c r="F210" s="368">
        <v>11</v>
      </c>
      <c r="G210" s="214">
        <f t="shared" si="52"/>
        <v>1</v>
      </c>
      <c r="H210" s="366">
        <v>4</v>
      </c>
      <c r="I210" s="366">
        <v>4</v>
      </c>
      <c r="J210" s="408">
        <f t="shared" si="53"/>
        <v>3</v>
      </c>
      <c r="K210" s="403" t="str">
        <f t="shared" si="48"/>
        <v>besoin d'évoluer / besoin d'assouvir ses attentes pour cette vie</v>
      </c>
      <c r="L210" s="381">
        <v>11</v>
      </c>
      <c r="M210" s="408">
        <f t="shared" si="54"/>
        <v>3</v>
      </c>
      <c r="N210" s="403" t="str">
        <f t="shared" si="49"/>
        <v>refus d'utiliser cette incarnation pour se transformer / refus d'évoluer</v>
      </c>
      <c r="O210" s="404" t="s">
        <v>142</v>
      </c>
      <c r="P210" s="422"/>
      <c r="Q210" s="422"/>
      <c r="R210" s="422"/>
      <c r="S210" s="402"/>
      <c r="T210" s="402" t="str">
        <f t="shared" si="55"/>
        <v>--</v>
      </c>
      <c r="U210" s="428">
        <f t="shared" si="56"/>
        <v>0</v>
      </c>
      <c r="V210" s="408">
        <f t="shared" si="57"/>
        <v>0</v>
      </c>
      <c r="W210" s="403" t="str">
        <f t="shared" si="50"/>
        <v/>
      </c>
      <c r="X210" s="381">
        <v>11</v>
      </c>
      <c r="Y210" s="408">
        <f t="shared" si="58"/>
        <v>6</v>
      </c>
      <c r="Z210" s="403" t="str">
        <f t="shared" si="51"/>
        <v>refus d'utiliser cette incarnation pour se transformer / refus d'évoluer</v>
      </c>
      <c r="AB210" s="369">
        <v>11</v>
      </c>
      <c r="AC210" s="402"/>
      <c r="AD210" s="402"/>
      <c r="AE210" s="402"/>
      <c r="AF210" s="402"/>
      <c r="AG210" s="402"/>
      <c r="AH210" s="402"/>
      <c r="AI210" s="402"/>
      <c r="AJ210" s="402"/>
      <c r="AK210" s="402">
        <v>3</v>
      </c>
      <c r="AL210" s="402">
        <v>3</v>
      </c>
      <c r="AM210" s="402">
        <v>0</v>
      </c>
      <c r="AN210" s="402">
        <v>6</v>
      </c>
      <c r="AO210" s="402"/>
      <c r="AP210" s="402"/>
      <c r="AQ210" s="402"/>
      <c r="AR210" s="408">
        <f t="shared" si="59"/>
        <v>0</v>
      </c>
      <c r="AS210" s="402" t="str">
        <f t="shared" si="60"/>
        <v/>
      </c>
      <c r="AT210" s="402" t="str">
        <f t="shared" si="61"/>
        <v/>
      </c>
      <c r="AU210" s="402" t="str">
        <f t="shared" si="62"/>
        <v/>
      </c>
      <c r="AV210" s="402" t="str">
        <f t="shared" si="63"/>
        <v/>
      </c>
      <c r="AW210" s="402"/>
      <c r="AX210" s="402"/>
      <c r="AY210" s="402"/>
      <c r="AZ210" s="402"/>
      <c r="BA210" s="402"/>
      <c r="BB210" s="402"/>
      <c r="BC210" s="402"/>
      <c r="BD210" s="402"/>
      <c r="BE210" s="402"/>
      <c r="BF210" s="402"/>
      <c r="BG210" s="402"/>
      <c r="BH210" s="402"/>
      <c r="BI210" s="402"/>
      <c r="BJ210" s="402"/>
      <c r="BK210" s="402"/>
      <c r="BL210" s="402"/>
      <c r="BM210" s="402"/>
      <c r="BN210" s="402"/>
      <c r="BO210" s="402"/>
      <c r="BP210" s="402"/>
      <c r="BQ210" s="402"/>
      <c r="BR210" s="402"/>
      <c r="BS210" s="402"/>
      <c r="BT210" s="402"/>
      <c r="BU210" s="402"/>
      <c r="BV210" s="402"/>
      <c r="BW210" s="402"/>
      <c r="BX210" s="402"/>
      <c r="BY210" s="398" t="s">
        <v>1818</v>
      </c>
      <c r="BZ210" s="398" t="s">
        <v>1819</v>
      </c>
      <c r="CA210" s="398" t="s">
        <v>273</v>
      </c>
      <c r="CB210" s="398" t="s">
        <v>1820</v>
      </c>
      <c r="CF210" s="354" t="s">
        <v>88</v>
      </c>
      <c r="CG210" s="351" t="s">
        <v>142</v>
      </c>
      <c r="CH210" s="352">
        <v>56</v>
      </c>
      <c r="CI210" s="352">
        <v>2070</v>
      </c>
    </row>
    <row r="211" spans="5:87" ht="14.25" customHeight="1" x14ac:dyDescent="0.25">
      <c r="E211" s="364">
        <v>3</v>
      </c>
      <c r="F211" s="368">
        <v>12</v>
      </c>
      <c r="G211" s="214">
        <f t="shared" si="52"/>
        <v>1</v>
      </c>
      <c r="H211" s="366">
        <v>3</v>
      </c>
      <c r="I211" s="366">
        <v>4</v>
      </c>
      <c r="J211" s="408">
        <f t="shared" si="53"/>
        <v>2</v>
      </c>
      <c r="K211" s="403" t="str">
        <f t="shared" si="48"/>
        <v>besoin d'être entouré de personnes aimantes</v>
      </c>
      <c r="L211" s="381">
        <v>12</v>
      </c>
      <c r="M211" s="408">
        <f t="shared" si="54"/>
        <v>4</v>
      </c>
      <c r="N211" s="403" t="str">
        <f t="shared" si="49"/>
        <v>refus de liens affectifs / refus de l'amour</v>
      </c>
      <c r="O211" s="404" t="s">
        <v>142</v>
      </c>
      <c r="P211" s="422"/>
      <c r="Q211" s="422"/>
      <c r="R211" s="422"/>
      <c r="S211" s="402"/>
      <c r="T211" s="402" t="str">
        <f t="shared" si="55"/>
        <v>--</v>
      </c>
      <c r="U211" s="428">
        <f t="shared" si="56"/>
        <v>0</v>
      </c>
      <c r="V211" s="408">
        <f t="shared" si="57"/>
        <v>0</v>
      </c>
      <c r="W211" s="403" t="str">
        <f t="shared" si="50"/>
        <v/>
      </c>
      <c r="X211" s="381">
        <v>12</v>
      </c>
      <c r="Y211" s="408">
        <f t="shared" si="58"/>
        <v>4</v>
      </c>
      <c r="Z211" s="403" t="str">
        <f t="shared" si="51"/>
        <v>refus de liens affectifs / refus de l'amour</v>
      </c>
      <c r="AB211" s="369">
        <v>12</v>
      </c>
      <c r="AC211" s="402"/>
      <c r="AD211" s="402"/>
      <c r="AE211" s="402"/>
      <c r="AF211" s="402"/>
      <c r="AG211" s="402"/>
      <c r="AH211" s="402"/>
      <c r="AI211" s="402"/>
      <c r="AJ211" s="402"/>
      <c r="AK211" s="402">
        <v>2</v>
      </c>
      <c r="AL211" s="402">
        <v>4</v>
      </c>
      <c r="AM211" s="402">
        <v>0</v>
      </c>
      <c r="AN211" s="402">
        <v>4</v>
      </c>
      <c r="AO211" s="402"/>
      <c r="AP211" s="402"/>
      <c r="AQ211" s="402"/>
      <c r="AR211" s="408">
        <f t="shared" si="59"/>
        <v>0</v>
      </c>
      <c r="AS211" s="402" t="str">
        <f t="shared" si="60"/>
        <v/>
      </c>
      <c r="AT211" s="402" t="str">
        <f t="shared" si="61"/>
        <v/>
      </c>
      <c r="AU211" s="402" t="str">
        <f t="shared" si="62"/>
        <v/>
      </c>
      <c r="AV211" s="402" t="str">
        <f t="shared" si="63"/>
        <v/>
      </c>
      <c r="AW211" s="402"/>
      <c r="AX211" s="402"/>
      <c r="AY211" s="402"/>
      <c r="AZ211" s="402"/>
      <c r="BA211" s="402"/>
      <c r="BB211" s="402"/>
      <c r="BC211" s="402"/>
      <c r="BD211" s="402"/>
      <c r="BE211" s="402"/>
      <c r="BF211" s="402"/>
      <c r="BG211" s="402"/>
      <c r="BH211" s="402"/>
      <c r="BI211" s="402"/>
      <c r="BJ211" s="402"/>
      <c r="BK211" s="402"/>
      <c r="BL211" s="402"/>
      <c r="BM211" s="402"/>
      <c r="BN211" s="402"/>
      <c r="BO211" s="402"/>
      <c r="BP211" s="402"/>
      <c r="BQ211" s="402"/>
      <c r="BR211" s="402"/>
      <c r="BS211" s="402"/>
      <c r="BT211" s="402"/>
      <c r="BU211" s="402"/>
      <c r="BV211" s="402"/>
      <c r="BW211" s="402"/>
      <c r="BX211" s="402"/>
      <c r="BY211" s="398" t="s">
        <v>1821</v>
      </c>
      <c r="BZ211" s="398" t="s">
        <v>1822</v>
      </c>
      <c r="CA211" s="398" t="s">
        <v>274</v>
      </c>
      <c r="CB211" s="398" t="s">
        <v>1823</v>
      </c>
      <c r="CF211" s="354" t="s">
        <v>95</v>
      </c>
      <c r="CG211" s="351" t="s">
        <v>142</v>
      </c>
      <c r="CH211" s="352">
        <v>57</v>
      </c>
      <c r="CI211" s="352">
        <v>2080</v>
      </c>
    </row>
    <row r="212" spans="5:87" ht="14.25" customHeight="1" x14ac:dyDescent="0.25">
      <c r="E212" s="364">
        <v>3</v>
      </c>
      <c r="F212" s="368">
        <v>12</v>
      </c>
      <c r="G212" s="214">
        <f t="shared" si="52"/>
        <v>2</v>
      </c>
      <c r="H212" s="366">
        <v>-11</v>
      </c>
      <c r="I212" s="366">
        <v>5</v>
      </c>
      <c r="J212" s="408">
        <f t="shared" si="53"/>
        <v>-6</v>
      </c>
      <c r="K212" s="403" t="str">
        <f t="shared" si="48"/>
        <v>manque de volonté pour concrétiser ses rêves</v>
      </c>
      <c r="L212" s="381">
        <v>12</v>
      </c>
      <c r="M212" s="408">
        <f t="shared" si="54"/>
        <v>6</v>
      </c>
      <c r="N212" s="403" t="str">
        <f t="shared" si="49"/>
        <v>résistance face à la vie / croyances limitantes</v>
      </c>
      <c r="O212" s="404" t="s">
        <v>142</v>
      </c>
      <c r="P212" s="422"/>
      <c r="Q212" s="422"/>
      <c r="R212" s="422"/>
      <c r="S212" s="402"/>
      <c r="T212" s="402" t="str">
        <f t="shared" si="55"/>
        <v>-Blocage_droite-</v>
      </c>
      <c r="U212" s="428">
        <f t="shared" si="56"/>
        <v>0</v>
      </c>
      <c r="V212" s="408">
        <f t="shared" si="57"/>
        <v>0</v>
      </c>
      <c r="W212" s="403" t="str">
        <f t="shared" si="50"/>
        <v/>
      </c>
      <c r="X212" s="381">
        <v>12</v>
      </c>
      <c r="Y212" s="408">
        <f t="shared" si="58"/>
        <v>4</v>
      </c>
      <c r="Z212" s="403" t="str">
        <f t="shared" si="51"/>
        <v>résistance face à la vie / croyances limitantes</v>
      </c>
      <c r="AB212" s="369">
        <v>12</v>
      </c>
      <c r="AC212" s="402"/>
      <c r="AD212" s="402"/>
      <c r="AE212" s="402"/>
      <c r="AF212" s="402"/>
      <c r="AG212" s="402"/>
      <c r="AH212" s="402"/>
      <c r="AI212" s="402"/>
      <c r="AJ212" s="402"/>
      <c r="AK212" s="402">
        <v>-6</v>
      </c>
      <c r="AL212" s="402">
        <v>6</v>
      </c>
      <c r="AM212" s="402">
        <v>0</v>
      </c>
      <c r="AN212" s="402">
        <v>4</v>
      </c>
      <c r="AO212" s="402"/>
      <c r="AP212" s="402"/>
      <c r="AQ212" s="402"/>
      <c r="AR212" s="408">
        <f t="shared" si="59"/>
        <v>0</v>
      </c>
      <c r="AS212" s="402" t="str">
        <f t="shared" si="60"/>
        <v/>
      </c>
      <c r="AT212" s="402" t="str">
        <f t="shared" si="61"/>
        <v>Blocage_droite</v>
      </c>
      <c r="AU212" s="402" t="str">
        <f t="shared" si="62"/>
        <v/>
      </c>
      <c r="AV212" s="402" t="str">
        <f t="shared" si="63"/>
        <v/>
      </c>
      <c r="AW212" s="402"/>
      <c r="AX212" s="402"/>
      <c r="AY212" s="402"/>
      <c r="AZ212" s="402"/>
      <c r="BA212" s="402"/>
      <c r="BB212" s="402"/>
      <c r="BC212" s="402"/>
      <c r="BD212" s="402"/>
      <c r="BE212" s="402"/>
      <c r="BF212" s="402"/>
      <c r="BG212" s="402"/>
      <c r="BH212" s="402"/>
      <c r="BI212" s="402"/>
      <c r="BJ212" s="402"/>
      <c r="BK212" s="402"/>
      <c r="BL212" s="402"/>
      <c r="BM212" s="402"/>
      <c r="BN212" s="402"/>
      <c r="BO212" s="402"/>
      <c r="BP212" s="402"/>
      <c r="BQ212" s="402"/>
      <c r="BR212" s="402"/>
      <c r="BS212" s="402"/>
      <c r="BT212" s="402"/>
      <c r="BU212" s="402"/>
      <c r="BV212" s="402"/>
      <c r="BW212" s="402"/>
      <c r="BX212" s="402"/>
      <c r="BY212" s="398" t="s">
        <v>275</v>
      </c>
      <c r="BZ212" s="398" t="s">
        <v>276</v>
      </c>
      <c r="CA212" s="398" t="s">
        <v>277</v>
      </c>
      <c r="CB212" s="398" t="s">
        <v>1824</v>
      </c>
      <c r="CF212" s="354" t="s">
        <v>95</v>
      </c>
      <c r="CG212" s="351" t="s">
        <v>142</v>
      </c>
      <c r="CH212" s="352">
        <v>57</v>
      </c>
      <c r="CI212" s="352">
        <v>2090</v>
      </c>
    </row>
    <row r="213" spans="5:87" ht="14.25" customHeight="1" x14ac:dyDescent="0.25">
      <c r="E213" s="364">
        <v>3</v>
      </c>
      <c r="F213" s="368">
        <v>13</v>
      </c>
      <c r="G213" s="214">
        <f t="shared" si="52"/>
        <v>0</v>
      </c>
      <c r="H213" s="366">
        <v>0</v>
      </c>
      <c r="I213" s="366">
        <v>0</v>
      </c>
      <c r="J213" s="408">
        <f t="shared" si="53"/>
        <v>0</v>
      </c>
      <c r="K213" s="403" t="str">
        <f t="shared" si="48"/>
        <v/>
      </c>
      <c r="L213" s="381">
        <v>13</v>
      </c>
      <c r="M213" s="408">
        <f t="shared" si="54"/>
        <v>6</v>
      </c>
      <c r="N213" s="403" t="str">
        <f t="shared" si="49"/>
        <v>résister aux expériences de la vie ou tout faire pour les reporter</v>
      </c>
      <c r="O213" s="404" t="s">
        <v>142</v>
      </c>
      <c r="P213" s="422"/>
      <c r="Q213" s="422"/>
      <c r="R213" s="422"/>
      <c r="S213" s="402"/>
      <c r="T213" s="402" t="str">
        <f t="shared" si="55"/>
        <v>--</v>
      </c>
      <c r="U213" s="428">
        <f t="shared" si="56"/>
        <v>0</v>
      </c>
      <c r="V213" s="408">
        <f t="shared" si="57"/>
        <v>0</v>
      </c>
      <c r="W213" s="403" t="str">
        <f t="shared" si="50"/>
        <v/>
      </c>
      <c r="X213" s="381">
        <v>13</v>
      </c>
      <c r="Y213" s="408">
        <f t="shared" si="58"/>
        <v>-5</v>
      </c>
      <c r="Z213" s="403" t="str">
        <f t="shared" si="51"/>
        <v>partager son expérience de vie ou transmettre sa connaissance</v>
      </c>
      <c r="AB213" s="369">
        <v>13</v>
      </c>
      <c r="AC213" s="402"/>
      <c r="AD213" s="402"/>
      <c r="AE213" s="402"/>
      <c r="AF213" s="402"/>
      <c r="AG213" s="402"/>
      <c r="AH213" s="402"/>
      <c r="AI213" s="402"/>
      <c r="AJ213" s="402"/>
      <c r="AK213" s="402">
        <v>0</v>
      </c>
      <c r="AL213" s="402">
        <v>6</v>
      </c>
      <c r="AM213" s="402">
        <v>0</v>
      </c>
      <c r="AN213" s="402">
        <v>-5</v>
      </c>
      <c r="AO213" s="402"/>
      <c r="AP213" s="402"/>
      <c r="AQ213" s="402"/>
      <c r="AR213" s="408">
        <f t="shared" si="59"/>
        <v>0</v>
      </c>
      <c r="AS213" s="402" t="str">
        <f t="shared" si="60"/>
        <v/>
      </c>
      <c r="AT213" s="402" t="str">
        <f t="shared" si="61"/>
        <v/>
      </c>
      <c r="AU213" s="402" t="str">
        <f t="shared" si="62"/>
        <v/>
      </c>
      <c r="AV213" s="402" t="str">
        <f t="shared" si="63"/>
        <v/>
      </c>
      <c r="AW213" s="402"/>
      <c r="AX213" s="402"/>
      <c r="AY213" s="402"/>
      <c r="AZ213" s="402"/>
      <c r="BA213" s="402"/>
      <c r="BB213" s="402"/>
      <c r="BC213" s="402"/>
      <c r="BD213" s="402"/>
      <c r="BE213" s="402"/>
      <c r="BF213" s="402"/>
      <c r="BG213" s="402"/>
      <c r="BH213" s="402"/>
      <c r="BI213" s="402"/>
      <c r="BJ213" s="402"/>
      <c r="BK213" s="402"/>
      <c r="BL213" s="402"/>
      <c r="BM213" s="402"/>
      <c r="BN213" s="402"/>
      <c r="BO213" s="402"/>
      <c r="BP213" s="402"/>
      <c r="BQ213" s="402"/>
      <c r="BR213" s="402"/>
      <c r="BS213" s="402"/>
      <c r="BT213" s="402"/>
      <c r="BU213" s="402"/>
      <c r="BV213" s="402"/>
      <c r="BW213" s="402"/>
      <c r="BX213" s="402"/>
      <c r="BY213" s="398" t="s">
        <v>1825</v>
      </c>
      <c r="BZ213" s="398" t="s">
        <v>1826</v>
      </c>
      <c r="CA213" s="398" t="s">
        <v>278</v>
      </c>
      <c r="CB213" s="398" t="s">
        <v>279</v>
      </c>
      <c r="CF213" s="354" t="s">
        <v>106</v>
      </c>
      <c r="CG213" s="351" t="s">
        <v>142</v>
      </c>
      <c r="CH213" s="352">
        <v>58</v>
      </c>
      <c r="CI213" s="352">
        <v>2100</v>
      </c>
    </row>
    <row r="214" spans="5:87" ht="14.25" customHeight="1" x14ac:dyDescent="0.25">
      <c r="E214" s="364">
        <v>3</v>
      </c>
      <c r="F214" s="368">
        <v>13</v>
      </c>
      <c r="G214" s="214">
        <f t="shared" si="52"/>
        <v>0</v>
      </c>
      <c r="H214" s="366">
        <v>2</v>
      </c>
      <c r="I214" s="366">
        <v>4</v>
      </c>
      <c r="J214" s="408">
        <f t="shared" si="53"/>
        <v>0</v>
      </c>
      <c r="K214" s="403" t="str">
        <f t="shared" si="48"/>
        <v/>
      </c>
      <c r="L214" s="381">
        <v>13</v>
      </c>
      <c r="M214" s="408">
        <f t="shared" si="54"/>
        <v>3</v>
      </c>
      <c r="N214" s="403" t="str">
        <f t="shared" si="49"/>
        <v>refus de certaines parties de son corps</v>
      </c>
      <c r="O214" s="404" t="s">
        <v>142</v>
      </c>
      <c r="P214" s="422"/>
      <c r="Q214" s="422"/>
      <c r="R214" s="422"/>
      <c r="S214" s="402"/>
      <c r="T214" s="402" t="str">
        <f t="shared" si="55"/>
        <v>--</v>
      </c>
      <c r="U214" s="428">
        <f t="shared" si="56"/>
        <v>0</v>
      </c>
      <c r="V214" s="408">
        <f t="shared" si="57"/>
        <v>0</v>
      </c>
      <c r="W214" s="403" t="str">
        <f t="shared" si="50"/>
        <v/>
      </c>
      <c r="X214" s="381">
        <v>13</v>
      </c>
      <c r="Y214" s="408">
        <f t="shared" si="58"/>
        <v>-4</v>
      </c>
      <c r="Z214" s="403" t="str">
        <f t="shared" si="51"/>
        <v>s'aimer tel que l'on est / s'aimer dans sa totalité</v>
      </c>
      <c r="AB214" s="369">
        <v>13</v>
      </c>
      <c r="AC214" s="402"/>
      <c r="AD214" s="402"/>
      <c r="AE214" s="402"/>
      <c r="AF214" s="402"/>
      <c r="AG214" s="402"/>
      <c r="AH214" s="402"/>
      <c r="AI214" s="402"/>
      <c r="AJ214" s="402"/>
      <c r="AK214" s="402">
        <v>0</v>
      </c>
      <c r="AL214" s="402">
        <v>3</v>
      </c>
      <c r="AM214" s="402">
        <v>0</v>
      </c>
      <c r="AN214" s="402">
        <v>-4</v>
      </c>
      <c r="AO214" s="402"/>
      <c r="AP214" s="402"/>
      <c r="AQ214" s="402"/>
      <c r="AR214" s="408">
        <f t="shared" si="59"/>
        <v>0</v>
      </c>
      <c r="AS214" s="402" t="str">
        <f t="shared" si="60"/>
        <v/>
      </c>
      <c r="AT214" s="402" t="str">
        <f t="shared" si="61"/>
        <v/>
      </c>
      <c r="AU214" s="402" t="str">
        <f t="shared" si="62"/>
        <v/>
      </c>
      <c r="AV214" s="402" t="str">
        <f t="shared" si="63"/>
        <v/>
      </c>
      <c r="AW214" s="402"/>
      <c r="AX214" s="402"/>
      <c r="AY214" s="402"/>
      <c r="AZ214" s="402"/>
      <c r="BA214" s="402"/>
      <c r="BB214" s="402"/>
      <c r="BC214" s="402"/>
      <c r="BD214" s="402"/>
      <c r="BE214" s="402"/>
      <c r="BF214" s="402"/>
      <c r="BG214" s="402"/>
      <c r="BH214" s="402"/>
      <c r="BI214" s="402"/>
      <c r="BJ214" s="402"/>
      <c r="BK214" s="402"/>
      <c r="BL214" s="402"/>
      <c r="BM214" s="402"/>
      <c r="BN214" s="402"/>
      <c r="BO214" s="402"/>
      <c r="BP214" s="402"/>
      <c r="BQ214" s="402"/>
      <c r="BR214" s="402"/>
      <c r="BS214" s="402"/>
      <c r="BT214" s="402"/>
      <c r="BU214" s="402"/>
      <c r="BV214" s="402"/>
      <c r="BW214" s="402"/>
      <c r="BX214" s="402"/>
      <c r="BY214" s="398" t="s">
        <v>280</v>
      </c>
      <c r="BZ214" s="398" t="s">
        <v>1827</v>
      </c>
      <c r="CA214" s="398" t="s">
        <v>1828</v>
      </c>
      <c r="CB214" s="398" t="s">
        <v>281</v>
      </c>
      <c r="CF214" s="354" t="s">
        <v>106</v>
      </c>
      <c r="CG214" s="351" t="s">
        <v>142</v>
      </c>
      <c r="CH214" s="352">
        <v>58</v>
      </c>
      <c r="CI214" s="352">
        <v>2110</v>
      </c>
    </row>
    <row r="215" spans="5:87" ht="14.25" customHeight="1" x14ac:dyDescent="0.25">
      <c r="E215" s="364">
        <v>3</v>
      </c>
      <c r="F215" s="368">
        <v>14</v>
      </c>
      <c r="G215" s="214">
        <f t="shared" si="52"/>
        <v>0</v>
      </c>
      <c r="H215" s="366">
        <v>-1</v>
      </c>
      <c r="I215" s="366">
        <v>0</v>
      </c>
      <c r="J215" s="408">
        <f t="shared" si="53"/>
        <v>-6</v>
      </c>
      <c r="K215" s="403" t="str">
        <f t="shared" si="48"/>
        <v>prendre sur soi les malheurs du monde et en subir les effets</v>
      </c>
      <c r="L215" s="381">
        <v>14</v>
      </c>
      <c r="M215" s="408">
        <f t="shared" si="54"/>
        <v>6</v>
      </c>
      <c r="N215" s="403" t="str">
        <f t="shared" si="49"/>
        <v>se battre contre les conflits et la misère dans le monde</v>
      </c>
      <c r="O215" s="414" t="s">
        <v>142</v>
      </c>
      <c r="P215" s="423"/>
      <c r="Q215" s="423"/>
      <c r="R215" s="423"/>
      <c r="S215" s="402"/>
      <c r="T215" s="402" t="str">
        <f t="shared" si="55"/>
        <v>Tension-Blocage_droite-</v>
      </c>
      <c r="U215" s="428">
        <f t="shared" si="56"/>
        <v>12</v>
      </c>
      <c r="V215" s="408">
        <f t="shared" si="57"/>
        <v>6</v>
      </c>
      <c r="W215" s="403" t="str">
        <f t="shared" si="50"/>
        <v>besoin d'utiliser son énergie à limiter les conflits et la misère dans le monde</v>
      </c>
      <c r="X215" s="381">
        <v>14</v>
      </c>
      <c r="Y215" s="408">
        <f t="shared" si="58"/>
        <v>-3</v>
      </c>
      <c r="Z215" s="403" t="str">
        <f t="shared" si="51"/>
        <v>compatissant sans être déstabilisé par les problème des autres / œuvrer avec justesse</v>
      </c>
      <c r="AB215" s="369">
        <v>14</v>
      </c>
      <c r="AC215" s="402"/>
      <c r="AD215" s="402"/>
      <c r="AE215" s="402"/>
      <c r="AF215" s="402"/>
      <c r="AG215" s="402"/>
      <c r="AH215" s="402"/>
      <c r="AI215" s="402"/>
      <c r="AJ215" s="402"/>
      <c r="AK215" s="402">
        <v>-6</v>
      </c>
      <c r="AL215" s="402">
        <v>6</v>
      </c>
      <c r="AM215" s="402">
        <v>6</v>
      </c>
      <c r="AN215" s="402">
        <v>-3</v>
      </c>
      <c r="AO215" s="402"/>
      <c r="AP215" s="402"/>
      <c r="AQ215" s="402"/>
      <c r="AR215" s="408">
        <f t="shared" si="59"/>
        <v>12</v>
      </c>
      <c r="AS215" s="402" t="str">
        <f t="shared" si="60"/>
        <v>Tension</v>
      </c>
      <c r="AT215" s="402" t="str">
        <f t="shared" si="61"/>
        <v>Blocage_droite</v>
      </c>
      <c r="AU215" s="402" t="str">
        <f t="shared" si="62"/>
        <v/>
      </c>
      <c r="AV215" s="402" t="str">
        <f t="shared" si="63"/>
        <v/>
      </c>
      <c r="AW215" s="402"/>
      <c r="AX215" s="402"/>
      <c r="AY215" s="402"/>
      <c r="AZ215" s="402"/>
      <c r="BA215" s="402"/>
      <c r="BB215" s="402"/>
      <c r="BC215" s="402"/>
      <c r="BD215" s="402"/>
      <c r="BE215" s="402"/>
      <c r="BF215" s="402"/>
      <c r="BG215" s="402"/>
      <c r="BH215" s="402"/>
      <c r="BI215" s="402"/>
      <c r="BJ215" s="402"/>
      <c r="BK215" s="402"/>
      <c r="BL215" s="402"/>
      <c r="BM215" s="402"/>
      <c r="BN215" s="402"/>
      <c r="BO215" s="402"/>
      <c r="BP215" s="402"/>
      <c r="BQ215" s="402"/>
      <c r="BR215" s="402"/>
      <c r="BS215" s="402"/>
      <c r="BT215" s="402"/>
      <c r="BU215" s="402"/>
      <c r="BV215" s="402"/>
      <c r="BW215" s="402"/>
      <c r="BX215" s="402"/>
      <c r="BY215" s="398" t="s">
        <v>282</v>
      </c>
      <c r="BZ215" s="398" t="s">
        <v>1829</v>
      </c>
      <c r="CA215" s="398" t="s">
        <v>1830</v>
      </c>
      <c r="CB215" s="398" t="s">
        <v>283</v>
      </c>
      <c r="CF215" s="354" t="s">
        <v>119</v>
      </c>
      <c r="CG215" s="354" t="s">
        <v>142</v>
      </c>
      <c r="CH215" s="352">
        <v>59</v>
      </c>
      <c r="CI215" s="352">
        <v>2120</v>
      </c>
    </row>
    <row r="216" spans="5:87" ht="14.25" customHeight="1" x14ac:dyDescent="0.25">
      <c r="E216" s="364">
        <v>3</v>
      </c>
      <c r="F216" s="368">
        <v>14</v>
      </c>
      <c r="G216" s="214">
        <f t="shared" si="52"/>
        <v>3</v>
      </c>
      <c r="H216" s="366">
        <v>-14</v>
      </c>
      <c r="I216" s="366">
        <v>1</v>
      </c>
      <c r="J216" s="408">
        <f t="shared" si="53"/>
        <v>0</v>
      </c>
      <c r="K216" s="403" t="str">
        <f t="shared" si="48"/>
        <v/>
      </c>
      <c r="L216" s="381">
        <v>14</v>
      </c>
      <c r="M216" s="408">
        <f t="shared" si="54"/>
        <v>5</v>
      </c>
      <c r="N216" s="403" t="str">
        <f t="shared" si="49"/>
        <v xml:space="preserve">résister aux transformations ou aux guérisons </v>
      </c>
      <c r="O216" s="414" t="s">
        <v>142</v>
      </c>
      <c r="P216" s="423"/>
      <c r="Q216" s="423"/>
      <c r="R216" s="423"/>
      <c r="S216" s="402"/>
      <c r="T216" s="402" t="str">
        <f t="shared" si="55"/>
        <v>--</v>
      </c>
      <c r="U216" s="428">
        <f t="shared" si="56"/>
        <v>0</v>
      </c>
      <c r="V216" s="408">
        <f t="shared" si="57"/>
        <v>0</v>
      </c>
      <c r="W216" s="403" t="str">
        <f t="shared" si="50"/>
        <v/>
      </c>
      <c r="X216" s="381">
        <v>14</v>
      </c>
      <c r="Y216" s="408">
        <f t="shared" si="58"/>
        <v>-5</v>
      </c>
      <c r="Z216" s="403" t="str">
        <f t="shared" si="51"/>
        <v>capacité à intégrer durablement dans son ADN les bonus d'une expérience</v>
      </c>
      <c r="AB216" s="369">
        <v>14</v>
      </c>
      <c r="AC216" s="402"/>
      <c r="AD216" s="402"/>
      <c r="AE216" s="402"/>
      <c r="AF216" s="402"/>
      <c r="AG216" s="402"/>
      <c r="AH216" s="402"/>
      <c r="AI216" s="402"/>
      <c r="AJ216" s="402"/>
      <c r="AK216" s="402">
        <v>0</v>
      </c>
      <c r="AL216" s="402">
        <v>5</v>
      </c>
      <c r="AM216" s="402">
        <v>0</v>
      </c>
      <c r="AN216" s="402">
        <v>-5</v>
      </c>
      <c r="AO216" s="402"/>
      <c r="AP216" s="402"/>
      <c r="AQ216" s="402"/>
      <c r="AR216" s="408">
        <f t="shared" si="59"/>
        <v>0</v>
      </c>
      <c r="AS216" s="402" t="str">
        <f t="shared" si="60"/>
        <v/>
      </c>
      <c r="AT216" s="402" t="str">
        <f t="shared" si="61"/>
        <v/>
      </c>
      <c r="AU216" s="402" t="str">
        <f t="shared" si="62"/>
        <v/>
      </c>
      <c r="AV216" s="402" t="str">
        <f t="shared" si="63"/>
        <v/>
      </c>
      <c r="AW216" s="402"/>
      <c r="AX216" s="402"/>
      <c r="AY216" s="402"/>
      <c r="AZ216" s="402"/>
      <c r="BA216" s="402"/>
      <c r="BB216" s="402"/>
      <c r="BC216" s="402"/>
      <c r="BD216" s="402"/>
      <c r="BE216" s="402"/>
      <c r="BF216" s="402"/>
      <c r="BG216" s="402"/>
      <c r="BH216" s="402"/>
      <c r="BI216" s="402"/>
      <c r="BJ216" s="402"/>
      <c r="BK216" s="402"/>
      <c r="BL216" s="402"/>
      <c r="BM216" s="402"/>
      <c r="BN216" s="402"/>
      <c r="BO216" s="402"/>
      <c r="BP216" s="402"/>
      <c r="BQ216" s="402"/>
      <c r="BR216" s="402"/>
      <c r="BS216" s="402"/>
      <c r="BT216" s="402"/>
      <c r="BU216" s="402"/>
      <c r="BV216" s="402"/>
      <c r="BW216" s="402"/>
      <c r="BX216" s="402"/>
      <c r="BY216" s="398" t="s">
        <v>284</v>
      </c>
      <c r="BZ216" s="398" t="s">
        <v>1831</v>
      </c>
      <c r="CA216" s="398" t="s">
        <v>285</v>
      </c>
      <c r="CB216" s="398" t="s">
        <v>286</v>
      </c>
      <c r="CF216" s="354" t="s">
        <v>119</v>
      </c>
      <c r="CG216" s="354" t="s">
        <v>142</v>
      </c>
      <c r="CH216" s="352">
        <v>59</v>
      </c>
      <c r="CI216" s="352">
        <v>2130</v>
      </c>
    </row>
    <row r="217" spans="5:87" ht="14.25" customHeight="1" x14ac:dyDescent="0.25">
      <c r="E217" s="364">
        <v>3</v>
      </c>
      <c r="F217" s="368">
        <v>15</v>
      </c>
      <c r="G217" s="214">
        <f t="shared" si="52"/>
        <v>0</v>
      </c>
      <c r="H217" s="366">
        <v>-2</v>
      </c>
      <c r="I217" s="366">
        <v>5</v>
      </c>
      <c r="J217" s="408">
        <f t="shared" si="53"/>
        <v>3</v>
      </c>
      <c r="K217" s="403" t="str">
        <f t="shared" si="48"/>
        <v xml:space="preserve">besoin d'offrir de la stabilité ou de la sécurité sur tous les plans </v>
      </c>
      <c r="L217" s="381">
        <v>15</v>
      </c>
      <c r="M217" s="408">
        <f t="shared" si="54"/>
        <v>8</v>
      </c>
      <c r="N217" s="403" t="str">
        <f t="shared" si="49"/>
        <v>fuite dans le spirituel / se sentir responsable de tout ce qui arrive</v>
      </c>
      <c r="O217" s="414" t="s">
        <v>142</v>
      </c>
      <c r="P217" s="423"/>
      <c r="Q217" s="423"/>
      <c r="R217" s="423"/>
      <c r="S217" s="402"/>
      <c r="T217" s="402" t="str">
        <f t="shared" si="55"/>
        <v>--</v>
      </c>
      <c r="U217" s="428">
        <f t="shared" si="56"/>
        <v>0</v>
      </c>
      <c r="V217" s="408">
        <f t="shared" si="57"/>
        <v>0</v>
      </c>
      <c r="W217" s="403" t="str">
        <f t="shared" si="50"/>
        <v/>
      </c>
      <c r="X217" s="381">
        <v>15</v>
      </c>
      <c r="Y217" s="408">
        <f t="shared" si="58"/>
        <v>4</v>
      </c>
      <c r="Z217" s="403" t="str">
        <f t="shared" si="51"/>
        <v>fuite dans le spirituel / se sentir responsable de tout ce qui arrive</v>
      </c>
      <c r="AB217" s="369">
        <v>15</v>
      </c>
      <c r="AC217" s="402"/>
      <c r="AD217" s="402"/>
      <c r="AE217" s="402"/>
      <c r="AF217" s="402"/>
      <c r="AG217" s="402"/>
      <c r="AH217" s="402"/>
      <c r="AI217" s="402"/>
      <c r="AJ217" s="402"/>
      <c r="AK217" s="402">
        <v>3</v>
      </c>
      <c r="AL217" s="402">
        <v>8</v>
      </c>
      <c r="AM217" s="402">
        <v>0</v>
      </c>
      <c r="AN217" s="402">
        <v>4</v>
      </c>
      <c r="AO217" s="402"/>
      <c r="AP217" s="402"/>
      <c r="AQ217" s="402"/>
      <c r="AR217" s="408">
        <f t="shared" si="59"/>
        <v>0</v>
      </c>
      <c r="AS217" s="402" t="str">
        <f t="shared" si="60"/>
        <v/>
      </c>
      <c r="AT217" s="402" t="str">
        <f t="shared" si="61"/>
        <v/>
      </c>
      <c r="AU217" s="402" t="str">
        <f t="shared" si="62"/>
        <v/>
      </c>
      <c r="AV217" s="402" t="str">
        <f t="shared" si="63"/>
        <v/>
      </c>
      <c r="AW217" s="402"/>
      <c r="AX217" s="402"/>
      <c r="AY217" s="402"/>
      <c r="AZ217" s="402"/>
      <c r="BA217" s="402"/>
      <c r="BB217" s="402"/>
      <c r="BC217" s="402"/>
      <c r="BD217" s="402"/>
      <c r="BE217" s="402"/>
      <c r="BF217" s="402"/>
      <c r="BG217" s="402"/>
      <c r="BH217" s="402"/>
      <c r="BI217" s="402"/>
      <c r="BJ217" s="402"/>
      <c r="BK217" s="402"/>
      <c r="BL217" s="402"/>
      <c r="BM217" s="402"/>
      <c r="BN217" s="402"/>
      <c r="BO217" s="402"/>
      <c r="BP217" s="402"/>
      <c r="BQ217" s="402"/>
      <c r="BR217" s="402"/>
      <c r="BS217" s="402"/>
      <c r="BT217" s="402"/>
      <c r="BU217" s="402"/>
      <c r="BV217" s="402"/>
      <c r="BW217" s="402"/>
      <c r="BX217" s="402"/>
      <c r="BY217" s="399" t="s">
        <v>1832</v>
      </c>
      <c r="BZ217" s="399" t="s">
        <v>1833</v>
      </c>
      <c r="CA217" s="399" t="s">
        <v>287</v>
      </c>
      <c r="CB217" s="399" t="s">
        <v>1834</v>
      </c>
      <c r="CF217" s="354" t="s">
        <v>123</v>
      </c>
      <c r="CG217" s="354" t="s">
        <v>142</v>
      </c>
      <c r="CH217" s="352">
        <v>60</v>
      </c>
      <c r="CI217" s="352">
        <v>2140</v>
      </c>
    </row>
    <row r="218" spans="5:87" ht="14.25" customHeight="1" thickBot="1" x14ac:dyDescent="0.3">
      <c r="E218" s="370">
        <v>3</v>
      </c>
      <c r="F218" s="371">
        <v>15</v>
      </c>
      <c r="G218" s="372">
        <f t="shared" si="52"/>
        <v>0</v>
      </c>
      <c r="H218" s="373">
        <v>-1</v>
      </c>
      <c r="I218" s="373">
        <v>0</v>
      </c>
      <c r="J218" s="408">
        <f t="shared" si="53"/>
        <v>-4</v>
      </c>
      <c r="K218" s="403" t="str">
        <f t="shared" si="48"/>
        <v>désespoir / peur de lâcher de vieux schémas</v>
      </c>
      <c r="L218" s="409">
        <v>15</v>
      </c>
      <c r="M218" s="408">
        <f t="shared" si="54"/>
        <v>7</v>
      </c>
      <c r="N218" s="403" t="str">
        <f t="shared" si="49"/>
        <v>révolte contre le monde / autodestruction</v>
      </c>
      <c r="O218" s="415" t="s">
        <v>141</v>
      </c>
      <c r="P218" s="424"/>
      <c r="Q218" s="424"/>
      <c r="R218" s="424"/>
      <c r="S218" s="405"/>
      <c r="T218" s="405" t="str">
        <f t="shared" si="55"/>
        <v>Tension-Blocage_droite-</v>
      </c>
      <c r="U218" s="428">
        <f t="shared" si="56"/>
        <v>5</v>
      </c>
      <c r="V218" s="416">
        <f t="shared" si="57"/>
        <v>1</v>
      </c>
      <c r="W218" s="403" t="str">
        <f t="shared" si="50"/>
        <v>besoin de tourner en dérision / besoin de faire sauter les structures</v>
      </c>
      <c r="X218" s="409">
        <v>15</v>
      </c>
      <c r="Y218" s="416">
        <f t="shared" si="58"/>
        <v>7</v>
      </c>
      <c r="Z218" s="403" t="str">
        <f t="shared" si="51"/>
        <v>révolte contre le monde / autodestruction</v>
      </c>
      <c r="AB218" s="374">
        <v>15</v>
      </c>
      <c r="AC218" s="405"/>
      <c r="AD218" s="405"/>
      <c r="AE218" s="405"/>
      <c r="AF218" s="405"/>
      <c r="AG218" s="405"/>
      <c r="AH218" s="405"/>
      <c r="AI218" s="405"/>
      <c r="AJ218" s="405"/>
      <c r="AK218" s="405">
        <v>-4</v>
      </c>
      <c r="AL218" s="405">
        <v>7</v>
      </c>
      <c r="AM218" s="405">
        <v>1</v>
      </c>
      <c r="AN218" s="405">
        <v>7</v>
      </c>
      <c r="AO218" s="405"/>
      <c r="AP218" s="405"/>
      <c r="AQ218" s="405"/>
      <c r="AR218" s="408">
        <f t="shared" si="59"/>
        <v>5</v>
      </c>
      <c r="AS218" s="405" t="str">
        <f t="shared" si="60"/>
        <v>Tension</v>
      </c>
      <c r="AT218" s="402" t="str">
        <f t="shared" si="61"/>
        <v>Blocage_droite</v>
      </c>
      <c r="AU218" s="402" t="str">
        <f t="shared" si="62"/>
        <v/>
      </c>
      <c r="AV218" s="402" t="str">
        <f t="shared" si="63"/>
        <v/>
      </c>
      <c r="AW218" s="405"/>
      <c r="AX218" s="405"/>
      <c r="AY218" s="405"/>
      <c r="AZ218" s="405"/>
      <c r="BA218" s="405"/>
      <c r="BB218" s="405"/>
      <c r="BC218" s="405"/>
      <c r="BD218" s="405"/>
      <c r="BE218" s="405"/>
      <c r="BF218" s="405"/>
      <c r="BG218" s="405"/>
      <c r="BH218" s="405"/>
      <c r="BI218" s="405"/>
      <c r="BJ218" s="405"/>
      <c r="BK218" s="405"/>
      <c r="BL218" s="405"/>
      <c r="BM218" s="405"/>
      <c r="BN218" s="405"/>
      <c r="BO218" s="405"/>
      <c r="BP218" s="405"/>
      <c r="BQ218" s="405"/>
      <c r="BR218" s="405"/>
      <c r="BS218" s="405"/>
      <c r="BT218" s="405"/>
      <c r="BU218" s="405"/>
      <c r="BV218" s="405"/>
      <c r="BW218" s="405"/>
      <c r="BX218" s="405"/>
      <c r="BY218" s="398" t="s">
        <v>1835</v>
      </c>
      <c r="BZ218" s="398" t="s">
        <v>1836</v>
      </c>
      <c r="CA218" s="398" t="s">
        <v>1837</v>
      </c>
      <c r="CB218" s="398" t="s">
        <v>1838</v>
      </c>
      <c r="CF218" s="354" t="s">
        <v>123</v>
      </c>
      <c r="CG218" s="354" t="s">
        <v>141</v>
      </c>
      <c r="CH218" s="352">
        <v>60</v>
      </c>
      <c r="CI218" s="352">
        <v>2150</v>
      </c>
    </row>
    <row r="219" spans="5:87" ht="14.25" customHeight="1" thickTop="1" x14ac:dyDescent="0.25"/>
  </sheetData>
  <autoFilter ref="E3:Z218"/>
  <mergeCells count="3">
    <mergeCell ref="G2:N2"/>
    <mergeCell ref="V2:Z2"/>
    <mergeCell ref="O2:U2"/>
  </mergeCells>
  <conditionalFormatting sqref="AB4:AB218">
    <cfRule type="expression" dxfId="3554" priority="209">
      <formula>IF(AB4=15,TRUE,FALSE)</formula>
    </cfRule>
    <cfRule type="expression" dxfId="3553" priority="210">
      <formula>IF(AB4=14,TRUE,FALSE)</formula>
    </cfRule>
    <cfRule type="expression" dxfId="3552" priority="211">
      <formula>IF(AB4=13,TRUE,FALSE)</formula>
    </cfRule>
    <cfRule type="expression" dxfId="3551" priority="212">
      <formula>IF(AB4=12,TRUE,FALSE)</formula>
    </cfRule>
    <cfRule type="expression" dxfId="3550" priority="213">
      <formula>IF(AB4=11,TRUE,FALSE)</formula>
    </cfRule>
    <cfRule type="expression" dxfId="3549" priority="214">
      <formula>IF(AB4=10,TRUE,FALSE)</formula>
    </cfRule>
    <cfRule type="expression" dxfId="3548" priority="215">
      <formula>IF(AB4=9,TRUE,FALSE)</formula>
    </cfRule>
    <cfRule type="expression" dxfId="3547" priority="216">
      <formula>IF(AB4=8,TRUE,FALSE)</formula>
    </cfRule>
    <cfRule type="expression" dxfId="3546" priority="217">
      <formula>IF(AB4=7,TRUE,FALSE)</formula>
    </cfRule>
    <cfRule type="expression" dxfId="3545" priority="218">
      <formula>IF(AB4=6,TRUE,FALSE)</formula>
    </cfRule>
    <cfRule type="expression" dxfId="3544" priority="219">
      <formula>IF(AB4=5,TRUE,FALSE)</formula>
    </cfRule>
    <cfRule type="expression" dxfId="3543" priority="220">
      <formula>IF(AB4=4,TRUE,FALSE)</formula>
    </cfRule>
    <cfRule type="expression" dxfId="3542" priority="221">
      <formula>IF(AB4=3,TRUE,FALSE)</formula>
    </cfRule>
    <cfRule type="expression" dxfId="3541" priority="222">
      <formula>IF(AB4=2,TRUE,FALSE)</formula>
    </cfRule>
    <cfRule type="expression" dxfId="3540" priority="223">
      <formula>IF(AB4=1,TRUE,FALSE)</formula>
    </cfRule>
  </conditionalFormatting>
  <conditionalFormatting sqref="F4:F218">
    <cfRule type="expression" dxfId="3539" priority="194">
      <formula>IF(F4=15,TRUE,FALSE)</formula>
    </cfRule>
    <cfRule type="expression" dxfId="3538" priority="195">
      <formula>IF(F4=14,TRUE,FALSE)</formula>
    </cfRule>
    <cfRule type="expression" dxfId="3537" priority="196">
      <formula>IF(F4=13,TRUE,FALSE)</formula>
    </cfRule>
    <cfRule type="expression" dxfId="3536" priority="197">
      <formula>IF(F4=12,TRUE,FALSE)</formula>
    </cfRule>
    <cfRule type="expression" dxfId="3535" priority="198">
      <formula>IF(F4=11,TRUE,FALSE)</formula>
    </cfRule>
    <cfRule type="expression" dxfId="3534" priority="199">
      <formula>IF(F4=10,TRUE,FALSE)</formula>
    </cfRule>
    <cfRule type="expression" dxfId="3533" priority="200">
      <formula>IF(F4=9,TRUE,FALSE)</formula>
    </cfRule>
    <cfRule type="expression" dxfId="3532" priority="201">
      <formula>IF(F4=8,TRUE,FALSE)</formula>
    </cfRule>
    <cfRule type="expression" dxfId="3531" priority="202">
      <formula>IF(F4=7,TRUE,FALSE)</formula>
    </cfRule>
    <cfRule type="expression" dxfId="3530" priority="203">
      <formula>IF(F4=6,TRUE,FALSE)</formula>
    </cfRule>
    <cfRule type="expression" dxfId="3529" priority="204">
      <formula>IF(F4=5,TRUE,FALSE)</formula>
    </cfRule>
    <cfRule type="expression" dxfId="3528" priority="205">
      <formula>IF(F4=4,TRUE,FALSE)</formula>
    </cfRule>
    <cfRule type="expression" dxfId="3527" priority="206">
      <formula>IF(F4=3,TRUE,FALSE)</formula>
    </cfRule>
    <cfRule type="expression" dxfId="3526" priority="207">
      <formula>IF(F4=2,TRUE,FALSE)</formula>
    </cfRule>
    <cfRule type="expression" dxfId="3525" priority="208">
      <formula>IF(F4=1,TRUE,FALSE)</formula>
    </cfRule>
  </conditionalFormatting>
  <conditionalFormatting sqref="J4:J218">
    <cfRule type="expression" dxfId="3524" priority="178" stopIfTrue="1">
      <formula>IF(AND(J4&gt;=$B$5,J4&lt;=$B$3),TRUE,FALSE)</formula>
    </cfRule>
    <cfRule type="expression" dxfId="3523" priority="179" stopIfTrue="1">
      <formula>IF(J4&lt;$B$7,TRUE,FALSE)</formula>
    </cfRule>
    <cfRule type="expression" dxfId="3522" priority="180" stopIfTrue="1">
      <formula>IF(J4&lt;$B$6,TRUE,FALSE)</formula>
    </cfRule>
    <cfRule type="expression" dxfId="3521" priority="181" stopIfTrue="1">
      <formula>IF(J4&lt;$B$5,TRUE,FALSE)</formula>
    </cfRule>
    <cfRule type="expression" dxfId="3520" priority="182" stopIfTrue="1">
      <formula>IF(J4&gt;$B$1,TRUE,FALSE)</formula>
    </cfRule>
    <cfRule type="expression" dxfId="3519" priority="183" stopIfTrue="1">
      <formula>IF(J4&gt;$B$2,TRUE,FALSE)</formula>
    </cfRule>
    <cfRule type="expression" dxfId="3518" priority="184" stopIfTrue="1">
      <formula>IF(J4&gt;$B$3,TRUE,FALSE)</formula>
    </cfRule>
  </conditionalFormatting>
  <conditionalFormatting sqref="Y4:Y218">
    <cfRule type="expression" dxfId="3517" priority="118" stopIfTrue="1">
      <formula>IF(AND(Y4&gt;=$B$5,Y4&lt;=$B$3),TRUE,FALSE)</formula>
    </cfRule>
    <cfRule type="expression" dxfId="3516" priority="119" stopIfTrue="1">
      <formula>IF(Y4&lt;$B$7,TRUE,FALSE)</formula>
    </cfRule>
    <cfRule type="expression" dxfId="3515" priority="120" stopIfTrue="1">
      <formula>IF(Y4&lt;$B$6,TRUE,FALSE)</formula>
    </cfRule>
    <cfRule type="expression" dxfId="3514" priority="121" stopIfTrue="1">
      <formula>IF(Y4&lt;$B$5,TRUE,FALSE)</formula>
    </cfRule>
    <cfRule type="expression" dxfId="3513" priority="122" stopIfTrue="1">
      <formula>IF(Y4&gt;$B$1,TRUE,FALSE)</formula>
    </cfRule>
    <cfRule type="expression" dxfId="3512" priority="123" stopIfTrue="1">
      <formula>IF(Y4&gt;$B$2,TRUE,FALSE)</formula>
    </cfRule>
    <cfRule type="expression" dxfId="3511" priority="124" stopIfTrue="1">
      <formula>IF(Y4&gt;$B$3,TRUE,FALSE)</formula>
    </cfRule>
  </conditionalFormatting>
  <conditionalFormatting sqref="X4:X218">
    <cfRule type="expression" dxfId="3510" priority="88">
      <formula>IF(X4=15,TRUE,FALSE)</formula>
    </cfRule>
    <cfRule type="expression" dxfId="3509" priority="89">
      <formula>IF(X4=14,TRUE,FALSE)</formula>
    </cfRule>
    <cfRule type="expression" dxfId="3508" priority="90">
      <formula>IF(X4=13,TRUE,FALSE)</formula>
    </cfRule>
    <cfRule type="expression" dxfId="3507" priority="91">
      <formula>IF(X4=12,TRUE,FALSE)</formula>
    </cfRule>
    <cfRule type="expression" dxfId="3506" priority="92">
      <formula>IF(X4=11,TRUE,FALSE)</formula>
    </cfRule>
    <cfRule type="expression" dxfId="3505" priority="93">
      <formula>IF(X4=10,TRUE,FALSE)</formula>
    </cfRule>
    <cfRule type="expression" dxfId="3504" priority="94">
      <formula>IF(X4=9,TRUE,FALSE)</formula>
    </cfRule>
    <cfRule type="expression" dxfId="3503" priority="95">
      <formula>IF(X4=8,TRUE,FALSE)</formula>
    </cfRule>
    <cfRule type="expression" dxfId="3502" priority="96">
      <formula>IF(X4=7,TRUE,FALSE)</formula>
    </cfRule>
    <cfRule type="expression" dxfId="3501" priority="97">
      <formula>IF(X4=6,TRUE,FALSE)</formula>
    </cfRule>
    <cfRule type="expression" dxfId="3500" priority="98">
      <formula>IF(X4=5,TRUE,FALSE)</formula>
    </cfRule>
    <cfRule type="expression" dxfId="3499" priority="99">
      <formula>IF(X4=4,TRUE,FALSE)</formula>
    </cfRule>
    <cfRule type="expression" dxfId="3498" priority="100">
      <formula>IF(X4=3,TRUE,FALSE)</formula>
    </cfRule>
    <cfRule type="expression" dxfId="3497" priority="101">
      <formula>IF(X4=2,TRUE,FALSE)</formula>
    </cfRule>
    <cfRule type="expression" dxfId="3496" priority="102">
      <formula>IF(X4=1,TRUE,FALSE)</formula>
    </cfRule>
  </conditionalFormatting>
  <conditionalFormatting sqref="L4:L218">
    <cfRule type="expression" dxfId="3495" priority="73">
      <formula>IF(L4=15,TRUE,FALSE)</formula>
    </cfRule>
    <cfRule type="expression" dxfId="3494" priority="74">
      <formula>IF(L4=14,TRUE,FALSE)</formula>
    </cfRule>
    <cfRule type="expression" dxfId="3493" priority="75">
      <formula>IF(L4=13,TRUE,FALSE)</formula>
    </cfRule>
    <cfRule type="expression" dxfId="3492" priority="76">
      <formula>IF(L4=12,TRUE,FALSE)</formula>
    </cfRule>
    <cfRule type="expression" dxfId="3491" priority="77">
      <formula>IF(L4=11,TRUE,FALSE)</formula>
    </cfRule>
    <cfRule type="expression" dxfId="3490" priority="78">
      <formula>IF(L4=10,TRUE,FALSE)</formula>
    </cfRule>
    <cfRule type="expression" dxfId="3489" priority="79">
      <formula>IF(L4=9,TRUE,FALSE)</formula>
    </cfRule>
    <cfRule type="expression" dxfId="3488" priority="80">
      <formula>IF(L4=8,TRUE,FALSE)</formula>
    </cfRule>
    <cfRule type="expression" dxfId="3487" priority="81">
      <formula>IF(L4=7,TRUE,FALSE)</formula>
    </cfRule>
    <cfRule type="expression" dxfId="3486" priority="82">
      <formula>IF(L4=6,TRUE,FALSE)</formula>
    </cfRule>
    <cfRule type="expression" dxfId="3485" priority="83">
      <formula>IF(L4=5,TRUE,FALSE)</formula>
    </cfRule>
    <cfRule type="expression" dxfId="3484" priority="84">
      <formula>IF(L4=4,TRUE,FALSE)</formula>
    </cfRule>
    <cfRule type="expression" dxfId="3483" priority="85">
      <formula>IF(L4=3,TRUE,FALSE)</formula>
    </cfRule>
    <cfRule type="expression" dxfId="3482" priority="86">
      <formula>IF(L4=2,TRUE,FALSE)</formula>
    </cfRule>
    <cfRule type="expression" dxfId="3481" priority="87">
      <formula>IF(L4=1,TRUE,FALSE)</formula>
    </cfRule>
  </conditionalFormatting>
  <conditionalFormatting sqref="M4:M218">
    <cfRule type="expression" dxfId="3480" priority="57" stopIfTrue="1">
      <formula>IF(AND(M4&gt;=$B$5,M4&lt;=$B$3),TRUE,FALSE)</formula>
    </cfRule>
    <cfRule type="expression" dxfId="3479" priority="58" stopIfTrue="1">
      <formula>IF(M4&lt;$B$7,TRUE,FALSE)</formula>
    </cfRule>
    <cfRule type="expression" dxfId="3478" priority="59" stopIfTrue="1">
      <formula>IF(M4&lt;$B$6,TRUE,FALSE)</formula>
    </cfRule>
    <cfRule type="expression" dxfId="3477" priority="60" stopIfTrue="1">
      <formula>IF(M4&lt;$B$5,TRUE,FALSE)</formula>
    </cfRule>
    <cfRule type="expression" dxfId="3476" priority="61" stopIfTrue="1">
      <formula>IF(M4&gt;$B$1,TRUE,FALSE)</formula>
    </cfRule>
    <cfRule type="expression" dxfId="3475" priority="62" stopIfTrue="1">
      <formula>IF(M4&gt;$B$2,TRUE,FALSE)</formula>
    </cfRule>
    <cfRule type="expression" dxfId="3474" priority="63" stopIfTrue="1">
      <formula>IF(M4&gt;$B$3,TRUE,FALSE)</formula>
    </cfRule>
  </conditionalFormatting>
  <conditionalFormatting sqref="V4:V218">
    <cfRule type="expression" dxfId="3473" priority="43" stopIfTrue="1">
      <formula>IF(AND(V4&gt;=$B$5,V4&lt;=$B$3),TRUE,FALSE)</formula>
    </cfRule>
    <cfRule type="expression" dxfId="3472" priority="44" stopIfTrue="1">
      <formula>IF(V4&lt;$B$7,TRUE,FALSE)</formula>
    </cfRule>
    <cfRule type="expression" dxfId="3471" priority="45" stopIfTrue="1">
      <formula>IF(V4&lt;$B$6,TRUE,FALSE)</formula>
    </cfRule>
    <cfRule type="expression" dxfId="3470" priority="46" stopIfTrue="1">
      <formula>IF(V4&lt;$B$5,TRUE,FALSE)</formula>
    </cfRule>
    <cfRule type="expression" dxfId="3469" priority="47" stopIfTrue="1">
      <formula>IF(V4&gt;$B$1,TRUE,FALSE)</formula>
    </cfRule>
    <cfRule type="expression" dxfId="3468" priority="48" stopIfTrue="1">
      <formula>IF(V4&gt;$B$2,TRUE,FALSE)</formula>
    </cfRule>
    <cfRule type="expression" dxfId="3467" priority="49" stopIfTrue="1">
      <formula>IF(V4&gt;$B$3,TRUE,FALSE)</formula>
    </cfRule>
  </conditionalFormatting>
  <conditionalFormatting sqref="K4:K218">
    <cfRule type="expression" dxfId="3466" priority="36" stopIfTrue="1">
      <formula>IF(AND(J4&gt;=$B$5,J4&lt;=$B$3),TRUE,FALSE)</formula>
    </cfRule>
    <cfRule type="expression" dxfId="3465" priority="37" stopIfTrue="1">
      <formula>IF(J4&lt;$B$7,TRUE,FALSE)</formula>
    </cfRule>
    <cfRule type="expression" dxfId="3464" priority="38" stopIfTrue="1">
      <formula>IF(J4&lt;$B$6,TRUE,FALSE)</formula>
    </cfRule>
    <cfRule type="expression" dxfId="3463" priority="39" stopIfTrue="1">
      <formula>IF(J4&lt;$B$5,TRUE,FALSE)</formula>
    </cfRule>
    <cfRule type="expression" dxfId="3462" priority="40" stopIfTrue="1">
      <formula>IF(J4&gt;$B$1,TRUE,FALSE)</formula>
    </cfRule>
    <cfRule type="expression" dxfId="3461" priority="41" stopIfTrue="1">
      <formula>IF(J4&gt;$B$2,TRUE,FALSE)</formula>
    </cfRule>
    <cfRule type="expression" dxfId="3460" priority="42" stopIfTrue="1">
      <formula>IF(J4&gt;$B$3,TRUE,FALSE)</formula>
    </cfRule>
  </conditionalFormatting>
  <conditionalFormatting sqref="N4:N218">
    <cfRule type="expression" dxfId="3459" priority="29" stopIfTrue="1">
      <formula>IF(AND(M4&gt;=$B$5,M4&lt;=$B$3),TRUE,FALSE)</formula>
    </cfRule>
    <cfRule type="expression" dxfId="3458" priority="30" stopIfTrue="1">
      <formula>IF(M4&lt;$B$7,TRUE,FALSE)</formula>
    </cfRule>
    <cfRule type="expression" dxfId="3457" priority="31" stopIfTrue="1">
      <formula>IF(M4&lt;$B$6,TRUE,FALSE)</formula>
    </cfRule>
    <cfRule type="expression" dxfId="3456" priority="32" stopIfTrue="1">
      <formula>IF(M4&lt;$B$5,TRUE,FALSE)</formula>
    </cfRule>
    <cfRule type="expression" dxfId="3455" priority="33" stopIfTrue="1">
      <formula>IF(M4&gt;$B$1,TRUE,FALSE)</formula>
    </cfRule>
    <cfRule type="expression" dxfId="3454" priority="34" stopIfTrue="1">
      <formula>IF(M4&gt;$B$2,TRUE,FALSE)</formula>
    </cfRule>
    <cfRule type="expression" dxfId="3453" priority="35" stopIfTrue="1">
      <formula>IF(M4&gt;$B$3,TRUE,FALSE)</formula>
    </cfRule>
  </conditionalFormatting>
  <conditionalFormatting sqref="Z4:Z218">
    <cfRule type="expression" dxfId="3452" priority="22" stopIfTrue="1">
      <formula>IF(AND(Y4&gt;=$B$5,Y4&lt;=$B$3),TRUE,FALSE)</formula>
    </cfRule>
    <cfRule type="expression" dxfId="3451" priority="23" stopIfTrue="1">
      <formula>IF(Y4&lt;$B$7,TRUE,FALSE)</formula>
    </cfRule>
    <cfRule type="expression" dxfId="3450" priority="24" stopIfTrue="1">
      <formula>IF(Y4&lt;$B$6,TRUE,FALSE)</formula>
    </cfRule>
    <cfRule type="expression" dxfId="3449" priority="25" stopIfTrue="1">
      <formula>IF(Y4&lt;$B$5,TRUE,FALSE)</formula>
    </cfRule>
    <cfRule type="expression" dxfId="3448" priority="26" stopIfTrue="1">
      <formula>IF(Y4&gt;$B$1,TRUE,FALSE)</formula>
    </cfRule>
    <cfRule type="expression" dxfId="3447" priority="27" stopIfTrue="1">
      <formula>IF(Y4&gt;$B$2,TRUE,FALSE)</formula>
    </cfRule>
    <cfRule type="expression" dxfId="3446" priority="28" stopIfTrue="1">
      <formula>IF(Y4&gt;$B$3,TRUE,FALSE)</formula>
    </cfRule>
  </conditionalFormatting>
  <conditionalFormatting sqref="W4:W218">
    <cfRule type="expression" dxfId="3445" priority="15" stopIfTrue="1">
      <formula>IF(AND(V4&gt;=$B$5,V4&lt;=$B$3),TRUE,FALSE)</formula>
    </cfRule>
    <cfRule type="expression" dxfId="3444" priority="16" stopIfTrue="1">
      <formula>IF(V4&lt;$B$7,TRUE,FALSE)</formula>
    </cfRule>
    <cfRule type="expression" dxfId="3443" priority="17" stopIfTrue="1">
      <formula>IF(V4&lt;$B$6,TRUE,FALSE)</formula>
    </cfRule>
    <cfRule type="expression" dxfId="3442" priority="18" stopIfTrue="1">
      <formula>IF(V4&lt;$B$5,TRUE,FALSE)</formula>
    </cfRule>
    <cfRule type="expression" dxfId="3441" priority="19" stopIfTrue="1">
      <formula>IF(V4&gt;$B$1,TRUE,FALSE)</formula>
    </cfRule>
    <cfRule type="expression" dxfId="3440" priority="20" stopIfTrue="1">
      <formula>IF(V4&gt;$B$2,TRUE,FALSE)</formula>
    </cfRule>
    <cfRule type="expression" dxfId="3439" priority="21" stopIfTrue="1">
      <formula>IF(V4&gt;$B$3,TRUE,FALSE)</formula>
    </cfRule>
  </conditionalFormatting>
  <conditionalFormatting sqref="AR4:AR218">
    <cfRule type="expression" dxfId="3438" priority="8" stopIfTrue="1">
      <formula>IF(AND(AR4&gt;=$B$5,AR4&lt;=$B$3),TRUE,FALSE)</formula>
    </cfRule>
    <cfRule type="expression" dxfId="3437" priority="9" stopIfTrue="1">
      <formula>IF(AR4&lt;$B$7,TRUE,FALSE)</formula>
    </cfRule>
    <cfRule type="expression" dxfId="3436" priority="10" stopIfTrue="1">
      <formula>IF(AR4&lt;$B$6,TRUE,FALSE)</formula>
    </cfRule>
    <cfRule type="expression" dxfId="3435" priority="11" stopIfTrue="1">
      <formula>IF(AR4&lt;$B$5,TRUE,FALSE)</formula>
    </cfRule>
    <cfRule type="expression" dxfId="3434" priority="12" stopIfTrue="1">
      <formula>IF(AR4&gt;$B$1,TRUE,FALSE)</formula>
    </cfRule>
    <cfRule type="expression" dxfId="3433" priority="13" stopIfTrue="1">
      <formula>IF(AR4&gt;$B$2,TRUE,FALSE)</formula>
    </cfRule>
    <cfRule type="expression" dxfId="3432" priority="14" stopIfTrue="1">
      <formula>IF(AR4&gt;$B$3,TRUE,FALSE)</formula>
    </cfRule>
  </conditionalFormatting>
  <conditionalFormatting sqref="U4:U218">
    <cfRule type="expression" dxfId="3431" priority="1" stopIfTrue="1">
      <formula>IF(AND(U4&gt;=$B$5,U4&lt;=$B$3),TRUE,FALSE)</formula>
    </cfRule>
    <cfRule type="expression" dxfId="3430" priority="2" stopIfTrue="1">
      <formula>IF(U4&lt;$B$7,TRUE,FALSE)</formula>
    </cfRule>
    <cfRule type="expression" dxfId="3429" priority="3" stopIfTrue="1">
      <formula>IF(U4&lt;$B$6,TRUE,FALSE)</formula>
    </cfRule>
    <cfRule type="expression" dxfId="3428" priority="4" stopIfTrue="1">
      <formula>IF(U4&lt;$B$5,TRUE,FALSE)</formula>
    </cfRule>
    <cfRule type="expression" dxfId="3427" priority="5" stopIfTrue="1">
      <formula>IF(U4&gt;$B$1,TRUE,FALSE)</formula>
    </cfRule>
    <cfRule type="expression" dxfId="3426" priority="6" stopIfTrue="1">
      <formula>IF(U4&gt;$B$2,TRUE,FALSE)</formula>
    </cfRule>
    <cfRule type="expression" dxfId="3425" priority="7" stopIfTrue="1">
      <formula>IF(U4&gt;$B$3,TRUE,FALSE)</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A6:J232"/>
  <sheetViews>
    <sheetView topLeftCell="C1" zoomScale="130" zoomScaleNormal="130" workbookViewId="0">
      <selection activeCell="H10" sqref="H10"/>
    </sheetView>
  </sheetViews>
  <sheetFormatPr baseColWidth="10" defaultRowHeight="15" x14ac:dyDescent="0.25"/>
  <cols>
    <col min="1" max="3" width="0.28515625" customWidth="1"/>
    <col min="4" max="4" width="4.7109375" customWidth="1"/>
    <col min="5" max="5" width="45.28515625" customWidth="1"/>
    <col min="6" max="6" width="5.42578125" customWidth="1"/>
    <col min="7" max="7" width="15" customWidth="1"/>
    <col min="8" max="8" width="10" customWidth="1"/>
    <col min="9" max="9" width="108.42578125" customWidth="1"/>
    <col min="10" max="10" width="7.42578125" style="271" customWidth="1"/>
  </cols>
  <sheetData>
    <row r="6" spans="4:10" ht="28.5" customHeight="1" x14ac:dyDescent="0.5">
      <c r="D6" s="497" t="s">
        <v>358</v>
      </c>
      <c r="E6" s="497"/>
      <c r="F6" s="497"/>
      <c r="G6" s="498"/>
      <c r="H6" s="497"/>
      <c r="I6" s="497"/>
      <c r="J6" s="313"/>
    </row>
    <row r="7" spans="4:10" x14ac:dyDescent="0.25">
      <c r="E7" s="55" t="str">
        <f>Resume!$F$10</f>
        <v>Gautier</v>
      </c>
      <c r="F7" s="19"/>
      <c r="G7" s="19"/>
      <c r="H7" s="19"/>
      <c r="I7" s="19"/>
    </row>
    <row r="8" spans="4:10" x14ac:dyDescent="0.25">
      <c r="E8" s="179">
        <f>Resume!$F$11</f>
        <v>20170828</v>
      </c>
      <c r="F8" s="19"/>
      <c r="G8" s="19"/>
      <c r="H8" s="19"/>
      <c r="I8" s="19"/>
    </row>
    <row r="9" spans="4:10" x14ac:dyDescent="0.25">
      <c r="D9" s="34"/>
      <c r="E9" s="23" t="s">
        <v>331</v>
      </c>
      <c r="F9" s="24" t="s">
        <v>329</v>
      </c>
      <c r="G9" s="380" t="s">
        <v>781</v>
      </c>
      <c r="H9" s="24" t="s">
        <v>332</v>
      </c>
      <c r="I9" s="25" t="s">
        <v>330</v>
      </c>
      <c r="J9" s="315" t="s">
        <v>1025</v>
      </c>
    </row>
    <row r="10" spans="4:10" ht="24" customHeight="1" x14ac:dyDescent="0.25">
      <c r="D10" s="32"/>
      <c r="E10" s="32" t="s">
        <v>2714</v>
      </c>
      <c r="F10" s="36">
        <f>F27</f>
        <v>8</v>
      </c>
      <c r="G10" s="36" t="str">
        <f t="shared" ref="G10:I10" si="0">G27</f>
        <v>lobe préfrontal</v>
      </c>
      <c r="H10" s="42">
        <f t="shared" si="0"/>
        <v>15</v>
      </c>
      <c r="I10" s="32" t="str">
        <f t="shared" si="0"/>
        <v xml:space="preserve">lâcher le contrôle mental / s'adapter / être soi-même en toute circonstance </v>
      </c>
      <c r="J10" s="277">
        <f>J27</f>
        <v>1030</v>
      </c>
    </row>
    <row r="11" spans="4:10" ht="24" customHeight="1" x14ac:dyDescent="0.25">
      <c r="D11" s="45"/>
      <c r="E11" s="289" t="s">
        <v>1089</v>
      </c>
      <c r="F11" s="40">
        <f>F38</f>
        <v>20</v>
      </c>
      <c r="G11" s="38" t="str">
        <f t="shared" ref="G11:I11" si="1">G38</f>
        <v>mollet/veines</v>
      </c>
      <c r="H11" s="42">
        <f t="shared" si="1"/>
        <v>2</v>
      </c>
      <c r="I11" s="45" t="str">
        <f t="shared" si="1"/>
        <v>envie de fuir / liens toxiques avec la famille ou le travail</v>
      </c>
      <c r="J11" s="285">
        <f>J38</f>
        <v>120</v>
      </c>
    </row>
    <row r="12" spans="4:10" ht="24" customHeight="1" x14ac:dyDescent="0.25">
      <c r="D12" s="32"/>
      <c r="E12" s="32" t="s">
        <v>334</v>
      </c>
      <c r="F12" s="39">
        <f>F49</f>
        <v>20</v>
      </c>
      <c r="G12" s="36" t="str">
        <f t="shared" ref="G12:I12" si="2">G49</f>
        <v>mollet/veines</v>
      </c>
      <c r="H12" s="42">
        <f t="shared" si="2"/>
        <v>2</v>
      </c>
      <c r="I12" s="32" t="str">
        <f t="shared" si="2"/>
        <v>envie de fuir / liens toxiques avec la famille ou le travail</v>
      </c>
      <c r="J12" s="284">
        <f>J49</f>
        <v>120</v>
      </c>
    </row>
    <row r="13" spans="4:10" ht="24" customHeight="1" x14ac:dyDescent="0.25">
      <c r="D13" s="45"/>
      <c r="E13" s="45" t="s">
        <v>335</v>
      </c>
      <c r="F13" s="40">
        <f>F60</f>
        <v>15</v>
      </c>
      <c r="G13" s="38" t="str">
        <f t="shared" ref="G13:H13" si="3">G60</f>
        <v>C2</v>
      </c>
      <c r="H13" s="42">
        <f t="shared" si="3"/>
        <v>12</v>
      </c>
      <c r="I13" s="45" t="str">
        <f>I60</f>
        <v>encaisser / se sentir perdu ou dispersé</v>
      </c>
      <c r="J13" s="285">
        <f>J60</f>
        <v>870</v>
      </c>
    </row>
    <row r="14" spans="4:10" ht="24" customHeight="1" x14ac:dyDescent="0.25">
      <c r="D14" s="32"/>
      <c r="E14" s="280" t="s">
        <v>336</v>
      </c>
      <c r="F14" s="39">
        <f>F71</f>
        <v>20</v>
      </c>
      <c r="G14" s="36" t="str">
        <f t="shared" ref="G14:H14" si="4">G71</f>
        <v>cuisse</v>
      </c>
      <c r="H14" s="42">
        <f t="shared" si="4"/>
        <v>3</v>
      </c>
      <c r="I14" s="32" t="str">
        <f>I71</f>
        <v xml:space="preserve">besoin d'aller de l'avant / d'être responsable </v>
      </c>
      <c r="J14" s="284">
        <f>J71</f>
        <v>160</v>
      </c>
    </row>
    <row r="15" spans="4:10" ht="24" customHeight="1" x14ac:dyDescent="0.25">
      <c r="D15" s="45"/>
      <c r="E15" s="45" t="s">
        <v>333</v>
      </c>
      <c r="F15" s="33">
        <f>F82</f>
        <v>8</v>
      </c>
      <c r="G15" s="41" t="str">
        <f t="shared" ref="G15:H15" si="5">G82</f>
        <v>lobe préfrontal</v>
      </c>
      <c r="H15" s="42">
        <f t="shared" si="5"/>
        <v>15</v>
      </c>
      <c r="I15" s="45" t="str">
        <f>I82</f>
        <v xml:space="preserve">lâcher le contrôle mental / s'adapter / être soi-même en toute circonstance </v>
      </c>
      <c r="J15" s="281">
        <f>J82</f>
        <v>1030</v>
      </c>
    </row>
    <row r="16" spans="4:10" ht="24" customHeight="1" x14ac:dyDescent="0.25">
      <c r="D16" s="32"/>
      <c r="E16" s="32" t="s">
        <v>337</v>
      </c>
      <c r="F16" s="39">
        <f>F93</f>
        <v>17</v>
      </c>
      <c r="G16" s="36" t="str">
        <f t="shared" ref="G16:H16" si="6">G93</f>
        <v>poumon</v>
      </c>
      <c r="H16" s="42">
        <f t="shared" si="6"/>
        <v>10</v>
      </c>
      <c r="I16" s="32" t="str">
        <f>I93</f>
        <v xml:space="preserve">capacité à calmer les tensions et les conflits </v>
      </c>
      <c r="J16" s="284">
        <f>J93</f>
        <v>630</v>
      </c>
    </row>
    <row r="17" spans="1:10" ht="24" customHeight="1" x14ac:dyDescent="0.25">
      <c r="D17" s="45"/>
      <c r="E17" s="45" t="s">
        <v>338</v>
      </c>
      <c r="F17" s="40">
        <f>F104</f>
        <v>11</v>
      </c>
      <c r="G17" s="38" t="str">
        <f t="shared" ref="G17:H17" si="7">G104</f>
        <v>lobe occipital</v>
      </c>
      <c r="H17" s="42">
        <f t="shared" si="7"/>
        <v>13</v>
      </c>
      <c r="I17" s="45" t="str">
        <f>I104</f>
        <v>fuite en avant / hyperactivité / parer au plus pressé</v>
      </c>
      <c r="J17" s="285">
        <f>J104</f>
        <v>900</v>
      </c>
    </row>
    <row r="18" spans="1:10" ht="24" customHeight="1" x14ac:dyDescent="0.25">
      <c r="D18" s="32"/>
      <c r="E18" s="32" t="s">
        <v>339</v>
      </c>
      <c r="F18" s="39">
        <f>F115</f>
        <v>20</v>
      </c>
      <c r="G18" s="36" t="str">
        <f t="shared" ref="G18:H18" si="8">G115</f>
        <v>mollet/veines</v>
      </c>
      <c r="H18" s="42">
        <f t="shared" si="8"/>
        <v>2</v>
      </c>
      <c r="I18" s="32" t="str">
        <f>I115</f>
        <v>envie de fuir / liens toxiques avec la famille ou le travail</v>
      </c>
      <c r="J18" s="284">
        <f>J115</f>
        <v>120</v>
      </c>
    </row>
    <row r="19" spans="1:10" ht="24" customHeight="1" x14ac:dyDescent="0.25">
      <c r="D19" s="45"/>
      <c r="E19" s="45" t="s">
        <v>340</v>
      </c>
      <c r="F19" s="40">
        <f>F126</f>
        <v>1</v>
      </c>
      <c r="G19" s="38" t="str">
        <f t="shared" ref="G19:H19" si="9">G126</f>
        <v>tendon d'Achille</v>
      </c>
      <c r="H19" s="42">
        <f t="shared" si="9"/>
        <v>2</v>
      </c>
      <c r="I19" s="45" t="str">
        <f>I126</f>
        <v xml:space="preserve">besoin de stabilité / de réalisations concrètes / capacité à supporter </v>
      </c>
      <c r="J19" s="285">
        <f>J126</f>
        <v>100</v>
      </c>
    </row>
    <row r="20" spans="1:10" ht="24" customHeight="1" x14ac:dyDescent="0.25">
      <c r="D20" s="32"/>
      <c r="E20" s="32" t="s">
        <v>341</v>
      </c>
      <c r="F20" s="36">
        <f>F137</f>
        <v>20</v>
      </c>
      <c r="G20" s="36" t="str">
        <f t="shared" ref="G20:H20" si="10">G137</f>
        <v>cuisse</v>
      </c>
      <c r="H20" s="42">
        <f t="shared" si="10"/>
        <v>3</v>
      </c>
      <c r="I20" s="32" t="str">
        <f>I137</f>
        <v xml:space="preserve">besoin d'aller de l'avant / d'être responsable </v>
      </c>
      <c r="J20" s="277">
        <f>J137</f>
        <v>160</v>
      </c>
    </row>
    <row r="21" spans="1:10" ht="24" customHeight="1" x14ac:dyDescent="0.25">
      <c r="D21" s="45"/>
      <c r="E21" s="45" t="s">
        <v>778</v>
      </c>
      <c r="F21" s="40">
        <f>F148</f>
        <v>15</v>
      </c>
      <c r="G21" s="38" t="str">
        <f t="shared" ref="G21:H21" si="11">G148</f>
        <v>C2</v>
      </c>
      <c r="H21" s="42">
        <f t="shared" si="11"/>
        <v>12</v>
      </c>
      <c r="I21" s="45" t="str">
        <f>I148</f>
        <v>encaisser / se sentir perdu ou dispersé</v>
      </c>
      <c r="J21" s="285">
        <f>J148</f>
        <v>870</v>
      </c>
    </row>
    <row r="22" spans="1:10" ht="24" customHeight="1" x14ac:dyDescent="0.25">
      <c r="D22" s="32"/>
      <c r="E22" s="32" t="s">
        <v>342</v>
      </c>
      <c r="F22" s="39">
        <f>F159</f>
        <v>14</v>
      </c>
      <c r="G22" s="36" t="str">
        <f t="shared" ref="G22:H22" si="12">G159</f>
        <v>thyroïde</v>
      </c>
      <c r="H22" s="42">
        <f t="shared" si="12"/>
        <v>11</v>
      </c>
      <c r="I22" s="32" t="str">
        <f>I159</f>
        <v>non-dits / renoncer / ne pas accepter le vécu / nostalgie / manque de protection</v>
      </c>
      <c r="J22" s="284">
        <f>J159</f>
        <v>740</v>
      </c>
    </row>
    <row r="25" spans="1:10" ht="18.75" x14ac:dyDescent="0.25">
      <c r="D25" s="32" t="s">
        <v>357</v>
      </c>
      <c r="E25" s="32" t="s">
        <v>356</v>
      </c>
    </row>
    <row r="26" spans="1:10" x14ac:dyDescent="0.25">
      <c r="A26" t="s">
        <v>355</v>
      </c>
      <c r="D26" s="34" t="s">
        <v>355</v>
      </c>
      <c r="E26" s="293" t="s">
        <v>2714</v>
      </c>
      <c r="F26" s="29" t="s">
        <v>329</v>
      </c>
      <c r="G26" s="29" t="s">
        <v>781</v>
      </c>
      <c r="H26" s="29" t="s">
        <v>332</v>
      </c>
      <c r="I26" s="30" t="s">
        <v>330</v>
      </c>
      <c r="J26" s="315" t="s">
        <v>1025</v>
      </c>
    </row>
    <row r="27" spans="1:10" ht="15" customHeight="1" x14ac:dyDescent="0.25">
      <c r="A27">
        <v>1</v>
      </c>
      <c r="B27">
        <f>Donnee_interpretation!C4</f>
        <v>1030</v>
      </c>
      <c r="D27" s="35">
        <v>1</v>
      </c>
      <c r="E27" s="43" t="str">
        <f>E26</f>
        <v>les qualités que nous avons</v>
      </c>
      <c r="F27" s="31">
        <f>ABS(Donnee_interpretation!D4)</f>
        <v>8</v>
      </c>
      <c r="G27" s="277" t="str">
        <f>VLOOKUP($B27,annexe_01!$A:$J,3,FALSE)</f>
        <v>lobe préfrontal</v>
      </c>
      <c r="H27" s="42">
        <f>VLOOKUP($B27,annexe_01!$A:$J,10,FALSE)</f>
        <v>15</v>
      </c>
      <c r="I27" s="46" t="str">
        <f>VLOOKUP($B27,annexe_01!$A:$J,6,FALSE)</f>
        <v xml:space="preserve">lâcher le contrôle mental / s'adapter / être soi-même en toute circonstance </v>
      </c>
      <c r="J27" s="277">
        <f>B27</f>
        <v>1030</v>
      </c>
    </row>
    <row r="28" spans="1:10" x14ac:dyDescent="0.25">
      <c r="A28">
        <v>2</v>
      </c>
      <c r="B28" s="26">
        <f>Donnee_interpretation!C5</f>
        <v>450</v>
      </c>
      <c r="C28" s="26"/>
      <c r="D28" s="37">
        <v>2</v>
      </c>
      <c r="E28" s="44" t="str">
        <f t="shared" ref="E28:E36" si="13">E27</f>
        <v>les qualités que nous avons</v>
      </c>
      <c r="F28" s="40">
        <f>ABS(Donnee_interpretation!D5)</f>
        <v>6</v>
      </c>
      <c r="G28" s="285" t="str">
        <f>VLOOKUP($B28,annexe_01!$A:$J,3,FALSE)</f>
        <v>rate</v>
      </c>
      <c r="H28" s="42">
        <f>VLOOKUP($B28,annexe_01!$A:$J,10,FALSE)</f>
        <v>8</v>
      </c>
      <c r="I28" s="47" t="str">
        <f>VLOOKUP($B28,annexe_01!$A:$J,6,FALSE)</f>
        <v xml:space="preserve">être à la hauteur / être sans attentes / apprécier le succès / confiance en soi </v>
      </c>
      <c r="J28" s="285">
        <f t="shared" ref="J28:J36" si="14">B28</f>
        <v>450</v>
      </c>
    </row>
    <row r="29" spans="1:10" x14ac:dyDescent="0.25">
      <c r="A29" s="26">
        <v>3</v>
      </c>
      <c r="B29" s="26">
        <f>Donnee_interpretation!C6</f>
        <v>460</v>
      </c>
      <c r="D29" s="35">
        <v>3</v>
      </c>
      <c r="E29" s="43" t="str">
        <f t="shared" si="13"/>
        <v>les qualités que nous avons</v>
      </c>
      <c r="F29" s="39">
        <f>ABS(Donnee_interpretation!D6)</f>
        <v>6</v>
      </c>
      <c r="G29" s="284" t="str">
        <f>VLOOKUP($B29,annexe_01!$A:$J,3,FALSE)</f>
        <v>vésicule biliaire</v>
      </c>
      <c r="H29" s="42">
        <f>VLOOKUP($B29,annexe_01!$A:$J,10,FALSE)</f>
        <v>8</v>
      </c>
      <c r="I29" s="46" t="str">
        <f>VLOOKUP($B29,annexe_01!$A:$J,6,FALSE)</f>
        <v>résilience émotionelle / esprit serein</v>
      </c>
      <c r="J29" s="284">
        <f t="shared" si="14"/>
        <v>460</v>
      </c>
    </row>
    <row r="30" spans="1:10" x14ac:dyDescent="0.25">
      <c r="A30" s="26">
        <v>4</v>
      </c>
      <c r="B30" s="26">
        <f>Donnee_interpretation!C7</f>
        <v>1060</v>
      </c>
      <c r="D30" s="37">
        <v>4</v>
      </c>
      <c r="E30" s="44" t="str">
        <f t="shared" si="13"/>
        <v>les qualités que nous avons</v>
      </c>
      <c r="F30" s="40">
        <f>ABS(Donnee_interpretation!D7)</f>
        <v>6</v>
      </c>
      <c r="G30" s="285" t="str">
        <f>VLOOKUP($B30,annexe_01!$A:$J,3,FALSE)</f>
        <v>fontanelle</v>
      </c>
      <c r="H30" s="42">
        <f>VLOOKUP($B30,annexe_01!$A:$J,10,FALSE)</f>
        <v>15</v>
      </c>
      <c r="I30" s="47" t="str">
        <f>VLOOKUP($B30,annexe_01!$A:$J,6,FALSE)</f>
        <v xml:space="preserve">être dans l'instant présent / sagesse / autorité naturelle </v>
      </c>
      <c r="J30" s="285">
        <f t="shared" si="14"/>
        <v>1060</v>
      </c>
    </row>
    <row r="31" spans="1:10" hidden="1" x14ac:dyDescent="0.25">
      <c r="A31" s="26">
        <v>5</v>
      </c>
      <c r="B31" s="26">
        <f>Donnee_interpretation!C8</f>
        <v>700</v>
      </c>
      <c r="D31" s="35">
        <v>5</v>
      </c>
      <c r="E31" s="43" t="str">
        <f t="shared" si="13"/>
        <v>les qualités que nous avons</v>
      </c>
      <c r="F31" s="39">
        <f>ABS(Donnee_interpretation!D8)</f>
        <v>5</v>
      </c>
      <c r="G31" s="284" t="str">
        <f>VLOOKUP($B31,annexe_01!$A:$J,3,FALSE)</f>
        <v>clavicule/épaule</v>
      </c>
      <c r="H31" s="42">
        <f>VLOOKUP($B31,annexe_01!$A:$J,10,FALSE)</f>
        <v>10</v>
      </c>
      <c r="I31" s="46" t="str">
        <f>VLOOKUP($B31,annexe_01!$A:$J,6,FALSE)</f>
        <v xml:space="preserve">capacité à se libérer de ses tensions </v>
      </c>
      <c r="J31" s="284">
        <f t="shared" si="14"/>
        <v>700</v>
      </c>
    </row>
    <row r="32" spans="1:10" ht="15.75" hidden="1" x14ac:dyDescent="0.25">
      <c r="A32" s="26">
        <v>6</v>
      </c>
      <c r="B32" s="26">
        <f>Donnee_interpretation!C9</f>
        <v>740</v>
      </c>
      <c r="D32" s="37">
        <v>6</v>
      </c>
      <c r="E32" s="44" t="str">
        <f t="shared" si="13"/>
        <v>les qualités que nous avons</v>
      </c>
      <c r="F32" s="33">
        <f>ABS(Donnee_interpretation!D9)</f>
        <v>5</v>
      </c>
      <c r="G32" s="281" t="str">
        <f>VLOOKUP($B32,annexe_01!$A:$J,3,FALSE)</f>
        <v>thyroïde</v>
      </c>
      <c r="H32" s="42">
        <f>VLOOKUP($B32,annexe_01!$A:$J,10,FALSE)</f>
        <v>11</v>
      </c>
      <c r="I32" s="47" t="str">
        <f>VLOOKUP($B32,annexe_01!$A:$J,6,FALSE)</f>
        <v xml:space="preserve">exprimer ses sentiments / spontanéité / honnêteté / prendre le temps </v>
      </c>
      <c r="J32" s="281">
        <f t="shared" si="14"/>
        <v>740</v>
      </c>
    </row>
    <row r="33" spans="1:10" hidden="1" x14ac:dyDescent="0.25">
      <c r="A33" s="26">
        <v>7</v>
      </c>
      <c r="B33" s="26">
        <f>Donnee_interpretation!C10</f>
        <v>810</v>
      </c>
      <c r="D33" s="35">
        <v>7</v>
      </c>
      <c r="E33" s="43" t="str">
        <f t="shared" si="13"/>
        <v>les qualités que nous avons</v>
      </c>
      <c r="F33" s="39">
        <f>ABS(Donnee_interpretation!D10)</f>
        <v>5</v>
      </c>
      <c r="G33" s="284" t="str">
        <f>VLOOKUP($B33,annexe_01!$A:$J,3,FALSE)</f>
        <v>C4</v>
      </c>
      <c r="H33" s="42">
        <f>VLOOKUP($B33,annexe_01!$A:$J,10,FALSE)</f>
        <v>12</v>
      </c>
      <c r="I33" s="46" t="str">
        <f>VLOOKUP($B33,annexe_01!$A:$J,6,FALSE)</f>
        <v>voir ses priorités / avoir du recul / capacité à rire de soi</v>
      </c>
      <c r="J33" s="284">
        <f t="shared" si="14"/>
        <v>810</v>
      </c>
    </row>
    <row r="34" spans="1:10" hidden="1" x14ac:dyDescent="0.25">
      <c r="A34" s="26">
        <v>8</v>
      </c>
      <c r="B34" s="26">
        <f>Donnee_interpretation!C11</f>
        <v>710</v>
      </c>
      <c r="D34" s="37">
        <v>8</v>
      </c>
      <c r="E34" s="44" t="str">
        <f t="shared" si="13"/>
        <v>les qualités que nous avons</v>
      </c>
      <c r="F34" s="40">
        <f>ABS(Donnee_interpretation!D11)</f>
        <v>4</v>
      </c>
      <c r="G34" s="285" t="str">
        <f>VLOOKUP($B34,annexe_01!$A:$J,3,FALSE)</f>
        <v>œsophage/trachée</v>
      </c>
      <c r="H34" s="42">
        <f>VLOOKUP($B34,annexe_01!$A:$J,10,FALSE)</f>
        <v>10</v>
      </c>
      <c r="I34" s="47" t="str">
        <f>VLOOKUP($B34,annexe_01!$A:$J,6,FALSE)</f>
        <v>grandir par les expériences / être un pionnier / laisser passer les émotions / adaptation</v>
      </c>
      <c r="J34" s="285">
        <f t="shared" si="14"/>
        <v>710</v>
      </c>
    </row>
    <row r="35" spans="1:10" hidden="1" x14ac:dyDescent="0.25">
      <c r="A35" s="26">
        <v>9</v>
      </c>
      <c r="B35" s="26">
        <f>Donnee_interpretation!C12</f>
        <v>720</v>
      </c>
      <c r="D35" s="35">
        <v>9</v>
      </c>
      <c r="E35" s="43" t="str">
        <f t="shared" si="13"/>
        <v>les qualités que nous avons</v>
      </c>
      <c r="F35" s="39">
        <f>ABS(Donnee_interpretation!D12)</f>
        <v>4</v>
      </c>
      <c r="G35" s="284" t="str">
        <f>VLOOKUP($B35,annexe_01!$A:$J,3,FALSE)</f>
        <v>C7</v>
      </c>
      <c r="H35" s="42">
        <f>VLOOKUP($B35,annexe_01!$A:$J,10,FALSE)</f>
        <v>11</v>
      </c>
      <c r="I35" s="46" t="str">
        <f>VLOOKUP($B35,annexe_01!$A:$J,6,FALSE)</f>
        <v xml:space="preserve">ouverture / avoir du temps pour soi </v>
      </c>
      <c r="J35" s="284">
        <f t="shared" si="14"/>
        <v>720</v>
      </c>
    </row>
    <row r="36" spans="1:10" hidden="1" x14ac:dyDescent="0.25">
      <c r="A36" s="26">
        <v>10</v>
      </c>
      <c r="B36" s="26">
        <f>Donnee_interpretation!C13</f>
        <v>930</v>
      </c>
      <c r="D36" s="37">
        <v>10</v>
      </c>
      <c r="E36" s="44" t="str">
        <f t="shared" si="13"/>
        <v>les qualités que nous avons</v>
      </c>
      <c r="F36" s="40">
        <f>ABS(Donnee_interpretation!D13)</f>
        <v>4</v>
      </c>
      <c r="G36" s="285" t="str">
        <f>VLOOKUP($B36,annexe_01!$A:$J,3,FALSE)</f>
        <v>tempe</v>
      </c>
      <c r="H36" s="42">
        <f>VLOOKUP($B36,annexe_01!$A:$J,10,FALSE)</f>
        <v>13</v>
      </c>
      <c r="I36" s="47" t="str">
        <f>VLOOKUP($B36,annexe_01!$A:$J,6,FALSE)</f>
        <v xml:space="preserve">ne pas se mettre la pression / s'adapter </v>
      </c>
      <c r="J36" s="285">
        <f t="shared" si="14"/>
        <v>930</v>
      </c>
    </row>
    <row r="37" spans="1:10" x14ac:dyDescent="0.25">
      <c r="A37" t="str">
        <f>A26</f>
        <v>A</v>
      </c>
      <c r="B37" s="26" t="str">
        <f>Donnee_interpretation!C14</f>
        <v>Deux</v>
      </c>
      <c r="D37" s="34" t="str">
        <f>D26</f>
        <v>A</v>
      </c>
      <c r="E37" s="293" t="s">
        <v>1089</v>
      </c>
      <c r="F37" s="29" t="s">
        <v>329</v>
      </c>
      <c r="G37" s="275" t="s">
        <v>781</v>
      </c>
      <c r="H37" s="29" t="s">
        <v>332</v>
      </c>
      <c r="I37" s="48" t="s">
        <v>330</v>
      </c>
      <c r="J37" s="319"/>
    </row>
    <row r="38" spans="1:10" ht="16.5" customHeight="1" x14ac:dyDescent="0.25">
      <c r="A38" s="26">
        <f t="shared" ref="A38:A101" si="15">A27</f>
        <v>1</v>
      </c>
      <c r="B38" s="26">
        <f>Donnee_interpretation!C15</f>
        <v>120</v>
      </c>
      <c r="D38" s="35">
        <f t="shared" ref="D38:D101" si="16">D27</f>
        <v>1</v>
      </c>
      <c r="E38" s="43" t="str">
        <f>E37</f>
        <v>ce qu'il serait bien de ne plus nourrir</v>
      </c>
      <c r="F38" s="39">
        <f>ABS(Donnee_interpretation!D15)</f>
        <v>20</v>
      </c>
      <c r="G38" s="277" t="str">
        <f>VLOOKUP($B38,annexe_01!$A:$J,3,FALSE)</f>
        <v>mollet/veines</v>
      </c>
      <c r="H38" s="42">
        <f>VLOOKUP($B38,annexe_01!$A:$J,10,FALSE)</f>
        <v>2</v>
      </c>
      <c r="I38" s="46" t="str">
        <f>VLOOKUP($B38,annexe_01!$A:$J,7,FALSE)</f>
        <v>envie de fuir / liens toxiques avec la famille ou le travail</v>
      </c>
      <c r="J38" s="277">
        <f>B38</f>
        <v>120</v>
      </c>
    </row>
    <row r="39" spans="1:10" x14ac:dyDescent="0.25">
      <c r="A39" s="26">
        <f t="shared" si="15"/>
        <v>2</v>
      </c>
      <c r="B39" s="26">
        <f>Donnee_interpretation!C16</f>
        <v>1000</v>
      </c>
      <c r="D39" s="37">
        <f t="shared" si="16"/>
        <v>2</v>
      </c>
      <c r="E39" s="44" t="str">
        <f t="shared" ref="E39:E47" si="17">E38</f>
        <v>ce qu'il serait bien de ne plus nourrir</v>
      </c>
      <c r="F39" s="40">
        <f>ABS(Donnee_interpretation!D16)</f>
        <v>19</v>
      </c>
      <c r="G39" s="285" t="str">
        <f>VLOOKUP($B39,annexe_01!$A:$J,3,FALSE)</f>
        <v>lobe pariétal</v>
      </c>
      <c r="H39" s="42">
        <f>VLOOKUP($B39,annexe_01!$A:$J,10,FALSE)</f>
        <v>14</v>
      </c>
      <c r="I39" s="47" t="str">
        <f>VLOOKUP($B39,annexe_01!$A:$J,7,FALSE)</f>
        <v>générer des tensions dans son corps / être en résistance face à la vie ou aux vibrations élevées</v>
      </c>
      <c r="J39" s="285">
        <f t="shared" ref="J39:J47" si="18">B39</f>
        <v>1000</v>
      </c>
    </row>
    <row r="40" spans="1:10" x14ac:dyDescent="0.25">
      <c r="A40" s="26">
        <f t="shared" si="15"/>
        <v>3</v>
      </c>
      <c r="B40" s="26">
        <f>Donnee_interpretation!C17</f>
        <v>240</v>
      </c>
      <c r="D40" s="35">
        <f t="shared" si="16"/>
        <v>3</v>
      </c>
      <c r="E40" s="43" t="str">
        <f t="shared" si="17"/>
        <v>ce qu'il serait bien de ne plus nourrir</v>
      </c>
      <c r="F40" s="39">
        <f>ABS(Donnee_interpretation!D17)</f>
        <v>18</v>
      </c>
      <c r="G40" s="284" t="str">
        <f>VLOOKUP($B40,annexe_01!$A:$J,3,FALSE)</f>
        <v>prostate/poignet</v>
      </c>
      <c r="H40" s="42">
        <f>VLOOKUP($B40,annexe_01!$A:$J,10,FALSE)</f>
        <v>6</v>
      </c>
      <c r="I40" s="46" t="str">
        <f>VLOOKUP($B40,annexe_01!$A:$J,7,FALSE)</f>
        <v>difficulté à concrétiser / projets en stagnation / enthousiasme excessif / devoir séduire</v>
      </c>
      <c r="J40" s="284">
        <f t="shared" si="18"/>
        <v>240</v>
      </c>
    </row>
    <row r="41" spans="1:10" x14ac:dyDescent="0.25">
      <c r="A41" s="26">
        <f t="shared" si="15"/>
        <v>4</v>
      </c>
      <c r="B41" s="26">
        <f>Donnee_interpretation!C18</f>
        <v>230</v>
      </c>
      <c r="D41" s="37">
        <f t="shared" si="16"/>
        <v>4</v>
      </c>
      <c r="E41" s="44" t="str">
        <f t="shared" si="17"/>
        <v>ce qu'il serait bien de ne plus nourrir</v>
      </c>
      <c r="F41" s="40">
        <f>ABS(Donnee_interpretation!D18)</f>
        <v>18</v>
      </c>
      <c r="G41" s="285" t="str">
        <f>VLOOKUP($B41,annexe_01!$A:$J,3,FALSE)</f>
        <v>coccyx1</v>
      </c>
      <c r="H41" s="42">
        <f>VLOOKUP($B41,annexe_01!$A:$J,10,FALSE)</f>
        <v>5</v>
      </c>
      <c r="I41" s="47" t="str">
        <f>VLOOKUP($B41,annexe_01!$A:$J,7,FALSE)</f>
        <v>contrariété / frustrations / se sentir en danger / plein de peurs</v>
      </c>
      <c r="J41" s="285">
        <f t="shared" si="18"/>
        <v>230</v>
      </c>
    </row>
    <row r="42" spans="1:10" hidden="1" x14ac:dyDescent="0.25">
      <c r="A42" s="26">
        <f t="shared" si="15"/>
        <v>5</v>
      </c>
      <c r="B42" s="26">
        <f>Donnee_interpretation!C19</f>
        <v>220</v>
      </c>
      <c r="D42" s="35">
        <f t="shared" si="16"/>
        <v>5</v>
      </c>
      <c r="E42" s="43" t="str">
        <f t="shared" si="17"/>
        <v>ce qu'il serait bien de ne plus nourrir</v>
      </c>
      <c r="F42" s="39">
        <f>ABS(Donnee_interpretation!D19)</f>
        <v>18</v>
      </c>
      <c r="G42" s="284" t="str">
        <f>VLOOKUP($B42,annexe_01!$A:$J,3,FALSE)</f>
        <v>coccyx2</v>
      </c>
      <c r="H42" s="42">
        <f>VLOOKUP($B42,annexe_01!$A:$J,10,FALSE)</f>
        <v>5</v>
      </c>
      <c r="I42" s="46" t="str">
        <f>VLOOKUP($B42,annexe_01!$A:$J,7,FALSE)</f>
        <v>devoir aller de l'avant / envie de concrétiser</v>
      </c>
      <c r="J42" s="284">
        <f t="shared" si="18"/>
        <v>220</v>
      </c>
    </row>
    <row r="43" spans="1:10" ht="15.75" hidden="1" x14ac:dyDescent="0.25">
      <c r="A43" s="26">
        <f t="shared" si="15"/>
        <v>6</v>
      </c>
      <c r="B43" s="26">
        <f>Donnee_interpretation!C20</f>
        <v>900</v>
      </c>
      <c r="D43" s="37">
        <f t="shared" si="16"/>
        <v>6</v>
      </c>
      <c r="E43" s="44" t="str">
        <f t="shared" si="17"/>
        <v>ce qu'il serait bien de ne plus nourrir</v>
      </c>
      <c r="F43" s="33">
        <f>ABS(Donnee_interpretation!D20)</f>
        <v>11</v>
      </c>
      <c r="G43" s="281" t="str">
        <f>VLOOKUP($B43,annexe_01!$A:$J,3,FALSE)</f>
        <v>lobe occipital</v>
      </c>
      <c r="H43" s="42">
        <f>VLOOKUP($B43,annexe_01!$A:$J,10,FALSE)</f>
        <v>13</v>
      </c>
      <c r="I43" s="47" t="str">
        <f>VLOOKUP($B43,annexe_01!$A:$J,7,FALSE)</f>
        <v>fuite en avant / hyperactivité / parer au plus pressé</v>
      </c>
      <c r="J43" s="281">
        <f t="shared" si="18"/>
        <v>900</v>
      </c>
    </row>
    <row r="44" spans="1:10" hidden="1" x14ac:dyDescent="0.25">
      <c r="A44" s="26">
        <f t="shared" si="15"/>
        <v>7</v>
      </c>
      <c r="B44" s="26">
        <f>Donnee_interpretation!C21</f>
        <v>1050</v>
      </c>
      <c r="D44" s="35">
        <f t="shared" si="16"/>
        <v>7</v>
      </c>
      <c r="E44" s="43" t="str">
        <f t="shared" si="17"/>
        <v>ce qu'il serait bien de ne plus nourrir</v>
      </c>
      <c r="F44" s="39">
        <f>ABS(Donnee_interpretation!D21)</f>
        <v>10</v>
      </c>
      <c r="G44" s="284" t="str">
        <f>VLOOKUP($B44,annexe_01!$A:$J,3,FALSE)</f>
        <v>cortex somato-sensitif</v>
      </c>
      <c r="H44" s="42">
        <f>VLOOKUP($B44,annexe_01!$A:$J,10,FALSE)</f>
        <v>15</v>
      </c>
      <c r="I44" s="46" t="str">
        <f>VLOOKUP($B44,annexe_01!$A:$J,7,FALSE)</f>
        <v>aimer les sensations fortes</v>
      </c>
      <c r="J44" s="284">
        <f t="shared" si="18"/>
        <v>1050</v>
      </c>
    </row>
    <row r="45" spans="1:10" hidden="1" x14ac:dyDescent="0.25">
      <c r="A45" s="26">
        <f t="shared" si="15"/>
        <v>8</v>
      </c>
      <c r="B45" s="26">
        <f>Donnee_interpretation!C22</f>
        <v>1040</v>
      </c>
      <c r="D45" s="37">
        <f t="shared" si="16"/>
        <v>8</v>
      </c>
      <c r="E45" s="44" t="str">
        <f t="shared" si="17"/>
        <v>ce qu'il serait bien de ne plus nourrir</v>
      </c>
      <c r="F45" s="40">
        <f>ABS(Donnee_interpretation!D22)</f>
        <v>10</v>
      </c>
      <c r="G45" s="285" t="str">
        <f>VLOOKUP($B45,annexe_01!$A:$J,3,FALSE)</f>
        <v>cortex moteur</v>
      </c>
      <c r="H45" s="42">
        <f>VLOOKUP($B45,annexe_01!$A:$J,10,FALSE)</f>
        <v>15</v>
      </c>
      <c r="I45" s="47" t="str">
        <f>VLOOKUP($B45,annexe_01!$A:$J,7,FALSE)</f>
        <v>résistance au changement / pessimisme / trop capter les vibrations des autres</v>
      </c>
      <c r="J45" s="285">
        <f t="shared" si="18"/>
        <v>1040</v>
      </c>
    </row>
    <row r="46" spans="1:10" hidden="1" x14ac:dyDescent="0.25">
      <c r="A46" s="26">
        <f t="shared" si="15"/>
        <v>9</v>
      </c>
      <c r="B46" s="26">
        <f>Donnee_interpretation!C23</f>
        <v>700</v>
      </c>
      <c r="D46" s="35">
        <f t="shared" si="16"/>
        <v>9</v>
      </c>
      <c r="E46" s="43" t="str">
        <f t="shared" si="17"/>
        <v>ce qu'il serait bien de ne plus nourrir</v>
      </c>
      <c r="F46" s="39">
        <f>ABS(Donnee_interpretation!D23)</f>
        <v>10</v>
      </c>
      <c r="G46" s="284" t="str">
        <f>VLOOKUP($B46,annexe_01!$A:$J,3,FALSE)</f>
        <v>clavicule/épaule</v>
      </c>
      <c r="H46" s="42">
        <f>VLOOKUP($B46,annexe_01!$A:$J,10,FALSE)</f>
        <v>10</v>
      </c>
      <c r="I46" s="46" t="str">
        <f>VLOOKUP($B46,annexe_01!$A:$J,7,FALSE)</f>
        <v>devoir agir / passer à l'action / responsabilités excessives</v>
      </c>
      <c r="J46" s="284">
        <f t="shared" si="18"/>
        <v>700</v>
      </c>
    </row>
    <row r="47" spans="1:10" hidden="1" x14ac:dyDescent="0.25">
      <c r="A47" s="26">
        <f t="shared" si="15"/>
        <v>10</v>
      </c>
      <c r="B47" s="26">
        <f>Donnee_interpretation!C24</f>
        <v>940</v>
      </c>
      <c r="D47" s="37">
        <f t="shared" si="16"/>
        <v>10</v>
      </c>
      <c r="E47" s="44" t="str">
        <f t="shared" si="17"/>
        <v>ce qu'il serait bien de ne plus nourrir</v>
      </c>
      <c r="F47" s="40">
        <f>ABS(Donnee_interpretation!D24)</f>
        <v>9</v>
      </c>
      <c r="G47" s="285" t="str">
        <f>VLOOKUP($B47,annexe_01!$A:$J,3,FALSE)</f>
        <v>œil</v>
      </c>
      <c r="H47" s="42">
        <f>VLOOKUP($B47,annexe_01!$A:$J,10,FALSE)</f>
        <v>13</v>
      </c>
      <c r="I47" s="47" t="str">
        <f>VLOOKUP($B47,annexe_01!$A:$J,7,FALSE)</f>
        <v>être aux aguets / refus de ce qui arrive</v>
      </c>
      <c r="J47" s="285">
        <f t="shared" si="18"/>
        <v>940</v>
      </c>
    </row>
    <row r="48" spans="1:10" x14ac:dyDescent="0.25">
      <c r="A48" s="26" t="str">
        <f t="shared" si="15"/>
        <v>A</v>
      </c>
      <c r="B48" s="26" t="str">
        <f>Donnee_interpretation!C25</f>
        <v>Deux</v>
      </c>
      <c r="D48" s="34" t="str">
        <f t="shared" si="16"/>
        <v>A</v>
      </c>
      <c r="E48" s="293" t="s">
        <v>334</v>
      </c>
      <c r="F48" s="29" t="s">
        <v>329</v>
      </c>
      <c r="G48" s="275" t="s">
        <v>781</v>
      </c>
      <c r="H48" s="29" t="s">
        <v>332</v>
      </c>
      <c r="I48" s="48" t="s">
        <v>330</v>
      </c>
      <c r="J48" s="319"/>
    </row>
    <row r="49" spans="1:10" ht="14.25" customHeight="1" x14ac:dyDescent="0.25">
      <c r="A49" s="26">
        <f t="shared" si="15"/>
        <v>1</v>
      </c>
      <c r="B49" s="26">
        <f>Donnee_interpretation!C26</f>
        <v>120</v>
      </c>
      <c r="D49" s="35">
        <f t="shared" si="16"/>
        <v>1</v>
      </c>
      <c r="E49" s="43" t="str">
        <f>E48</f>
        <v>ce qu'il serait bien de régler</v>
      </c>
      <c r="F49" s="39">
        <f>ABS(Donnee_interpretation!D26)</f>
        <v>20</v>
      </c>
      <c r="G49" s="277" t="str">
        <f>VLOOKUP($B49,annexe_01!$A:$J,3,FALSE)</f>
        <v>mollet/veines</v>
      </c>
      <c r="H49" s="42">
        <f>VLOOKUP($B49,annexe_01!$A:$J,10,FALSE)</f>
        <v>2</v>
      </c>
      <c r="I49" s="46" t="str">
        <f>VLOOKUP($B49,annexe_01!$A:$J,7,FALSE)</f>
        <v>envie de fuir / liens toxiques avec la famille ou le travail</v>
      </c>
      <c r="J49" s="277">
        <f>B49</f>
        <v>120</v>
      </c>
    </row>
    <row r="50" spans="1:10" x14ac:dyDescent="0.25">
      <c r="A50" s="26">
        <f t="shared" si="15"/>
        <v>2</v>
      </c>
      <c r="B50" s="26">
        <f>Donnee_interpretation!C27</f>
        <v>220</v>
      </c>
      <c r="D50" s="37">
        <f t="shared" si="16"/>
        <v>2</v>
      </c>
      <c r="E50" s="44" t="str">
        <f t="shared" ref="E50:E58" si="19">E49</f>
        <v>ce qu'il serait bien de régler</v>
      </c>
      <c r="F50" s="40">
        <f>ABS(Donnee_interpretation!D27)</f>
        <v>18</v>
      </c>
      <c r="G50" s="285" t="str">
        <f>VLOOKUP($B50,annexe_01!$A:$J,3,FALSE)</f>
        <v>coccyx2</v>
      </c>
      <c r="H50" s="42">
        <f>VLOOKUP($B50,annexe_01!$A:$J,10,FALSE)</f>
        <v>5</v>
      </c>
      <c r="I50" s="47" t="str">
        <f>VLOOKUP($B50,annexe_01!$A:$J,7,FALSE)</f>
        <v>devoir aller de l'avant / envie de concrétiser</v>
      </c>
      <c r="J50" s="285">
        <f t="shared" ref="J50:J58" si="20">B50</f>
        <v>220</v>
      </c>
    </row>
    <row r="51" spans="1:10" x14ac:dyDescent="0.25">
      <c r="A51" s="26">
        <f t="shared" si="15"/>
        <v>3</v>
      </c>
      <c r="B51" s="26">
        <f>Donnee_interpretation!C28</f>
        <v>230</v>
      </c>
      <c r="D51" s="35">
        <f t="shared" si="16"/>
        <v>3</v>
      </c>
      <c r="E51" s="43" t="str">
        <f t="shared" si="19"/>
        <v>ce qu'il serait bien de régler</v>
      </c>
      <c r="F51" s="39">
        <f>ABS(Donnee_interpretation!D28)</f>
        <v>18</v>
      </c>
      <c r="G51" s="284" t="str">
        <f>VLOOKUP($B51,annexe_01!$A:$J,3,FALSE)</f>
        <v>coccyx1</v>
      </c>
      <c r="H51" s="42">
        <f>VLOOKUP($B51,annexe_01!$A:$J,10,FALSE)</f>
        <v>5</v>
      </c>
      <c r="I51" s="46" t="str">
        <f>VLOOKUP($B51,annexe_01!$A:$J,7,FALSE)</f>
        <v>contrariété / frustrations / se sentir en danger / plein de peurs</v>
      </c>
      <c r="J51" s="284">
        <f t="shared" si="20"/>
        <v>230</v>
      </c>
    </row>
    <row r="52" spans="1:10" x14ac:dyDescent="0.25">
      <c r="A52" s="26">
        <f t="shared" si="15"/>
        <v>4</v>
      </c>
      <c r="B52" s="26">
        <f>Donnee_interpretation!C29</f>
        <v>240</v>
      </c>
      <c r="D52" s="37">
        <f t="shared" si="16"/>
        <v>4</v>
      </c>
      <c r="E52" s="44" t="str">
        <f t="shared" si="19"/>
        <v>ce qu'il serait bien de régler</v>
      </c>
      <c r="F52" s="40">
        <f>ABS(Donnee_interpretation!D29)</f>
        <v>18</v>
      </c>
      <c r="G52" s="285" t="str">
        <f>VLOOKUP($B52,annexe_01!$A:$J,3,FALSE)</f>
        <v>prostate/poignet</v>
      </c>
      <c r="H52" s="42">
        <f>VLOOKUP($B52,annexe_01!$A:$J,10,FALSE)</f>
        <v>6</v>
      </c>
      <c r="I52" s="47" t="str">
        <f>VLOOKUP($B52,annexe_01!$A:$J,7,FALSE)</f>
        <v>difficulté à concrétiser / projets en stagnation / enthousiasme excessif / devoir séduire</v>
      </c>
      <c r="J52" s="285">
        <f t="shared" si="20"/>
        <v>240</v>
      </c>
    </row>
    <row r="53" spans="1:10" hidden="1" x14ac:dyDescent="0.25">
      <c r="A53" s="26">
        <f t="shared" si="15"/>
        <v>5</v>
      </c>
      <c r="B53" s="26">
        <f>Donnee_interpretation!C30</f>
        <v>430</v>
      </c>
      <c r="D53" s="35">
        <f t="shared" si="16"/>
        <v>5</v>
      </c>
      <c r="E53" s="43" t="str">
        <f t="shared" si="19"/>
        <v>ce qu'il serait bien de régler</v>
      </c>
      <c r="F53" s="39">
        <f>ABS(Donnee_interpretation!D30)</f>
        <v>6</v>
      </c>
      <c r="G53" s="284" t="str">
        <f>VLOOKUP($B53,annexe_01!$A:$J,3,FALSE)</f>
        <v>L2</v>
      </c>
      <c r="H53" s="42">
        <f>VLOOKUP($B53,annexe_01!$A:$J,10,FALSE)</f>
        <v>7</v>
      </c>
      <c r="I53" s="46" t="str">
        <f>VLOOKUP($B53,annexe_01!$A:$J,7,FALSE)</f>
        <v>se battre pour être respecté</v>
      </c>
      <c r="J53" s="284">
        <f t="shared" si="20"/>
        <v>430</v>
      </c>
    </row>
    <row r="54" spans="1:10" ht="15.75" hidden="1" x14ac:dyDescent="0.25">
      <c r="A54" s="26">
        <f t="shared" si="15"/>
        <v>6</v>
      </c>
      <c r="B54" s="26">
        <f>Donnee_interpretation!C31</f>
        <v>440</v>
      </c>
      <c r="D54" s="37">
        <f t="shared" si="16"/>
        <v>6</v>
      </c>
      <c r="E54" s="44" t="str">
        <f t="shared" si="19"/>
        <v>ce qu'il serait bien de régler</v>
      </c>
      <c r="F54" s="33">
        <f>ABS(Donnee_interpretation!D31)</f>
        <v>6</v>
      </c>
      <c r="G54" s="281" t="str">
        <f>VLOOKUP($B54,annexe_01!$A:$J,3,FALSE)</f>
        <v>L1</v>
      </c>
      <c r="H54" s="42">
        <f>VLOOKUP($B54,annexe_01!$A:$J,10,FALSE)</f>
        <v>7</v>
      </c>
      <c r="I54" s="47" t="str">
        <f>VLOOKUP($B54,annexe_01!$A:$J,7,FALSE)</f>
        <v>émotions contenues / parfois exprimées avec violence : rage / rancune / colère</v>
      </c>
      <c r="J54" s="281">
        <f t="shared" si="20"/>
        <v>440</v>
      </c>
    </row>
    <row r="55" spans="1:10" hidden="1" x14ac:dyDescent="0.25">
      <c r="A55" s="26">
        <f t="shared" si="15"/>
        <v>7</v>
      </c>
      <c r="B55" s="26">
        <f>Donnee_interpretation!C32</f>
        <v>540</v>
      </c>
      <c r="D55" s="35">
        <f t="shared" si="16"/>
        <v>7</v>
      </c>
      <c r="E55" s="43" t="str">
        <f t="shared" si="19"/>
        <v>ce qu'il serait bien de régler</v>
      </c>
      <c r="F55" s="39">
        <f>ABS(Donnee_interpretation!D32)</f>
        <v>6</v>
      </c>
      <c r="G55" s="284" t="str">
        <f>VLOOKUP($B55,annexe_01!$A:$J,3,FALSE)</f>
        <v>poitrine</v>
      </c>
      <c r="H55" s="42">
        <f>VLOOKUP($B55,annexe_01!$A:$J,10,FALSE)</f>
        <v>9</v>
      </c>
      <c r="I55" s="46" t="str">
        <f>VLOOKUP($B55,annexe_01!$A:$J,7,FALSE)</f>
        <v>devoir s'engager / lutter pour sa place / angoisse / oppression / chagrin</v>
      </c>
      <c r="J55" s="284">
        <f t="shared" si="20"/>
        <v>540</v>
      </c>
    </row>
    <row r="56" spans="1:10" hidden="1" x14ac:dyDescent="0.25">
      <c r="A56" s="26">
        <f t="shared" si="15"/>
        <v>8</v>
      </c>
      <c r="B56" s="26">
        <f>Donnee_interpretation!C33</f>
        <v>550</v>
      </c>
      <c r="D56" s="37">
        <f t="shared" si="16"/>
        <v>8</v>
      </c>
      <c r="E56" s="44" t="str">
        <f t="shared" si="19"/>
        <v>ce qu'il serait bien de régler</v>
      </c>
      <c r="F56" s="40">
        <f>ABS(Donnee_interpretation!D33)</f>
        <v>6</v>
      </c>
      <c r="G56" s="285" t="str">
        <f>VLOOKUP($B56,annexe_01!$A:$J,3,FALSE)</f>
        <v>diaphragme</v>
      </c>
      <c r="H56" s="42">
        <f>VLOOKUP($B56,annexe_01!$A:$J,10,FALSE)</f>
        <v>9</v>
      </c>
      <c r="I56" s="47" t="str">
        <f>VLOOKUP($B56,annexe_01!$A:$J,7,FALSE)</f>
        <v>résister aux émotions</v>
      </c>
      <c r="J56" s="285">
        <f t="shared" si="20"/>
        <v>550</v>
      </c>
    </row>
    <row r="57" spans="1:10" hidden="1" x14ac:dyDescent="0.25">
      <c r="A57" s="26">
        <f t="shared" si="15"/>
        <v>9</v>
      </c>
      <c r="B57" s="26">
        <f>Donnee_interpretation!C34</f>
        <v>580</v>
      </c>
      <c r="D57" s="35">
        <f t="shared" si="16"/>
        <v>9</v>
      </c>
      <c r="E57" s="43" t="str">
        <f t="shared" si="19"/>
        <v>ce qu'il serait bien de régler</v>
      </c>
      <c r="F57" s="39">
        <f>ABS(Donnee_interpretation!D34)</f>
        <v>7</v>
      </c>
      <c r="G57" s="284" t="str">
        <f>VLOOKUP($B57,annexe_01!$A:$J,3,FALSE)</f>
        <v>D7</v>
      </c>
      <c r="H57" s="42">
        <f>VLOOKUP($B57,annexe_01!$A:$J,10,FALSE)</f>
        <v>9</v>
      </c>
      <c r="I57" s="46" t="str">
        <f>VLOOKUP($B57,annexe_01!$A:$J,7,FALSE)</f>
        <v>égo fort / frustrations</v>
      </c>
      <c r="J57" s="284">
        <f t="shared" si="20"/>
        <v>580</v>
      </c>
    </row>
    <row r="58" spans="1:10" hidden="1" x14ac:dyDescent="0.25">
      <c r="A58" s="26">
        <f t="shared" si="15"/>
        <v>10</v>
      </c>
      <c r="B58" s="26">
        <f>Donnee_interpretation!C35</f>
        <v>590</v>
      </c>
      <c r="D58" s="37">
        <f t="shared" si="16"/>
        <v>10</v>
      </c>
      <c r="E58" s="44" t="str">
        <f t="shared" si="19"/>
        <v>ce qu'il serait bien de régler</v>
      </c>
      <c r="F58" s="40">
        <f>ABS(Donnee_interpretation!D35)</f>
        <v>7</v>
      </c>
      <c r="G58" s="285" t="str">
        <f>VLOOKUP($B58,annexe_01!$A:$J,3,FALSE)</f>
        <v>D6</v>
      </c>
      <c r="H58" s="42">
        <f>VLOOKUP($B58,annexe_01!$A:$J,10,FALSE)</f>
        <v>9</v>
      </c>
      <c r="I58" s="47" t="str">
        <f>VLOOKUP($B58,annexe_01!$A:$J,7,FALSE)</f>
        <v>égo fort / contrariété</v>
      </c>
      <c r="J58" s="285">
        <f t="shared" si="20"/>
        <v>590</v>
      </c>
    </row>
    <row r="59" spans="1:10" x14ac:dyDescent="0.25">
      <c r="A59" s="26" t="str">
        <f t="shared" si="15"/>
        <v>A</v>
      </c>
      <c r="B59" s="26" t="str">
        <f>Donnee_interpretation!C36</f>
        <v>Deux</v>
      </c>
      <c r="D59" s="34" t="str">
        <f t="shared" si="16"/>
        <v>A</v>
      </c>
      <c r="E59" s="293" t="s">
        <v>335</v>
      </c>
      <c r="F59" s="29" t="s">
        <v>329</v>
      </c>
      <c r="G59" s="275" t="s">
        <v>781</v>
      </c>
      <c r="H59" s="29" t="s">
        <v>332</v>
      </c>
      <c r="I59" s="48" t="s">
        <v>330</v>
      </c>
      <c r="J59" s="319"/>
    </row>
    <row r="60" spans="1:10" x14ac:dyDescent="0.25">
      <c r="A60" s="26">
        <f t="shared" si="15"/>
        <v>1</v>
      </c>
      <c r="B60" s="26">
        <f>Donnee_interpretation!C37</f>
        <v>870</v>
      </c>
      <c r="D60" s="35">
        <f t="shared" si="16"/>
        <v>1</v>
      </c>
      <c r="E60" s="43" t="str">
        <f>E59</f>
        <v>ce qui nous limite le plus</v>
      </c>
      <c r="F60" s="39">
        <f>ABS(Donnee_interpretation!D37)</f>
        <v>15</v>
      </c>
      <c r="G60" s="277" t="str">
        <f>VLOOKUP($B60,annexe_01!$A:$J,3,FALSE)</f>
        <v>C2</v>
      </c>
      <c r="H60" s="42">
        <f>VLOOKUP($B60,annexe_01!$A:$J,10,FALSE)</f>
        <v>12</v>
      </c>
      <c r="I60" s="46" t="str">
        <f>VLOOKUP($B60,annexe_01!$A:$J,5,FALSE)</f>
        <v>encaisser / se sentir perdu ou dispersé</v>
      </c>
      <c r="J60" s="277">
        <f>B60</f>
        <v>870</v>
      </c>
    </row>
    <row r="61" spans="1:10" x14ac:dyDescent="0.25">
      <c r="A61" s="26">
        <f t="shared" si="15"/>
        <v>2</v>
      </c>
      <c r="B61" s="26">
        <f>Donnee_interpretation!C38</f>
        <v>510</v>
      </c>
      <c r="D61" s="37">
        <f t="shared" si="16"/>
        <v>2</v>
      </c>
      <c r="E61" s="44" t="str">
        <f t="shared" ref="E61:E69" si="21">E60</f>
        <v>ce qui nous limite le plus</v>
      </c>
      <c r="F61" s="40">
        <f>ABS(Donnee_interpretation!D38)</f>
        <v>14</v>
      </c>
      <c r="G61" s="285" t="str">
        <f>VLOOKUP($B61,annexe_01!$A:$J,3,FALSE)</f>
        <v>D11</v>
      </c>
      <c r="H61" s="42">
        <f>VLOOKUP($B61,annexe_01!$A:$J,10,FALSE)</f>
        <v>8</v>
      </c>
      <c r="I61" s="47" t="str">
        <f>VLOOKUP($B61,annexe_01!$A:$J,5,FALSE)</f>
        <v>se couper de l'entourage / peur de l'échec ou peur du succès / peur de passer à côté</v>
      </c>
      <c r="J61" s="285">
        <f t="shared" ref="J61:J69" si="22">B61</f>
        <v>510</v>
      </c>
    </row>
    <row r="62" spans="1:10" x14ac:dyDescent="0.25">
      <c r="A62" s="26">
        <f t="shared" si="15"/>
        <v>3</v>
      </c>
      <c r="B62" s="26">
        <f>Donnee_interpretation!C39</f>
        <v>740</v>
      </c>
      <c r="D62" s="35">
        <f t="shared" si="16"/>
        <v>3</v>
      </c>
      <c r="E62" s="43" t="str">
        <f t="shared" si="21"/>
        <v>ce qui nous limite le plus</v>
      </c>
      <c r="F62" s="39">
        <f>ABS(Donnee_interpretation!D39)</f>
        <v>14</v>
      </c>
      <c r="G62" s="284" t="str">
        <f>VLOOKUP($B62,annexe_01!$A:$J,3,FALSE)</f>
        <v>thyroïde</v>
      </c>
      <c r="H62" s="42">
        <f>VLOOKUP($B62,annexe_01!$A:$J,10,FALSE)</f>
        <v>11</v>
      </c>
      <c r="I62" s="46" t="str">
        <f>VLOOKUP($B62,annexe_01!$A:$J,5,FALSE)</f>
        <v>non-dits / renoncer / ne pas accepter le vécu / nostalgie / manque de protection</v>
      </c>
      <c r="J62" s="284">
        <f t="shared" si="22"/>
        <v>740</v>
      </c>
    </row>
    <row r="63" spans="1:10" x14ac:dyDescent="0.25">
      <c r="A63" s="26">
        <f t="shared" si="15"/>
        <v>4</v>
      </c>
      <c r="B63" s="26">
        <f>Donnee_interpretation!C40</f>
        <v>630</v>
      </c>
      <c r="D63" s="37">
        <f t="shared" si="16"/>
        <v>4</v>
      </c>
      <c r="E63" s="44" t="str">
        <f t="shared" si="21"/>
        <v>ce qui nous limite le plus</v>
      </c>
      <c r="F63" s="40">
        <f>ABS(Donnee_interpretation!D40)</f>
        <v>11</v>
      </c>
      <c r="G63" s="285" t="str">
        <f>VLOOKUP($B63,annexe_01!$A:$J,3,FALSE)</f>
        <v>poumon</v>
      </c>
      <c r="H63" s="42">
        <f>VLOOKUP($B63,annexe_01!$A:$J,10,FALSE)</f>
        <v>10</v>
      </c>
      <c r="I63" s="47" t="str">
        <f>VLOOKUP($B63,annexe_01!$A:$J,5,FALSE)</f>
        <v>être dans sa bulle / se faire bouffer / introversion</v>
      </c>
      <c r="J63" s="285">
        <f t="shared" si="22"/>
        <v>630</v>
      </c>
    </row>
    <row r="64" spans="1:10" hidden="1" x14ac:dyDescent="0.25">
      <c r="A64" s="26">
        <f t="shared" si="15"/>
        <v>5</v>
      </c>
      <c r="B64" s="26">
        <f>Donnee_interpretation!C41</f>
        <v>1010</v>
      </c>
      <c r="D64" s="35">
        <f t="shared" si="16"/>
        <v>5</v>
      </c>
      <c r="E64" s="43" t="str">
        <f t="shared" si="21"/>
        <v>ce qui nous limite le plus</v>
      </c>
      <c r="F64" s="39">
        <f>ABS(Donnee_interpretation!D41)</f>
        <v>11</v>
      </c>
      <c r="G64" s="284" t="str">
        <f>VLOOKUP($B64,annexe_01!$A:$J,3,FALSE)</f>
        <v>corps calleux</v>
      </c>
      <c r="H64" s="42">
        <f>VLOOKUP($B64,annexe_01!$A:$J,10,FALSE)</f>
        <v>14</v>
      </c>
      <c r="I64" s="46" t="str">
        <f>VLOOKUP($B64,annexe_01!$A:$J,5,FALSE)</f>
        <v>manque de cohérence entre la tête et le corps / ne pas vouloir sentir son corps</v>
      </c>
      <c r="J64" s="284">
        <f t="shared" si="22"/>
        <v>1010</v>
      </c>
    </row>
    <row r="65" spans="1:10" ht="15.75" hidden="1" x14ac:dyDescent="0.25">
      <c r="A65" s="26">
        <f t="shared" si="15"/>
        <v>6</v>
      </c>
      <c r="B65" s="26">
        <f>Donnee_interpretation!C42</f>
        <v>980</v>
      </c>
      <c r="D65" s="37">
        <f t="shared" si="16"/>
        <v>6</v>
      </c>
      <c r="E65" s="44" t="str">
        <f t="shared" si="21"/>
        <v>ce qui nous limite le plus</v>
      </c>
      <c r="F65" s="33">
        <f>ABS(Donnee_interpretation!D42)</f>
        <v>10</v>
      </c>
      <c r="G65" s="281" t="str">
        <f>VLOOKUP($B65,annexe_01!$A:$J,3,FALSE)</f>
        <v>hypothalamus</v>
      </c>
      <c r="H65" s="42">
        <f>VLOOKUP($B65,annexe_01!$A:$J,10,FALSE)</f>
        <v>13</v>
      </c>
      <c r="I65" s="47" t="str">
        <f>VLOOKUP($B65,annexe_01!$A:$J,5,FALSE)</f>
        <v>laisser faire / indécision / suivre les autres</v>
      </c>
      <c r="J65" s="281">
        <f t="shared" si="22"/>
        <v>980</v>
      </c>
    </row>
    <row r="66" spans="1:10" hidden="1" x14ac:dyDescent="0.25">
      <c r="A66" s="26">
        <f t="shared" si="15"/>
        <v>7</v>
      </c>
      <c r="B66" s="26">
        <f>Donnee_interpretation!C43</f>
        <v>1030</v>
      </c>
      <c r="D66" s="35">
        <f t="shared" si="16"/>
        <v>7</v>
      </c>
      <c r="E66" s="43" t="str">
        <f t="shared" si="21"/>
        <v>ce qui nous limite le plus</v>
      </c>
      <c r="F66" s="39">
        <f>ABS(Donnee_interpretation!D43)</f>
        <v>8</v>
      </c>
      <c r="G66" s="284" t="str">
        <f>VLOOKUP($B66,annexe_01!$A:$J,3,FALSE)</f>
        <v>lobe préfrontal</v>
      </c>
      <c r="H66" s="42">
        <f>VLOOKUP($B66,annexe_01!$A:$J,10,FALSE)</f>
        <v>15</v>
      </c>
      <c r="I66" s="46" t="str">
        <f>VLOOKUP($B66,annexe_01!$A:$J,5,FALSE)</f>
        <v>croyances limitantes / peurs / ne pas aimer l’inconnu / manque de personnalité / ne pas être soi-même</v>
      </c>
      <c r="J66" s="284">
        <f t="shared" si="22"/>
        <v>1030</v>
      </c>
    </row>
    <row r="67" spans="1:10" hidden="1" x14ac:dyDescent="0.25">
      <c r="A67" s="26">
        <f t="shared" si="15"/>
        <v>8</v>
      </c>
      <c r="B67" s="26">
        <f>Donnee_interpretation!C44</f>
        <v>720</v>
      </c>
      <c r="D67" s="37">
        <f t="shared" si="16"/>
        <v>8</v>
      </c>
      <c r="E67" s="44" t="str">
        <f t="shared" si="21"/>
        <v>ce qui nous limite le plus</v>
      </c>
      <c r="F67" s="40">
        <f>ABS(Donnee_interpretation!D44)</f>
        <v>6</v>
      </c>
      <c r="G67" s="285" t="str">
        <f>VLOOKUP($B67,annexe_01!$A:$J,3,FALSE)</f>
        <v>C7</v>
      </c>
      <c r="H67" s="42">
        <f>VLOOKUP($B67,annexe_01!$A:$J,10,FALSE)</f>
        <v>11</v>
      </c>
      <c r="I67" s="47" t="str">
        <f>VLOOKUP($B67,annexe_01!$A:$J,5,FALSE)</f>
        <v>fermeture / manque d'ambition / être dans sa carapace</v>
      </c>
      <c r="J67" s="285">
        <f t="shared" si="22"/>
        <v>720</v>
      </c>
    </row>
    <row r="68" spans="1:10" hidden="1" x14ac:dyDescent="0.25">
      <c r="A68" s="26">
        <f t="shared" si="15"/>
        <v>9</v>
      </c>
      <c r="B68" s="26">
        <f>Donnee_interpretation!C45</f>
        <v>800</v>
      </c>
      <c r="D68" s="35">
        <f t="shared" si="16"/>
        <v>9</v>
      </c>
      <c r="E68" s="43" t="str">
        <f t="shared" si="21"/>
        <v>ce qui nous limite le plus</v>
      </c>
      <c r="F68" s="39">
        <f>ABS(Donnee_interpretation!D45)</f>
        <v>6</v>
      </c>
      <c r="G68" s="284" t="str">
        <f>VLOOKUP($B68,annexe_01!$A:$J,3,FALSE)</f>
        <v>bouche/langue</v>
      </c>
      <c r="H68" s="42">
        <f>VLOOKUP($B68,annexe_01!$A:$J,10,FALSE)</f>
        <v>12</v>
      </c>
      <c r="I68" s="46" t="str">
        <f>VLOOKUP($B68,annexe_01!$A:$J,5,FALSE)</f>
        <v>garder le silence / ascétisme / renoncement aux plaisirs</v>
      </c>
      <c r="J68" s="284">
        <f t="shared" si="22"/>
        <v>800</v>
      </c>
    </row>
    <row r="69" spans="1:10" hidden="1" x14ac:dyDescent="0.25">
      <c r="A69" s="26">
        <f t="shared" si="15"/>
        <v>10</v>
      </c>
      <c r="B69" s="26">
        <f>Donnee_interpretation!C46</f>
        <v>990</v>
      </c>
      <c r="D69" s="37">
        <f t="shared" si="16"/>
        <v>10</v>
      </c>
      <c r="E69" s="44" t="str">
        <f t="shared" si="21"/>
        <v>ce qui nous limite le plus</v>
      </c>
      <c r="F69" s="40">
        <f>ABS(Donnee_interpretation!D46)</f>
        <v>5</v>
      </c>
      <c r="G69" s="285" t="str">
        <f>VLOOKUP($B69,annexe_01!$A:$J,3,FALSE)</f>
        <v>lobe temporal</v>
      </c>
      <c r="H69" s="42">
        <f>VLOOKUP($B69,annexe_01!$A:$J,10,FALSE)</f>
        <v>13</v>
      </c>
      <c r="I69" s="47" t="str">
        <f>VLOOKUP($B69,annexe_01!$A:$J,5,FALSE)</f>
        <v>contrôler ou réprimer les émotions</v>
      </c>
      <c r="J69" s="285">
        <f t="shared" si="22"/>
        <v>990</v>
      </c>
    </row>
    <row r="70" spans="1:10" x14ac:dyDescent="0.25">
      <c r="A70" s="26" t="str">
        <f t="shared" si="15"/>
        <v>A</v>
      </c>
      <c r="B70" s="26" t="str">
        <f>Donnee_interpretation!C47</f>
        <v>Deux</v>
      </c>
      <c r="D70" s="34" t="str">
        <f t="shared" si="16"/>
        <v>A</v>
      </c>
      <c r="E70" s="293" t="s">
        <v>336</v>
      </c>
      <c r="F70" s="29" t="s">
        <v>329</v>
      </c>
      <c r="G70" s="275" t="s">
        <v>781</v>
      </c>
      <c r="H70" s="29" t="s">
        <v>332</v>
      </c>
      <c r="I70" s="48" t="s">
        <v>330</v>
      </c>
      <c r="J70" s="319"/>
    </row>
    <row r="71" spans="1:10" x14ac:dyDescent="0.25">
      <c r="A71" s="26">
        <f t="shared" si="15"/>
        <v>1</v>
      </c>
      <c r="B71" s="26">
        <f>Donnee_interpretation!C48</f>
        <v>160</v>
      </c>
      <c r="D71" s="35">
        <f t="shared" si="16"/>
        <v>1</v>
      </c>
      <c r="E71" s="43" t="str">
        <f>E70</f>
        <v>ce dont nous avons le plus besoin</v>
      </c>
      <c r="F71" s="39">
        <f>ABS(Donnee_interpretation!D48)</f>
        <v>20</v>
      </c>
      <c r="G71" s="277" t="str">
        <f>VLOOKUP($B71,annexe_01!$A:$J,3,FALSE)</f>
        <v>cuisse</v>
      </c>
      <c r="H71" s="42">
        <f>VLOOKUP($B71,annexe_01!$A:$J,10,FALSE)</f>
        <v>3</v>
      </c>
      <c r="I71" s="46" t="str">
        <f>VLOOKUP($B71,annexe_01!$A:$J,4,FALSE)</f>
        <v xml:space="preserve">besoin d'aller de l'avant / d'être responsable </v>
      </c>
      <c r="J71" s="277">
        <f>B71</f>
        <v>160</v>
      </c>
    </row>
    <row r="72" spans="1:10" x14ac:dyDescent="0.25">
      <c r="A72" s="26">
        <f t="shared" si="15"/>
        <v>2</v>
      </c>
      <c r="B72" s="26">
        <f>Donnee_interpretation!C49</f>
        <v>90</v>
      </c>
      <c r="D72" s="37">
        <f t="shared" si="16"/>
        <v>2</v>
      </c>
      <c r="E72" s="44" t="str">
        <f t="shared" ref="E72:E80" si="23">E71</f>
        <v>ce dont nous avons le plus besoin</v>
      </c>
      <c r="F72" s="40">
        <f>ABS(Donnee_interpretation!D49)</f>
        <v>16</v>
      </c>
      <c r="G72" s="285" t="str">
        <f>VLOOKUP($B72,annexe_01!$A:$J,3,FALSE)</f>
        <v>malléole</v>
      </c>
      <c r="H72" s="42">
        <f>VLOOKUP($B72,annexe_01!$A:$J,10,FALSE)</f>
        <v>1</v>
      </c>
      <c r="I72" s="47" t="str">
        <f>VLOOKUP($B72,annexe_01!$A:$J,4,FALSE)</f>
        <v xml:space="preserve">besoin de soutenir les autres ou d'être soutenu / besoin de choisir et de décider </v>
      </c>
      <c r="J72" s="285">
        <f t="shared" ref="J72:J80" si="24">B72</f>
        <v>90</v>
      </c>
    </row>
    <row r="73" spans="1:10" x14ac:dyDescent="0.25">
      <c r="A73" s="26">
        <f t="shared" si="15"/>
        <v>3</v>
      </c>
      <c r="B73" s="26">
        <f>Donnee_interpretation!C50</f>
        <v>940</v>
      </c>
      <c r="D73" s="35">
        <f t="shared" si="16"/>
        <v>3</v>
      </c>
      <c r="E73" s="43" t="str">
        <f t="shared" si="23"/>
        <v>ce dont nous avons le plus besoin</v>
      </c>
      <c r="F73" s="39">
        <f>ABS(Donnee_interpretation!D50)</f>
        <v>14</v>
      </c>
      <c r="G73" s="284" t="str">
        <f>VLOOKUP($B73,annexe_01!$A:$J,3,FALSE)</f>
        <v>œil</v>
      </c>
      <c r="H73" s="42">
        <f>VLOOKUP($B73,annexe_01!$A:$J,10,FALSE)</f>
        <v>13</v>
      </c>
      <c r="I73" s="46" t="str">
        <f>VLOOKUP($B73,annexe_01!$A:$J,4,FALSE)</f>
        <v xml:space="preserve">besoin de voir les choses en face / besoin de voir toutes les possibilités </v>
      </c>
      <c r="J73" s="284">
        <f t="shared" si="24"/>
        <v>940</v>
      </c>
    </row>
    <row r="74" spans="1:10" x14ac:dyDescent="0.25">
      <c r="A74" s="26">
        <f t="shared" si="15"/>
        <v>4</v>
      </c>
      <c r="B74" s="26">
        <f>Donnee_interpretation!C51</f>
        <v>120</v>
      </c>
      <c r="D74" s="37">
        <f t="shared" si="16"/>
        <v>4</v>
      </c>
      <c r="E74" s="44" t="str">
        <f t="shared" si="23"/>
        <v>ce dont nous avons le plus besoin</v>
      </c>
      <c r="F74" s="40">
        <f>ABS(Donnee_interpretation!D51)</f>
        <v>12</v>
      </c>
      <c r="G74" s="285" t="str">
        <f>VLOOKUP($B74,annexe_01!$A:$J,3,FALSE)</f>
        <v>mollet/veines</v>
      </c>
      <c r="H74" s="42">
        <f>VLOOKUP($B74,annexe_01!$A:$J,10,FALSE)</f>
        <v>2</v>
      </c>
      <c r="I74" s="47" t="str">
        <f>VLOOKUP($B74,annexe_01!$A:$J,4,FALSE)</f>
        <v>besoin de régler le passé / de se mettre la pression pour la famille ou le travail</v>
      </c>
      <c r="J74" s="285">
        <f t="shared" si="24"/>
        <v>120</v>
      </c>
    </row>
    <row r="75" spans="1:10" hidden="1" x14ac:dyDescent="0.25">
      <c r="A75" s="26">
        <f t="shared" si="15"/>
        <v>5</v>
      </c>
      <c r="B75" s="26">
        <f>Donnee_interpretation!C52</f>
        <v>550</v>
      </c>
      <c r="D75" s="35">
        <f t="shared" si="16"/>
        <v>5</v>
      </c>
      <c r="E75" s="43" t="str">
        <f t="shared" si="23"/>
        <v>ce dont nous avons le plus besoin</v>
      </c>
      <c r="F75" s="39">
        <f>ABS(Donnee_interpretation!D52)</f>
        <v>11</v>
      </c>
      <c r="G75" s="284" t="str">
        <f>VLOOKUP($B75,annexe_01!$A:$J,3,FALSE)</f>
        <v>diaphragme</v>
      </c>
      <c r="H75" s="42">
        <f>VLOOKUP($B75,annexe_01!$A:$J,10,FALSE)</f>
        <v>9</v>
      </c>
      <c r="I75" s="46" t="str">
        <f>VLOOKUP($B75,annexe_01!$A:$J,4,FALSE)</f>
        <v xml:space="preserve">besoin de garder son énergie pour quelque chose d'autre / de contenir ses émotions </v>
      </c>
      <c r="J75" s="284">
        <f t="shared" si="24"/>
        <v>550</v>
      </c>
    </row>
    <row r="76" spans="1:10" ht="15.75" hidden="1" x14ac:dyDescent="0.25">
      <c r="A76" s="26">
        <f t="shared" si="15"/>
        <v>6</v>
      </c>
      <c r="B76" s="26">
        <f>Donnee_interpretation!C53</f>
        <v>410</v>
      </c>
      <c r="D76" s="37">
        <f t="shared" si="16"/>
        <v>6</v>
      </c>
      <c r="E76" s="44" t="str">
        <f t="shared" si="23"/>
        <v>ce dont nous avons le plus besoin</v>
      </c>
      <c r="F76" s="33">
        <f>ABS(Donnee_interpretation!D53)</f>
        <v>11</v>
      </c>
      <c r="G76" s="281" t="str">
        <f>VLOOKUP($B76,annexe_01!$A:$J,3,FALSE)</f>
        <v>L4</v>
      </c>
      <c r="H76" s="42">
        <f>VLOOKUP($B76,annexe_01!$A:$J,10,FALSE)</f>
        <v>7</v>
      </c>
      <c r="I76" s="47" t="str">
        <f>VLOOKUP($B76,annexe_01!$A:$J,4,FALSE)</f>
        <v xml:space="preserve">besoin de se libérer de son passé / besoin d'avancer dans la vie </v>
      </c>
      <c r="J76" s="281">
        <f t="shared" si="24"/>
        <v>410</v>
      </c>
    </row>
    <row r="77" spans="1:10" hidden="1" x14ac:dyDescent="0.25">
      <c r="A77" s="26">
        <f t="shared" si="15"/>
        <v>7</v>
      </c>
      <c r="B77" s="26">
        <f>Donnee_interpretation!C54</f>
        <v>1000</v>
      </c>
      <c r="D77" s="35">
        <f t="shared" si="16"/>
        <v>7</v>
      </c>
      <c r="E77" s="43" t="str">
        <f t="shared" si="23"/>
        <v>ce dont nous avons le plus besoin</v>
      </c>
      <c r="F77" s="39">
        <f>ABS(Donnee_interpretation!D54)</f>
        <v>10</v>
      </c>
      <c r="G77" s="284" t="str">
        <f>VLOOKUP($B77,annexe_01!$A:$J,3,FALSE)</f>
        <v>lobe pariétal</v>
      </c>
      <c r="H77" s="42">
        <f>VLOOKUP($B77,annexe_01!$A:$J,10,FALSE)</f>
        <v>14</v>
      </c>
      <c r="I77" s="46" t="str">
        <f>VLOOKUP($B77,annexe_01!$A:$J,4,FALSE)</f>
        <v xml:space="preserve">besoin de se connecter à plus haut / aimer percevoir par le corps / aimer la symbolique </v>
      </c>
      <c r="J77" s="284">
        <f t="shared" si="24"/>
        <v>1000</v>
      </c>
    </row>
    <row r="78" spans="1:10" hidden="1" x14ac:dyDescent="0.25">
      <c r="A78" s="26">
        <f t="shared" si="15"/>
        <v>8</v>
      </c>
      <c r="B78" s="26">
        <f>Donnee_interpretation!C55</f>
        <v>400</v>
      </c>
      <c r="D78" s="37">
        <f t="shared" si="16"/>
        <v>8</v>
      </c>
      <c r="E78" s="44" t="str">
        <f t="shared" si="23"/>
        <v>ce dont nous avons le plus besoin</v>
      </c>
      <c r="F78" s="40">
        <f>ABS(Donnee_interpretation!D55)</f>
        <v>10</v>
      </c>
      <c r="G78" s="285" t="str">
        <f>VLOOKUP($B78,annexe_01!$A:$J,3,FALSE)</f>
        <v>L5</v>
      </c>
      <c r="H78" s="42">
        <f>VLOOKUP($B78,annexe_01!$A:$J,10,FALSE)</f>
        <v>7</v>
      </c>
      <c r="I78" s="47" t="str">
        <f>VLOOKUP($B78,annexe_01!$A:$J,4,FALSE)</f>
        <v xml:space="preserve">besoin d'être valorisé / besoin d'être différent / besoin de l'approbation du père </v>
      </c>
      <c r="J78" s="285">
        <f t="shared" si="24"/>
        <v>400</v>
      </c>
    </row>
    <row r="79" spans="1:10" hidden="1" x14ac:dyDescent="0.25">
      <c r="A79" s="26">
        <f t="shared" si="15"/>
        <v>9</v>
      </c>
      <c r="B79" s="26">
        <f>Donnee_interpretation!C56</f>
        <v>920</v>
      </c>
      <c r="D79" s="35">
        <f t="shared" si="16"/>
        <v>9</v>
      </c>
      <c r="E79" s="43" t="str">
        <f t="shared" si="23"/>
        <v>ce dont nous avons le plus besoin</v>
      </c>
      <c r="F79" s="39">
        <f>ABS(Donnee_interpretation!D56)</f>
        <v>8</v>
      </c>
      <c r="G79" s="284" t="str">
        <f>VLOOKUP($B79,annexe_01!$A:$J,3,FALSE)</f>
        <v>amygdale (cerveau)</v>
      </c>
      <c r="H79" s="42">
        <f>VLOOKUP($B79,annexe_01!$A:$J,10,FALSE)</f>
        <v>13</v>
      </c>
      <c r="I79" s="46" t="str">
        <f>VLOOKUP($B79,annexe_01!$A:$J,4,FALSE)</f>
        <v xml:space="preserve">besoin de manifester ses émotions / besoin d’émotions </v>
      </c>
      <c r="J79" s="284">
        <f t="shared" si="24"/>
        <v>920</v>
      </c>
    </row>
    <row r="80" spans="1:10" hidden="1" x14ac:dyDescent="0.25">
      <c r="A80" s="26">
        <f t="shared" si="15"/>
        <v>10</v>
      </c>
      <c r="B80" s="26">
        <f>Donnee_interpretation!C57</f>
        <v>600</v>
      </c>
      <c r="D80" s="37">
        <f t="shared" si="16"/>
        <v>10</v>
      </c>
      <c r="E80" s="44" t="str">
        <f t="shared" si="23"/>
        <v>ce dont nous avons le plus besoin</v>
      </c>
      <c r="F80" s="40">
        <f>ABS(Donnee_interpretation!D57)</f>
        <v>8</v>
      </c>
      <c r="G80" s="285" t="str">
        <f>VLOOKUP($B80,annexe_01!$A:$J,3,FALSE)</f>
        <v>cœur/nœud septal</v>
      </c>
      <c r="H80" s="42">
        <f>VLOOKUP($B80,annexe_01!$A:$J,10,FALSE)</f>
        <v>9</v>
      </c>
      <c r="I80" s="47" t="str">
        <f>VLOOKUP($B80,annexe_01!$A:$J,4,FALSE)</f>
        <v xml:space="preserve">besoin d'en faire trop / se mettre la pression / être plein d'obligations </v>
      </c>
      <c r="J80" s="285">
        <f t="shared" si="24"/>
        <v>600</v>
      </c>
    </row>
    <row r="81" spans="1:10" x14ac:dyDescent="0.25">
      <c r="A81" s="26" t="str">
        <f t="shared" si="15"/>
        <v>A</v>
      </c>
      <c r="B81" s="26" t="str">
        <f>Donnee_interpretation!C58</f>
        <v>Seul_Gauche</v>
      </c>
      <c r="D81" s="34" t="str">
        <f t="shared" si="16"/>
        <v>A</v>
      </c>
      <c r="E81" s="382" t="s">
        <v>333</v>
      </c>
      <c r="F81" s="29" t="s">
        <v>329</v>
      </c>
      <c r="G81" s="275" t="s">
        <v>781</v>
      </c>
      <c r="H81" s="29" t="s">
        <v>332</v>
      </c>
      <c r="I81" s="48" t="s">
        <v>330</v>
      </c>
      <c r="J81" s="319"/>
    </row>
    <row r="82" spans="1:10" x14ac:dyDescent="0.25">
      <c r="A82" s="26">
        <f t="shared" si="15"/>
        <v>1</v>
      </c>
      <c r="B82" s="26">
        <f>Donnee_interpretation!C59</f>
        <v>1030</v>
      </c>
      <c r="D82" s="35">
        <f t="shared" si="16"/>
        <v>1</v>
      </c>
      <c r="E82" s="43" t="str">
        <f>E81</f>
        <v>ce que les autres apprécient le plus</v>
      </c>
      <c r="F82" s="39">
        <f>ABS(Donnee_interpretation!D59)</f>
        <v>8</v>
      </c>
      <c r="G82" s="277" t="str">
        <f>VLOOKUP($B82,annexe_01!$A:$J,3,FALSE)</f>
        <v>lobe préfrontal</v>
      </c>
      <c r="H82" s="42">
        <f>VLOOKUP($B82,annexe_01!$A:$J,10,FALSE)</f>
        <v>15</v>
      </c>
      <c r="I82" s="46" t="str">
        <f>VLOOKUP($B82,annexe_01!$A:$J,6,FALSE)</f>
        <v xml:space="preserve">lâcher le contrôle mental / s'adapter / être soi-même en toute circonstance </v>
      </c>
      <c r="J82" s="277">
        <f>B82</f>
        <v>1030</v>
      </c>
    </row>
    <row r="83" spans="1:10" x14ac:dyDescent="0.25">
      <c r="A83" s="26">
        <f t="shared" si="15"/>
        <v>2</v>
      </c>
      <c r="B83" s="26">
        <f>Donnee_interpretation!C60</f>
        <v>450</v>
      </c>
      <c r="D83" s="37">
        <f t="shared" si="16"/>
        <v>2</v>
      </c>
      <c r="E83" s="44" t="str">
        <f t="shared" ref="E83:E91" si="25">E82</f>
        <v>ce que les autres apprécient le plus</v>
      </c>
      <c r="F83" s="40">
        <f>ABS(Donnee_interpretation!D60)</f>
        <v>6</v>
      </c>
      <c r="G83" s="285" t="str">
        <f>VLOOKUP($B83,annexe_01!$A:$J,3,FALSE)</f>
        <v>rate</v>
      </c>
      <c r="H83" s="42">
        <f>VLOOKUP($B83,annexe_01!$A:$J,10,FALSE)</f>
        <v>8</v>
      </c>
      <c r="I83" s="47" t="str">
        <f>VLOOKUP($B83,annexe_01!$A:$J,6,FALSE)</f>
        <v xml:space="preserve">être à la hauteur / être sans attentes / apprécier le succès / confiance en soi </v>
      </c>
      <c r="J83" s="285">
        <f t="shared" ref="J83:J91" si="26">B83</f>
        <v>450</v>
      </c>
    </row>
    <row r="84" spans="1:10" x14ac:dyDescent="0.25">
      <c r="A84" s="26">
        <f t="shared" si="15"/>
        <v>3</v>
      </c>
      <c r="B84" s="26">
        <f>Donnee_interpretation!C61</f>
        <v>460</v>
      </c>
      <c r="D84" s="35">
        <f t="shared" si="16"/>
        <v>3</v>
      </c>
      <c r="E84" s="43" t="str">
        <f t="shared" si="25"/>
        <v>ce que les autres apprécient le plus</v>
      </c>
      <c r="F84" s="39">
        <f>ABS(Donnee_interpretation!D61)</f>
        <v>6</v>
      </c>
      <c r="G84" s="284" t="str">
        <f>VLOOKUP($B84,annexe_01!$A:$J,3,FALSE)</f>
        <v>vésicule biliaire</v>
      </c>
      <c r="H84" s="42">
        <f>VLOOKUP($B84,annexe_01!$A:$J,10,FALSE)</f>
        <v>8</v>
      </c>
      <c r="I84" s="46" t="str">
        <f>VLOOKUP($B84,annexe_01!$A:$J,6,FALSE)</f>
        <v>résilience émotionelle / esprit serein</v>
      </c>
      <c r="J84" s="284">
        <f t="shared" si="26"/>
        <v>460</v>
      </c>
    </row>
    <row r="85" spans="1:10" x14ac:dyDescent="0.25">
      <c r="A85" s="26">
        <f t="shared" si="15"/>
        <v>4</v>
      </c>
      <c r="B85" s="26">
        <f>Donnee_interpretation!C62</f>
        <v>1060</v>
      </c>
      <c r="D85" s="37">
        <f t="shared" si="16"/>
        <v>4</v>
      </c>
      <c r="E85" s="44" t="str">
        <f t="shared" si="25"/>
        <v>ce que les autres apprécient le plus</v>
      </c>
      <c r="F85" s="40">
        <f>ABS(Donnee_interpretation!D62)</f>
        <v>6</v>
      </c>
      <c r="G85" s="285" t="str">
        <f>VLOOKUP($B85,annexe_01!$A:$J,3,FALSE)</f>
        <v>fontanelle</v>
      </c>
      <c r="H85" s="42">
        <f>VLOOKUP($B85,annexe_01!$A:$J,10,FALSE)</f>
        <v>15</v>
      </c>
      <c r="I85" s="47" t="str">
        <f>VLOOKUP($B85,annexe_01!$A:$J,6,FALSE)</f>
        <v xml:space="preserve">être dans l'instant présent / sagesse / autorité naturelle </v>
      </c>
      <c r="J85" s="285">
        <f t="shared" si="26"/>
        <v>1060</v>
      </c>
    </row>
    <row r="86" spans="1:10" hidden="1" x14ac:dyDescent="0.25">
      <c r="A86" s="26">
        <f t="shared" si="15"/>
        <v>5</v>
      </c>
      <c r="B86" s="26">
        <f>Donnee_interpretation!C63</f>
        <v>700</v>
      </c>
      <c r="D86" s="35">
        <f t="shared" si="16"/>
        <v>5</v>
      </c>
      <c r="E86" s="43" t="str">
        <f t="shared" si="25"/>
        <v>ce que les autres apprécient le plus</v>
      </c>
      <c r="F86" s="39">
        <f>ABS(Donnee_interpretation!D63)</f>
        <v>5</v>
      </c>
      <c r="G86" s="284" t="str">
        <f>VLOOKUP($B86,annexe_01!$A:$J,3,FALSE)</f>
        <v>clavicule/épaule</v>
      </c>
      <c r="H86" s="42">
        <f>VLOOKUP($B86,annexe_01!$A:$J,10,FALSE)</f>
        <v>10</v>
      </c>
      <c r="I86" s="46" t="str">
        <f>VLOOKUP($B86,annexe_01!$A:$J,6,FALSE)</f>
        <v xml:space="preserve">capacité à se libérer de ses tensions </v>
      </c>
      <c r="J86" s="284">
        <f t="shared" si="26"/>
        <v>700</v>
      </c>
    </row>
    <row r="87" spans="1:10" ht="15.75" hidden="1" x14ac:dyDescent="0.25">
      <c r="A87" s="26">
        <f t="shared" si="15"/>
        <v>6</v>
      </c>
      <c r="B87" s="26">
        <f>Donnee_interpretation!C64</f>
        <v>740</v>
      </c>
      <c r="D87" s="37">
        <f t="shared" si="16"/>
        <v>6</v>
      </c>
      <c r="E87" s="44" t="str">
        <f t="shared" si="25"/>
        <v>ce que les autres apprécient le plus</v>
      </c>
      <c r="F87" s="33">
        <f>ABS(Donnee_interpretation!D64)</f>
        <v>5</v>
      </c>
      <c r="G87" s="281" t="str">
        <f>VLOOKUP($B87,annexe_01!$A:$J,3,FALSE)</f>
        <v>thyroïde</v>
      </c>
      <c r="H87" s="42">
        <f>VLOOKUP($B87,annexe_01!$A:$J,10,FALSE)</f>
        <v>11</v>
      </c>
      <c r="I87" s="47" t="str">
        <f>VLOOKUP($B87,annexe_01!$A:$J,6,FALSE)</f>
        <v xml:space="preserve">exprimer ses sentiments / spontanéité / honnêteté / prendre le temps </v>
      </c>
      <c r="J87" s="281">
        <f t="shared" si="26"/>
        <v>740</v>
      </c>
    </row>
    <row r="88" spans="1:10" hidden="1" x14ac:dyDescent="0.25">
      <c r="A88" s="26">
        <f t="shared" si="15"/>
        <v>7</v>
      </c>
      <c r="B88" s="26">
        <f>Donnee_interpretation!C65</f>
        <v>950</v>
      </c>
      <c r="D88" s="35">
        <f t="shared" si="16"/>
        <v>7</v>
      </c>
      <c r="E88" s="43" t="str">
        <f t="shared" si="25"/>
        <v>ce que les autres apprécient le plus</v>
      </c>
      <c r="F88" s="39">
        <f>ABS(Donnee_interpretation!D65)</f>
        <v>3</v>
      </c>
      <c r="G88" s="284" t="str">
        <f>VLOOKUP($B88,annexe_01!$A:$J,3,FALSE)</f>
        <v>sourcil</v>
      </c>
      <c r="H88" s="42">
        <f>VLOOKUP($B88,annexe_01!$A:$J,10,FALSE)</f>
        <v>13</v>
      </c>
      <c r="I88" s="46" t="str">
        <f>VLOOKUP($B88,annexe_01!$A:$J,6,FALSE)</f>
        <v xml:space="preserve">paix intérieure / ne pas générer d'attentes </v>
      </c>
      <c r="J88" s="284">
        <f t="shared" si="26"/>
        <v>950</v>
      </c>
    </row>
    <row r="89" spans="1:10" hidden="1" x14ac:dyDescent="0.25">
      <c r="A89" s="26">
        <f t="shared" si="15"/>
        <v>8</v>
      </c>
      <c r="B89" s="26">
        <f>Donnee_interpretation!C66</f>
        <v>580</v>
      </c>
      <c r="D89" s="37">
        <f t="shared" si="16"/>
        <v>8</v>
      </c>
      <c r="E89" s="44" t="str">
        <f t="shared" si="25"/>
        <v>ce que les autres apprécient le plus</v>
      </c>
      <c r="F89" s="40">
        <f>ABS(Donnee_interpretation!D66)</f>
        <v>2</v>
      </c>
      <c r="G89" s="285" t="str">
        <f>VLOOKUP($B89,annexe_01!$A:$J,3,FALSE)</f>
        <v>D7</v>
      </c>
      <c r="H89" s="42">
        <f>VLOOKUP($B89,annexe_01!$A:$J,10,FALSE)</f>
        <v>9</v>
      </c>
      <c r="I89" s="47" t="str">
        <f>VLOOKUP($B89,annexe_01!$A:$J,6,FALSE)</f>
        <v>zen / égo équilibré / personnalité équilibrée et calme / capacité à recevoir</v>
      </c>
      <c r="J89" s="285">
        <f t="shared" si="26"/>
        <v>580</v>
      </c>
    </row>
    <row r="90" spans="1:10" hidden="1" x14ac:dyDescent="0.25">
      <c r="A90" s="26">
        <f t="shared" si="15"/>
        <v>9</v>
      </c>
      <c r="B90" s="26">
        <f>Donnee_interpretation!C67</f>
        <v>590</v>
      </c>
      <c r="D90" s="35">
        <f t="shared" si="16"/>
        <v>9</v>
      </c>
      <c r="E90" s="43" t="str">
        <f t="shared" si="25"/>
        <v>ce que les autres apprécient le plus</v>
      </c>
      <c r="F90" s="39">
        <f>ABS(Donnee_interpretation!D67)</f>
        <v>2</v>
      </c>
      <c r="G90" s="284" t="str">
        <f>VLOOKUP($B90,annexe_01!$A:$J,3,FALSE)</f>
        <v>D6</v>
      </c>
      <c r="H90" s="42">
        <f>VLOOKUP($B90,annexe_01!$A:$J,10,FALSE)</f>
        <v>9</v>
      </c>
      <c r="I90" s="46" t="str">
        <f>VLOOKUP($B90,annexe_01!$A:$J,6,FALSE)</f>
        <v xml:space="preserve">zen / égo équilibré / personnalité équilibrée et calme </v>
      </c>
      <c r="J90" s="284">
        <f t="shared" si="26"/>
        <v>590</v>
      </c>
    </row>
    <row r="91" spans="1:10" hidden="1" x14ac:dyDescent="0.25">
      <c r="A91" s="26">
        <f t="shared" si="15"/>
        <v>10</v>
      </c>
      <c r="B91" s="26">
        <f>Donnee_interpretation!C68</f>
        <v>830</v>
      </c>
      <c r="D91" s="37">
        <f t="shared" si="16"/>
        <v>10</v>
      </c>
      <c r="E91" s="44" t="str">
        <f t="shared" si="25"/>
        <v>ce que les autres apprécient le plus</v>
      </c>
      <c r="F91" s="40">
        <f>ABS(Donnee_interpretation!D68)</f>
        <v>2</v>
      </c>
      <c r="G91" s="285" t="str">
        <f>VLOOKUP($B91,annexe_01!$A:$J,3,FALSE)</f>
        <v>sinus</v>
      </c>
      <c r="H91" s="42">
        <f>VLOOKUP($B91,annexe_01!$A:$J,10,FALSE)</f>
        <v>12</v>
      </c>
      <c r="I91" s="47" t="str">
        <f>VLOOKUP($B91,annexe_01!$A:$J,6,FALSE)</f>
        <v xml:space="preserve">enfant intérieur en sécurité </v>
      </c>
      <c r="J91" s="285">
        <f t="shared" si="26"/>
        <v>830</v>
      </c>
    </row>
    <row r="92" spans="1:10" x14ac:dyDescent="0.25">
      <c r="A92" s="26" t="str">
        <f t="shared" si="15"/>
        <v>A</v>
      </c>
      <c r="B92" s="26" t="str">
        <f>Donnee_interpretation!C69</f>
        <v>Seul_droite</v>
      </c>
      <c r="D92" s="34" t="str">
        <f t="shared" si="16"/>
        <v>A</v>
      </c>
      <c r="E92" s="382" t="s">
        <v>337</v>
      </c>
      <c r="F92" s="29" t="s">
        <v>329</v>
      </c>
      <c r="G92" s="275" t="s">
        <v>781</v>
      </c>
      <c r="H92" s="29" t="s">
        <v>332</v>
      </c>
      <c r="I92" s="48" t="s">
        <v>330</v>
      </c>
      <c r="J92" s="319"/>
    </row>
    <row r="93" spans="1:10" x14ac:dyDescent="0.25">
      <c r="A93" s="26">
        <f t="shared" si="15"/>
        <v>1</v>
      </c>
      <c r="B93" s="26">
        <f>Donnee_interpretation!C70</f>
        <v>630</v>
      </c>
      <c r="D93" s="35">
        <f t="shared" si="16"/>
        <v>1</v>
      </c>
      <c r="E93" s="43" t="str">
        <f>E92</f>
        <v>ce que les autres ne voient pas</v>
      </c>
      <c r="F93" s="39">
        <f>ABS(Donnee_interpretation!D70)</f>
        <v>17</v>
      </c>
      <c r="G93" s="277" t="str">
        <f>VLOOKUP($B93,annexe_01!$A:$J,3,FALSE)</f>
        <v>poumon</v>
      </c>
      <c r="H93" s="42">
        <f>VLOOKUP($B93,annexe_01!$A:$J,10,FALSE)</f>
        <v>10</v>
      </c>
      <c r="I93" s="46" t="str">
        <f>VLOOKUP($B93,annexe_01!$A:$J,6,FALSE)</f>
        <v xml:space="preserve">capacité à calmer les tensions et les conflits </v>
      </c>
      <c r="J93" s="277">
        <f>B93</f>
        <v>630</v>
      </c>
    </row>
    <row r="94" spans="1:10" x14ac:dyDescent="0.25">
      <c r="A94" s="26">
        <f t="shared" si="15"/>
        <v>2</v>
      </c>
      <c r="B94" s="26">
        <f>Donnee_interpretation!C71</f>
        <v>640</v>
      </c>
      <c r="D94" s="37">
        <f t="shared" si="16"/>
        <v>2</v>
      </c>
      <c r="E94" s="44" t="str">
        <f t="shared" ref="E94:E102" si="27">E93</f>
        <v>ce que les autres ne voient pas</v>
      </c>
      <c r="F94" s="40">
        <f>ABS(Donnee_interpretation!D71)</f>
        <v>16</v>
      </c>
      <c r="G94" s="285" t="str">
        <f>VLOOKUP($B94,annexe_01!$A:$J,3,FALSE)</f>
        <v>thymus</v>
      </c>
      <c r="H94" s="42">
        <f>VLOOKUP($B94,annexe_01!$A:$J,10,FALSE)</f>
        <v>10</v>
      </c>
      <c r="I94" s="47" t="str">
        <f>VLOOKUP($B94,annexe_01!$A:$J,6,FALSE)</f>
        <v>sentiment de paix intérieure / ne pas être influencé / tolérance</v>
      </c>
      <c r="J94" s="285">
        <f t="shared" ref="J94:J102" si="28">B94</f>
        <v>640</v>
      </c>
    </row>
    <row r="95" spans="1:10" x14ac:dyDescent="0.25">
      <c r="A95" s="26">
        <f t="shared" si="15"/>
        <v>3</v>
      </c>
      <c r="B95" s="26">
        <f>Donnee_interpretation!C72</f>
        <v>360</v>
      </c>
      <c r="D95" s="35">
        <f t="shared" si="16"/>
        <v>3</v>
      </c>
      <c r="E95" s="43" t="str">
        <f t="shared" si="27"/>
        <v>ce que les autres ne voient pas</v>
      </c>
      <c r="F95" s="39">
        <f>ABS(Donnee_interpretation!D72)</f>
        <v>15</v>
      </c>
      <c r="G95" s="284" t="str">
        <f>VLOOKUP($B95,annexe_01!$A:$J,3,FALSE)</f>
        <v>côlon transverse</v>
      </c>
      <c r="H95" s="42">
        <f>VLOOKUP($B95,annexe_01!$A:$J,10,FALSE)</f>
        <v>7</v>
      </c>
      <c r="I95" s="46" t="str">
        <f>VLOOKUP($B95,annexe_01!$A:$J,6,FALSE)</f>
        <v>affirmation de soi / positionnement adapté / savoir faire le juste choix / respect des autres</v>
      </c>
      <c r="J95" s="284">
        <f t="shared" si="28"/>
        <v>360</v>
      </c>
    </row>
    <row r="96" spans="1:10" x14ac:dyDescent="0.25">
      <c r="A96" s="26">
        <f t="shared" si="15"/>
        <v>4</v>
      </c>
      <c r="B96" s="26">
        <f>Donnee_interpretation!C73</f>
        <v>780</v>
      </c>
      <c r="D96" s="37">
        <f t="shared" si="16"/>
        <v>4</v>
      </c>
      <c r="E96" s="44" t="str">
        <f t="shared" si="27"/>
        <v>ce que les autres ne voient pas</v>
      </c>
      <c r="F96" s="40">
        <f>ABS(Donnee_interpretation!D73)</f>
        <v>14</v>
      </c>
      <c r="G96" s="285" t="str">
        <f>VLOOKUP($B96,annexe_01!$A:$J,3,FALSE)</f>
        <v>menton</v>
      </c>
      <c r="H96" s="42">
        <f>VLOOKUP($B96,annexe_01!$A:$J,10,FALSE)</f>
        <v>12</v>
      </c>
      <c r="I96" s="47" t="str">
        <f>VLOOKUP($B96,annexe_01!$A:$J,6,FALSE)</f>
        <v xml:space="preserve">autorité naturelle / inspirer confiance </v>
      </c>
      <c r="J96" s="285">
        <f t="shared" si="28"/>
        <v>780</v>
      </c>
    </row>
    <row r="97" spans="1:10" hidden="1" x14ac:dyDescent="0.25">
      <c r="A97" s="26">
        <f t="shared" si="15"/>
        <v>5</v>
      </c>
      <c r="B97" s="26">
        <f>Donnee_interpretation!C74</f>
        <v>730</v>
      </c>
      <c r="D97" s="35">
        <f t="shared" si="16"/>
        <v>5</v>
      </c>
      <c r="E97" s="43" t="str">
        <f t="shared" si="27"/>
        <v>ce que les autres ne voient pas</v>
      </c>
      <c r="F97" s="39">
        <f>ABS(Donnee_interpretation!D74)</f>
        <v>12</v>
      </c>
      <c r="G97" s="284" t="str">
        <f>VLOOKUP($B97,annexe_01!$A:$J,3,FALSE)</f>
        <v>C6</v>
      </c>
      <c r="H97" s="42">
        <f>VLOOKUP($B97,annexe_01!$A:$J,10,FALSE)</f>
        <v>11</v>
      </c>
      <c r="I97" s="46" t="str">
        <f>VLOOKUP($B97,annexe_01!$A:$J,6,FALSE)</f>
        <v xml:space="preserve">équilibre entre donner et recevoir </v>
      </c>
      <c r="J97" s="284">
        <f t="shared" si="28"/>
        <v>730</v>
      </c>
    </row>
    <row r="98" spans="1:10" ht="15.75" hidden="1" x14ac:dyDescent="0.25">
      <c r="A98" s="26">
        <f t="shared" si="15"/>
        <v>6</v>
      </c>
      <c r="B98" s="26">
        <f>Donnee_interpretation!C75</f>
        <v>1020</v>
      </c>
      <c r="D98" s="37">
        <f t="shared" si="16"/>
        <v>6</v>
      </c>
      <c r="E98" s="44" t="str">
        <f t="shared" si="27"/>
        <v>ce que les autres ne voient pas</v>
      </c>
      <c r="F98" s="33">
        <f>ABS(Donnee_interpretation!D75)</f>
        <v>8</v>
      </c>
      <c r="G98" s="281" t="str">
        <f>VLOOKUP($B98,annexe_01!$A:$J,3,FALSE)</f>
        <v>thalamus</v>
      </c>
      <c r="H98" s="42">
        <f>VLOOKUP($B98,annexe_01!$A:$J,10,FALSE)</f>
        <v>14</v>
      </c>
      <c r="I98" s="47" t="str">
        <f>VLOOKUP($B98,annexe_01!$A:$J,6,FALSE)</f>
        <v xml:space="preserve">humeur constante / bonne humeur / capacité à écouter son corps </v>
      </c>
      <c r="J98" s="281">
        <f t="shared" si="28"/>
        <v>1020</v>
      </c>
    </row>
    <row r="99" spans="1:10" hidden="1" x14ac:dyDescent="0.25">
      <c r="A99" s="26">
        <f t="shared" si="15"/>
        <v>7</v>
      </c>
      <c r="B99" s="26">
        <f>Donnee_interpretation!C76</f>
        <v>750</v>
      </c>
      <c r="D99" s="35">
        <f t="shared" si="16"/>
        <v>7</v>
      </c>
      <c r="E99" s="43" t="str">
        <f t="shared" si="27"/>
        <v>ce que les autres ne voient pas</v>
      </c>
      <c r="F99" s="39">
        <f>ABS(Donnee_interpretation!D76)</f>
        <v>7</v>
      </c>
      <c r="G99" s="284" t="str">
        <f>VLOOKUP($B99,annexe_01!$A:$J,3,FALSE)</f>
        <v>larynx</v>
      </c>
      <c r="H99" s="42">
        <f>VLOOKUP($B99,annexe_01!$A:$J,10,FALSE)</f>
        <v>11</v>
      </c>
      <c r="I99" s="46" t="str">
        <f>VLOOKUP($B99,annexe_01!$A:$J,6,FALSE)</f>
        <v xml:space="preserve">écouter son cœur / résilience / s'ouvrir aux autres / équilibre des polarités / sincérité </v>
      </c>
      <c r="J99" s="284">
        <f t="shared" si="28"/>
        <v>750</v>
      </c>
    </row>
    <row r="100" spans="1:10" hidden="1" x14ac:dyDescent="0.25">
      <c r="A100" s="26">
        <f t="shared" si="15"/>
        <v>8</v>
      </c>
      <c r="B100" s="26">
        <f>Donnee_interpretation!C77</f>
        <v>850</v>
      </c>
      <c r="D100" s="37">
        <f t="shared" si="16"/>
        <v>8</v>
      </c>
      <c r="E100" s="44" t="str">
        <f t="shared" si="27"/>
        <v>ce que les autres ne voient pas</v>
      </c>
      <c r="F100" s="40">
        <f>ABS(Donnee_interpretation!D77)</f>
        <v>6</v>
      </c>
      <c r="G100" s="285" t="str">
        <f>VLOOKUP($B100,annexe_01!$A:$J,3,FALSE)</f>
        <v>oreille</v>
      </c>
      <c r="H100" s="42">
        <f>VLOOKUP($B100,annexe_01!$A:$J,10,FALSE)</f>
        <v>12</v>
      </c>
      <c r="I100" s="47" t="str">
        <f>VLOOKUP($B100,annexe_01!$A:$J,6,FALSE)</f>
        <v xml:space="preserve">équilibre dans l'écoute de soi et des autres / confident </v>
      </c>
      <c r="J100" s="285">
        <f t="shared" si="28"/>
        <v>850</v>
      </c>
    </row>
    <row r="101" spans="1:10" hidden="1" x14ac:dyDescent="0.25">
      <c r="A101" s="26">
        <f t="shared" si="15"/>
        <v>9</v>
      </c>
      <c r="B101" s="26">
        <f>Donnee_interpretation!C78</f>
        <v>890</v>
      </c>
      <c r="D101" s="35">
        <f t="shared" si="16"/>
        <v>9</v>
      </c>
      <c r="E101" s="43" t="str">
        <f t="shared" si="27"/>
        <v>ce que les autres ne voient pas</v>
      </c>
      <c r="F101" s="39">
        <f>ABS(Donnee_interpretation!D78)</f>
        <v>6</v>
      </c>
      <c r="G101" s="284" t="str">
        <f>VLOOKUP($B101,annexe_01!$A:$J,3,FALSE)</f>
        <v>cervelet</v>
      </c>
      <c r="H101" s="42">
        <f>VLOOKUP($B101,annexe_01!$A:$J,10,FALSE)</f>
        <v>13</v>
      </c>
      <c r="I101" s="46" t="str">
        <f>VLOOKUP($B101,annexe_01!$A:$J,6,FALSE)</f>
        <v>détente dans tout le corps / écouter son corps</v>
      </c>
      <c r="J101" s="284">
        <f t="shared" si="28"/>
        <v>890</v>
      </c>
    </row>
    <row r="102" spans="1:10" hidden="1" x14ac:dyDescent="0.25">
      <c r="A102" s="26">
        <f t="shared" ref="A102:A165" si="29">A91</f>
        <v>10</v>
      </c>
      <c r="B102" s="26">
        <f>Donnee_interpretation!C79</f>
        <v>980</v>
      </c>
      <c r="D102" s="37">
        <f t="shared" ref="D102:D165" si="30">D91</f>
        <v>10</v>
      </c>
      <c r="E102" s="44" t="str">
        <f t="shared" si="27"/>
        <v>ce que les autres ne voient pas</v>
      </c>
      <c r="F102" s="40">
        <f>ABS(Donnee_interpretation!D79)</f>
        <v>6</v>
      </c>
      <c r="G102" s="285" t="str">
        <f>VLOOKUP($B102,annexe_01!$A:$J,3,FALSE)</f>
        <v>hypothalamus</v>
      </c>
      <c r="H102" s="42">
        <f>VLOOKUP($B102,annexe_01!$A:$J,10,FALSE)</f>
        <v>13</v>
      </c>
      <c r="I102" s="47" t="str">
        <f>VLOOKUP($B102,annexe_01!$A:$J,6,FALSE)</f>
        <v xml:space="preserve">sagesse / gestion des conflits / capacité de décision  </v>
      </c>
      <c r="J102" s="285">
        <f t="shared" si="28"/>
        <v>980</v>
      </c>
    </row>
    <row r="103" spans="1:10" x14ac:dyDescent="0.25">
      <c r="A103" s="26" t="str">
        <f t="shared" si="29"/>
        <v>A</v>
      </c>
      <c r="B103" s="26" t="str">
        <f>Donnee_interpretation!C80</f>
        <v>Seul_droite</v>
      </c>
      <c r="D103" s="34" t="str">
        <f t="shared" si="30"/>
        <v>A</v>
      </c>
      <c r="E103" s="382" t="s">
        <v>338</v>
      </c>
      <c r="F103" s="29" t="s">
        <v>329</v>
      </c>
      <c r="G103" s="275" t="s">
        <v>781</v>
      </c>
      <c r="H103" s="29" t="s">
        <v>332</v>
      </c>
      <c r="I103" s="48" t="s">
        <v>330</v>
      </c>
      <c r="J103" s="319"/>
    </row>
    <row r="104" spans="1:10" ht="15" customHeight="1" x14ac:dyDescent="0.25">
      <c r="A104" s="26">
        <f t="shared" si="29"/>
        <v>1</v>
      </c>
      <c r="B104" s="26">
        <f>Donnee_interpretation!C81</f>
        <v>900</v>
      </c>
      <c r="D104" s="35">
        <f t="shared" si="30"/>
        <v>1</v>
      </c>
      <c r="E104" s="43" t="str">
        <f>E103</f>
        <v>ce à quoi nous accordons trop d'importance</v>
      </c>
      <c r="F104" s="39">
        <f>ABS(Donnee_interpretation!D81)</f>
        <v>11</v>
      </c>
      <c r="G104" s="277" t="str">
        <f>VLOOKUP($B104,annexe_01!$A:$J,3,FALSE)</f>
        <v>lobe occipital</v>
      </c>
      <c r="H104" s="42">
        <f>VLOOKUP($B104,annexe_01!$A:$J,10,FALSE)</f>
        <v>13</v>
      </c>
      <c r="I104" s="46" t="str">
        <f>VLOOKUP($B104,annexe_01!$A:$J,7,FALSE)</f>
        <v>fuite en avant / hyperactivité / parer au plus pressé</v>
      </c>
      <c r="J104" s="277">
        <f>B104</f>
        <v>900</v>
      </c>
    </row>
    <row r="105" spans="1:10" x14ac:dyDescent="0.25">
      <c r="A105" s="26">
        <f t="shared" si="29"/>
        <v>2</v>
      </c>
      <c r="B105" s="26">
        <f>Donnee_interpretation!C82</f>
        <v>700</v>
      </c>
      <c r="D105" s="37">
        <f t="shared" si="30"/>
        <v>2</v>
      </c>
      <c r="E105" s="44" t="str">
        <f t="shared" ref="E105:E113" si="31">E104</f>
        <v>ce à quoi nous accordons trop d'importance</v>
      </c>
      <c r="F105" s="40">
        <f>ABS(Donnee_interpretation!D82)</f>
        <v>10</v>
      </c>
      <c r="G105" s="285" t="str">
        <f>VLOOKUP($B105,annexe_01!$A:$J,3,FALSE)</f>
        <v>clavicule/épaule</v>
      </c>
      <c r="H105" s="42">
        <f>VLOOKUP($B105,annexe_01!$A:$J,10,FALSE)</f>
        <v>10</v>
      </c>
      <c r="I105" s="47" t="str">
        <f>VLOOKUP($B105,annexe_01!$A:$J,7,FALSE)</f>
        <v>devoir agir / passer à l'action / responsabilités excessives</v>
      </c>
      <c r="J105" s="285">
        <f t="shared" ref="J105:J113" si="32">B105</f>
        <v>700</v>
      </c>
    </row>
    <row r="106" spans="1:10" x14ac:dyDescent="0.25">
      <c r="A106" s="26">
        <f t="shared" si="29"/>
        <v>3</v>
      </c>
      <c r="B106" s="26">
        <f>Donnee_interpretation!C83</f>
        <v>590</v>
      </c>
      <c r="D106" s="35">
        <f t="shared" si="30"/>
        <v>3</v>
      </c>
      <c r="E106" s="43" t="str">
        <f t="shared" si="31"/>
        <v>ce à quoi nous accordons trop d'importance</v>
      </c>
      <c r="F106" s="39">
        <f>ABS(Donnee_interpretation!D83)</f>
        <v>7</v>
      </c>
      <c r="G106" s="284" t="str">
        <f>VLOOKUP($B106,annexe_01!$A:$J,3,FALSE)</f>
        <v>D6</v>
      </c>
      <c r="H106" s="42">
        <f>VLOOKUP($B106,annexe_01!$A:$J,10,FALSE)</f>
        <v>9</v>
      </c>
      <c r="I106" s="46" t="str">
        <f>VLOOKUP($B106,annexe_01!$A:$J,7,FALSE)</f>
        <v>égo fort / contrariété</v>
      </c>
      <c r="J106" s="284">
        <f t="shared" si="32"/>
        <v>590</v>
      </c>
    </row>
    <row r="107" spans="1:10" x14ac:dyDescent="0.25">
      <c r="A107" s="26">
        <f t="shared" si="29"/>
        <v>4</v>
      </c>
      <c r="B107" s="26">
        <f>Donnee_interpretation!C84</f>
        <v>580</v>
      </c>
      <c r="D107" s="37">
        <f t="shared" si="30"/>
        <v>4</v>
      </c>
      <c r="E107" s="44" t="str">
        <f t="shared" si="31"/>
        <v>ce à quoi nous accordons trop d'importance</v>
      </c>
      <c r="F107" s="40">
        <f>ABS(Donnee_interpretation!D84)</f>
        <v>7</v>
      </c>
      <c r="G107" s="285" t="str">
        <f>VLOOKUP($B107,annexe_01!$A:$J,3,FALSE)</f>
        <v>D7</v>
      </c>
      <c r="H107" s="42">
        <f>VLOOKUP($B107,annexe_01!$A:$J,10,FALSE)</f>
        <v>9</v>
      </c>
      <c r="I107" s="47" t="str">
        <f>VLOOKUP($B107,annexe_01!$A:$J,7,FALSE)</f>
        <v>égo fort / frustrations</v>
      </c>
      <c r="J107" s="285">
        <f t="shared" si="32"/>
        <v>580</v>
      </c>
    </row>
    <row r="108" spans="1:10" hidden="1" x14ac:dyDescent="0.25">
      <c r="A108" s="26">
        <f t="shared" si="29"/>
        <v>5</v>
      </c>
      <c r="B108" s="26">
        <f>Donnee_interpretation!C85</f>
        <v>450</v>
      </c>
      <c r="D108" s="35">
        <f t="shared" si="30"/>
        <v>5</v>
      </c>
      <c r="E108" s="43" t="str">
        <f t="shared" si="31"/>
        <v>ce à quoi nous accordons trop d'importance</v>
      </c>
      <c r="F108" s="39">
        <f>ABS(Donnee_interpretation!D85)</f>
        <v>6</v>
      </c>
      <c r="G108" s="284" t="str">
        <f>VLOOKUP($B108,annexe_01!$A:$J,3,FALSE)</f>
        <v>rate</v>
      </c>
      <c r="H108" s="42">
        <f>VLOOKUP($B108,annexe_01!$A:$J,10,FALSE)</f>
        <v>8</v>
      </c>
      <c r="I108" s="46" t="str">
        <f>VLOOKUP($B108,annexe_01!$A:$J,7,FALSE)</f>
        <v>devoir terminer quelque chose / exigences élevées / ne pas faire confiance</v>
      </c>
      <c r="J108" s="284">
        <f t="shared" si="32"/>
        <v>450</v>
      </c>
    </row>
    <row r="109" spans="1:10" ht="15.75" hidden="1" x14ac:dyDescent="0.25">
      <c r="A109" s="26">
        <f t="shared" si="29"/>
        <v>6</v>
      </c>
      <c r="B109" s="26">
        <f>Donnee_interpretation!C86</f>
        <v>440</v>
      </c>
      <c r="D109" s="37">
        <f t="shared" si="30"/>
        <v>6</v>
      </c>
      <c r="E109" s="44" t="str">
        <f t="shared" si="31"/>
        <v>ce à quoi nous accordons trop d'importance</v>
      </c>
      <c r="F109" s="33">
        <f>ABS(Donnee_interpretation!D86)</f>
        <v>6</v>
      </c>
      <c r="G109" s="281" t="str">
        <f>VLOOKUP($B109,annexe_01!$A:$J,3,FALSE)</f>
        <v>L1</v>
      </c>
      <c r="H109" s="42">
        <f>VLOOKUP($B109,annexe_01!$A:$J,10,FALSE)</f>
        <v>7</v>
      </c>
      <c r="I109" s="47" t="str">
        <f>VLOOKUP($B109,annexe_01!$A:$J,7,FALSE)</f>
        <v>émotions contenues / parfois exprimées avec violence : rage / rancune / colère</v>
      </c>
      <c r="J109" s="281">
        <f t="shared" si="32"/>
        <v>440</v>
      </c>
    </row>
    <row r="110" spans="1:10" hidden="1" x14ac:dyDescent="0.25">
      <c r="A110" s="26">
        <f t="shared" si="29"/>
        <v>7</v>
      </c>
      <c r="B110" s="26">
        <f>Donnee_interpretation!C87</f>
        <v>430</v>
      </c>
      <c r="D110" s="35">
        <f t="shared" si="30"/>
        <v>7</v>
      </c>
      <c r="E110" s="43" t="str">
        <f t="shared" si="31"/>
        <v>ce à quoi nous accordons trop d'importance</v>
      </c>
      <c r="F110" s="39">
        <f>ABS(Donnee_interpretation!D87)</f>
        <v>6</v>
      </c>
      <c r="G110" s="284" t="str">
        <f>VLOOKUP($B110,annexe_01!$A:$J,3,FALSE)</f>
        <v>L2</v>
      </c>
      <c r="H110" s="42">
        <f>VLOOKUP($B110,annexe_01!$A:$J,10,FALSE)</f>
        <v>7</v>
      </c>
      <c r="I110" s="46" t="str">
        <f>VLOOKUP($B110,annexe_01!$A:$J,7,FALSE)</f>
        <v>se battre pour être respecté</v>
      </c>
      <c r="J110" s="284">
        <f t="shared" si="32"/>
        <v>430</v>
      </c>
    </row>
    <row r="111" spans="1:10" hidden="1" x14ac:dyDescent="0.25">
      <c r="A111" s="26">
        <f t="shared" si="29"/>
        <v>8</v>
      </c>
      <c r="B111" s="26">
        <f>Donnee_interpretation!C88</f>
        <v>950</v>
      </c>
      <c r="D111" s="37">
        <f t="shared" si="30"/>
        <v>8</v>
      </c>
      <c r="E111" s="44" t="str">
        <f t="shared" si="31"/>
        <v>ce à quoi nous accordons trop d'importance</v>
      </c>
      <c r="F111" s="40">
        <f>ABS(Donnee_interpretation!D88)</f>
        <v>3</v>
      </c>
      <c r="G111" s="285" t="str">
        <f>VLOOKUP($B111,annexe_01!$A:$J,3,FALSE)</f>
        <v>sourcil</v>
      </c>
      <c r="H111" s="42">
        <f>VLOOKUP($B111,annexe_01!$A:$J,10,FALSE)</f>
        <v>13</v>
      </c>
      <c r="I111" s="47" t="str">
        <f>VLOOKUP($B111,annexe_01!$A:$J,7,FALSE)</f>
        <v>méfiance / capacité à régler les problèmes / focalisation sur les problèmes</v>
      </c>
      <c r="J111" s="285">
        <f t="shared" si="32"/>
        <v>950</v>
      </c>
    </row>
    <row r="112" spans="1:10" hidden="1" x14ac:dyDescent="0.25">
      <c r="A112" s="26">
        <f t="shared" si="29"/>
        <v>9</v>
      </c>
      <c r="B112" s="26">
        <f>Donnee_interpretation!C89</f>
        <v>830</v>
      </c>
      <c r="D112" s="35">
        <f t="shared" si="30"/>
        <v>9</v>
      </c>
      <c r="E112" s="43" t="str">
        <f t="shared" si="31"/>
        <v>ce à quoi nous accordons trop d'importance</v>
      </c>
      <c r="F112" s="39">
        <f>ABS(Donnee_interpretation!D89)</f>
        <v>3</v>
      </c>
      <c r="G112" s="284" t="str">
        <f>VLOOKUP($B112,annexe_01!$A:$J,3,FALSE)</f>
        <v>sinus</v>
      </c>
      <c r="H112" s="42">
        <f>VLOOKUP($B112,annexe_01!$A:$J,10,FALSE)</f>
        <v>12</v>
      </c>
      <c r="I112" s="46" t="str">
        <f>VLOOKUP($B112,annexe_01!$A:$J,7,FALSE)</f>
        <v>être à l'affût / sentir un danger / devoir défendre son espace vital</v>
      </c>
      <c r="J112" s="284">
        <f t="shared" si="32"/>
        <v>830</v>
      </c>
    </row>
    <row r="113" spans="1:10" hidden="1" x14ac:dyDescent="0.25">
      <c r="A113" s="26">
        <f t="shared" si="29"/>
        <v>10</v>
      </c>
      <c r="B113" s="26">
        <f>Donnee_interpretation!C90</f>
        <v>40</v>
      </c>
      <c r="D113" s="37">
        <f t="shared" si="30"/>
        <v>10</v>
      </c>
      <c r="E113" s="44" t="str">
        <f t="shared" si="31"/>
        <v>ce à quoi nous accordons trop d'importance</v>
      </c>
      <c r="F113" s="40">
        <f>ABS(Donnee_interpretation!D90)</f>
        <v>2</v>
      </c>
      <c r="G113" s="285" t="str">
        <f>VLOOKUP($B113,annexe_01!$A:$J,3,FALSE)</f>
        <v>phalange proximale</v>
      </c>
      <c r="H113" s="42">
        <f>VLOOKUP($B113,annexe_01!$A:$J,10,FALSE)</f>
        <v>1</v>
      </c>
      <c r="I113" s="47" t="str">
        <f>VLOOKUP($B113,annexe_01!$A:$J,7,FALSE)</f>
        <v>activation de l’instinct de survie / lutte pour vivre</v>
      </c>
      <c r="J113" s="285">
        <f t="shared" si="32"/>
        <v>40</v>
      </c>
    </row>
    <row r="114" spans="1:10" x14ac:dyDescent="0.25">
      <c r="A114" s="26" t="str">
        <f t="shared" si="29"/>
        <v>A</v>
      </c>
      <c r="B114" s="26" t="str">
        <f>Donnee_interpretation!C91</f>
        <v>Seul_droite</v>
      </c>
      <c r="D114" s="34" t="str">
        <f t="shared" si="30"/>
        <v>A</v>
      </c>
      <c r="E114" s="382" t="s">
        <v>339</v>
      </c>
      <c r="F114" s="29" t="s">
        <v>329</v>
      </c>
      <c r="G114" s="275" t="s">
        <v>781</v>
      </c>
      <c r="H114" s="29" t="s">
        <v>332</v>
      </c>
      <c r="I114" s="48" t="s">
        <v>330</v>
      </c>
      <c r="J114" s="319"/>
    </row>
    <row r="115" spans="1:10" x14ac:dyDescent="0.25">
      <c r="A115" s="26">
        <f t="shared" si="29"/>
        <v>1</v>
      </c>
      <c r="B115" s="26">
        <f>Donnee_interpretation!C92</f>
        <v>120</v>
      </c>
      <c r="D115" s="35">
        <f t="shared" si="30"/>
        <v>1</v>
      </c>
      <c r="E115" s="43" t="str">
        <f>E114</f>
        <v>ce que l'on nous reproche d'être</v>
      </c>
      <c r="F115" s="39">
        <f>ABS(Donnee_interpretation!D92)</f>
        <v>20</v>
      </c>
      <c r="G115" s="277" t="str">
        <f>VLOOKUP($B115,annexe_01!$A:$J,3,FALSE)</f>
        <v>mollet/veines</v>
      </c>
      <c r="H115" s="42">
        <f>VLOOKUP($B115,annexe_01!$A:$J,10,FALSE)</f>
        <v>2</v>
      </c>
      <c r="I115" s="46" t="str">
        <f>VLOOKUP($B115,annexe_01!$A:$J,7,FALSE)</f>
        <v>envie de fuir / liens toxiques avec la famille ou le travail</v>
      </c>
      <c r="J115" s="277">
        <f>B115</f>
        <v>120</v>
      </c>
    </row>
    <row r="116" spans="1:10" x14ac:dyDescent="0.25">
      <c r="A116" s="26">
        <f t="shared" si="29"/>
        <v>2</v>
      </c>
      <c r="B116" s="26">
        <f>Donnee_interpretation!C93</f>
        <v>630</v>
      </c>
      <c r="D116" s="37">
        <f t="shared" si="30"/>
        <v>2</v>
      </c>
      <c r="E116" s="44" t="str">
        <f t="shared" ref="E116:E124" si="33">E115</f>
        <v>ce que l'on nous reproche d'être</v>
      </c>
      <c r="F116" s="40">
        <f>ABS(Donnee_interpretation!D93)</f>
        <v>12</v>
      </c>
      <c r="G116" s="285" t="str">
        <f>VLOOKUP($B116,annexe_01!$A:$J,3,FALSE)</f>
        <v>poumon</v>
      </c>
      <c r="H116" s="42">
        <f>VLOOKUP($B116,annexe_01!$A:$J,10,FALSE)</f>
        <v>10</v>
      </c>
      <c r="I116" s="47" t="str">
        <f>VLOOKUP($B116,annexe_01!$A:$J,7,FALSE)</f>
        <v>être en tension / devoir faire sa place / tristesse / angoisse</v>
      </c>
      <c r="J116" s="285">
        <f t="shared" ref="J116:J124" si="34">B116</f>
        <v>630</v>
      </c>
    </row>
    <row r="117" spans="1:10" x14ac:dyDescent="0.25">
      <c r="A117" s="26">
        <f t="shared" si="29"/>
        <v>3</v>
      </c>
      <c r="B117" s="26">
        <f>Donnee_interpretation!C94</f>
        <v>360</v>
      </c>
      <c r="D117" s="35">
        <f t="shared" si="30"/>
        <v>3</v>
      </c>
      <c r="E117" s="43" t="str">
        <f t="shared" si="33"/>
        <v>ce que l'on nous reproche d'être</v>
      </c>
      <c r="F117" s="39">
        <f>ABS(Donnee_interpretation!D94)</f>
        <v>11</v>
      </c>
      <c r="G117" s="284" t="str">
        <f>VLOOKUP($B117,annexe_01!$A:$J,3,FALSE)</f>
        <v>côlon transverse</v>
      </c>
      <c r="H117" s="42">
        <f>VLOOKUP($B117,annexe_01!$A:$J,10,FALSE)</f>
        <v>7</v>
      </c>
      <c r="I117" s="46" t="str">
        <f>VLOOKUP($B117,annexe_01!$A:$J,7,FALSE)</f>
        <v>dispersion / peur de devoir faire un choix / devoir lutter pour sa place ou sa réputation</v>
      </c>
      <c r="J117" s="284">
        <f t="shared" si="34"/>
        <v>360</v>
      </c>
    </row>
    <row r="118" spans="1:10" x14ac:dyDescent="0.25">
      <c r="A118" s="26">
        <f t="shared" si="29"/>
        <v>4</v>
      </c>
      <c r="B118" s="26">
        <f>Donnee_interpretation!C95</f>
        <v>750</v>
      </c>
      <c r="D118" s="37">
        <f t="shared" si="30"/>
        <v>4</v>
      </c>
      <c r="E118" s="44" t="str">
        <f t="shared" si="33"/>
        <v>ce que l'on nous reproche d'être</v>
      </c>
      <c r="F118" s="40">
        <f>ABS(Donnee_interpretation!D95)</f>
        <v>8</v>
      </c>
      <c r="G118" s="285" t="str">
        <f>VLOOKUP($B118,annexe_01!$A:$J,3,FALSE)</f>
        <v>larynx</v>
      </c>
      <c r="H118" s="42">
        <f>VLOOKUP($B118,annexe_01!$A:$J,10,FALSE)</f>
        <v>11</v>
      </c>
      <c r="I118" s="47" t="str">
        <f>VLOOKUP($B118,annexe_01!$A:$J,7,FALSE)</f>
        <v>devoir se battre pour plus de liberté / refuser d'écouter son cœur</v>
      </c>
      <c r="J118" s="285">
        <f t="shared" si="34"/>
        <v>750</v>
      </c>
    </row>
    <row r="119" spans="1:10" hidden="1" x14ac:dyDescent="0.25">
      <c r="A119" s="26">
        <f t="shared" si="29"/>
        <v>5</v>
      </c>
      <c r="B119" s="26">
        <f>Donnee_interpretation!C96</f>
        <v>540</v>
      </c>
      <c r="D119" s="35">
        <f t="shared" si="30"/>
        <v>5</v>
      </c>
      <c r="E119" s="43" t="str">
        <f t="shared" si="33"/>
        <v>ce que l'on nous reproche d'être</v>
      </c>
      <c r="F119" s="39">
        <f>ABS(Donnee_interpretation!D96)</f>
        <v>6</v>
      </c>
      <c r="G119" s="284" t="str">
        <f>VLOOKUP($B119,annexe_01!$A:$J,3,FALSE)</f>
        <v>poitrine</v>
      </c>
      <c r="H119" s="42">
        <f>VLOOKUP($B119,annexe_01!$A:$J,10,FALSE)</f>
        <v>9</v>
      </c>
      <c r="I119" s="46" t="str">
        <f>VLOOKUP($B119,annexe_01!$A:$J,7,FALSE)</f>
        <v>devoir s'engager / lutter pour sa place / angoisse / oppression / chagrin</v>
      </c>
      <c r="J119" s="284">
        <f t="shared" si="34"/>
        <v>540</v>
      </c>
    </row>
    <row r="120" spans="1:10" ht="15.75" hidden="1" x14ac:dyDescent="0.25">
      <c r="A120" s="26">
        <f t="shared" si="29"/>
        <v>6</v>
      </c>
      <c r="B120" s="26">
        <f>Donnee_interpretation!C97</f>
        <v>910</v>
      </c>
      <c r="D120" s="37">
        <f t="shared" si="30"/>
        <v>6</v>
      </c>
      <c r="E120" s="44" t="str">
        <f t="shared" si="33"/>
        <v>ce que l'on nous reproche d'être</v>
      </c>
      <c r="F120" s="33">
        <f>ABS(Donnee_interpretation!D97)</f>
        <v>5</v>
      </c>
      <c r="G120" s="281" t="str">
        <f>VLOOKUP($B120,annexe_01!$A:$J,3,FALSE)</f>
        <v>épiphyse</v>
      </c>
      <c r="H120" s="42">
        <f>VLOOKUP($B120,annexe_01!$A:$J,10,FALSE)</f>
        <v>13</v>
      </c>
      <c r="I120" s="47" t="str">
        <f>VLOOKUP($B120,annexe_01!$A:$J,7,FALSE)</f>
        <v>fuite en avant / hyperactivité / parer au plus pressé</v>
      </c>
      <c r="J120" s="281">
        <f t="shared" si="34"/>
        <v>910</v>
      </c>
    </row>
    <row r="121" spans="1:10" hidden="1" x14ac:dyDescent="0.25">
      <c r="A121" s="26">
        <f t="shared" si="29"/>
        <v>7</v>
      </c>
      <c r="B121" s="26">
        <f>Donnee_interpretation!C98</f>
        <v>780</v>
      </c>
      <c r="D121" s="35">
        <f t="shared" si="30"/>
        <v>7</v>
      </c>
      <c r="E121" s="43" t="str">
        <f t="shared" si="33"/>
        <v>ce que l'on nous reproche d'être</v>
      </c>
      <c r="F121" s="39">
        <f>ABS(Donnee_interpretation!D98)</f>
        <v>4</v>
      </c>
      <c r="G121" s="284" t="str">
        <f>VLOOKUP($B121,annexe_01!$A:$J,3,FALSE)</f>
        <v>menton</v>
      </c>
      <c r="H121" s="42">
        <f>VLOOKUP($B121,annexe_01!$A:$J,10,FALSE)</f>
        <v>12</v>
      </c>
      <c r="I121" s="46" t="str">
        <f>VLOOKUP($B121,annexe_01!$A:$J,7,FALSE)</f>
        <v>stress / peurs / insécurité / tenir tête / vouloir tout diriger</v>
      </c>
      <c r="J121" s="284">
        <f t="shared" si="34"/>
        <v>780</v>
      </c>
    </row>
    <row r="122" spans="1:10" hidden="1" x14ac:dyDescent="0.25">
      <c r="A122" s="26">
        <f t="shared" si="29"/>
        <v>8</v>
      </c>
      <c r="B122" s="26">
        <f>Donnee_interpretation!C99</f>
        <v>980</v>
      </c>
      <c r="D122" s="37">
        <f t="shared" si="30"/>
        <v>8</v>
      </c>
      <c r="E122" s="44" t="str">
        <f t="shared" si="33"/>
        <v>ce que l'on nous reproche d'être</v>
      </c>
      <c r="F122" s="40">
        <f>ABS(Donnee_interpretation!D99)</f>
        <v>3</v>
      </c>
      <c r="G122" s="285" t="str">
        <f>VLOOKUP($B122,annexe_01!$A:$J,3,FALSE)</f>
        <v>hypothalamus</v>
      </c>
      <c r="H122" s="42">
        <f>VLOOKUP($B122,annexe_01!$A:$J,10,FALSE)</f>
        <v>13</v>
      </c>
      <c r="I122" s="47" t="str">
        <f>VLOOKUP($B122,annexe_01!$A:$J,7,FALSE)</f>
        <v>vouloir tout contrôler / besoin d’être un leader / générer des conflits / tenir tête</v>
      </c>
      <c r="J122" s="285">
        <f t="shared" si="34"/>
        <v>980</v>
      </c>
    </row>
    <row r="123" spans="1:10" hidden="1" x14ac:dyDescent="0.25">
      <c r="A123" s="26">
        <f t="shared" si="29"/>
        <v>9</v>
      </c>
      <c r="B123" s="26">
        <f>Donnee_interpretation!C100</f>
        <v>730</v>
      </c>
      <c r="D123" s="35">
        <f t="shared" si="30"/>
        <v>9</v>
      </c>
      <c r="E123" s="43" t="str">
        <f t="shared" si="33"/>
        <v>ce que l'on nous reproche d'être</v>
      </c>
      <c r="F123" s="39">
        <f>ABS(Donnee_interpretation!D100)</f>
        <v>3</v>
      </c>
      <c r="G123" s="284" t="str">
        <f>VLOOKUP($B123,annexe_01!$A:$J,3,FALSE)</f>
        <v>C6</v>
      </c>
      <c r="H123" s="42">
        <f>VLOOKUP($B123,annexe_01!$A:$J,10,FALSE)</f>
        <v>11</v>
      </c>
      <c r="I123" s="46" t="str">
        <f>VLOOKUP($B123,annexe_01!$A:$J,7,FALSE)</f>
        <v>aller plus vite / stress / réprimer ses émotions</v>
      </c>
      <c r="J123" s="284">
        <f t="shared" si="34"/>
        <v>730</v>
      </c>
    </row>
    <row r="124" spans="1:10" hidden="1" x14ac:dyDescent="0.25">
      <c r="A124" s="26">
        <f t="shared" si="29"/>
        <v>10</v>
      </c>
      <c r="B124" s="26">
        <f>Donnee_interpretation!C101</f>
        <v>1020</v>
      </c>
      <c r="D124" s="37">
        <f t="shared" si="30"/>
        <v>10</v>
      </c>
      <c r="E124" s="44" t="str">
        <f t="shared" si="33"/>
        <v>ce que l'on nous reproche d'être</v>
      </c>
      <c r="F124" s="40">
        <f>ABS(Donnee_interpretation!D101)</f>
        <v>2</v>
      </c>
      <c r="G124" s="285" t="str">
        <f>VLOOKUP($B124,annexe_01!$A:$J,3,FALSE)</f>
        <v>thalamus</v>
      </c>
      <c r="H124" s="42">
        <f>VLOOKUP($B124,annexe_01!$A:$J,10,FALSE)</f>
        <v>14</v>
      </c>
      <c r="I124" s="47" t="str">
        <f>VLOOKUP($B124,annexe_01!$A:$J,7,FALSE)</f>
        <v>hyperactivité / émotivité excessive / impulsif / réactif</v>
      </c>
      <c r="J124" s="285">
        <f t="shared" si="34"/>
        <v>1020</v>
      </c>
    </row>
    <row r="125" spans="1:10" x14ac:dyDescent="0.25">
      <c r="A125" s="26" t="str">
        <f t="shared" si="29"/>
        <v>A</v>
      </c>
      <c r="B125" s="26" t="str">
        <f>Donnee_interpretation!C102</f>
        <v>Seul_droite</v>
      </c>
      <c r="D125" s="34" t="str">
        <f t="shared" si="30"/>
        <v>A</v>
      </c>
      <c r="E125" s="382" t="s">
        <v>340</v>
      </c>
      <c r="F125" s="29" t="s">
        <v>329</v>
      </c>
      <c r="G125" s="275" t="s">
        <v>781</v>
      </c>
      <c r="H125" s="29" t="s">
        <v>332</v>
      </c>
      <c r="I125" s="48" t="s">
        <v>330</v>
      </c>
      <c r="J125" s="319"/>
    </row>
    <row r="126" spans="1:10" x14ac:dyDescent="0.25">
      <c r="A126" s="26">
        <f t="shared" si="29"/>
        <v>1</v>
      </c>
      <c r="B126" s="26">
        <f>Donnee_interpretation!C103</f>
        <v>100</v>
      </c>
      <c r="D126" s="35">
        <f t="shared" si="30"/>
        <v>1</v>
      </c>
      <c r="E126" s="43" t="str">
        <f>E125</f>
        <v>ce que nous exagérons</v>
      </c>
      <c r="F126" s="39">
        <f>ABS(Donnee_interpretation!D103)</f>
        <v>1</v>
      </c>
      <c r="G126" s="277" t="str">
        <f>VLOOKUP($B126,annexe_01!$A:$J,3,FALSE)</f>
        <v>tendon d'Achille</v>
      </c>
      <c r="H126" s="42">
        <f>VLOOKUP($B126,annexe_01!$A:$J,10,FALSE)</f>
        <v>2</v>
      </c>
      <c r="I126" s="46" t="str">
        <f>VLOOKUP($B126,annexe_01!$A:$J,4,FALSE)</f>
        <v xml:space="preserve">besoin de stabilité / de réalisations concrètes / capacité à supporter </v>
      </c>
      <c r="J126" s="277">
        <f>B126</f>
        <v>100</v>
      </c>
    </row>
    <row r="127" spans="1:10" x14ac:dyDescent="0.25">
      <c r="A127" s="26">
        <f t="shared" si="29"/>
        <v>2</v>
      </c>
      <c r="B127" s="26">
        <f>Donnee_interpretation!C104</f>
        <v>0</v>
      </c>
      <c r="D127" s="37">
        <f t="shared" si="30"/>
        <v>2</v>
      </c>
      <c r="E127" s="44" t="str">
        <f t="shared" ref="E127:E135" si="35">E126</f>
        <v>ce que nous exagérons</v>
      </c>
      <c r="F127" s="40">
        <f>ABS(Donnee_interpretation!D104)</f>
        <v>0</v>
      </c>
      <c r="G127" s="285">
        <f>VLOOKUP($B127,annexe_01!$A:$J,3,FALSE)</f>
        <v>0</v>
      </c>
      <c r="H127" s="42">
        <f>VLOOKUP($B127,annexe_01!$A:$J,10,FALSE)</f>
        <v>0</v>
      </c>
      <c r="I127" s="47">
        <f>VLOOKUP($B127,annexe_01!$A:$J,4,FALSE)</f>
        <v>0</v>
      </c>
      <c r="J127" s="285">
        <f t="shared" ref="J127:J135" si="36">B127</f>
        <v>0</v>
      </c>
    </row>
    <row r="128" spans="1:10" x14ac:dyDescent="0.25">
      <c r="A128" s="26">
        <f t="shared" si="29"/>
        <v>3</v>
      </c>
      <c r="B128" s="26">
        <f>Donnee_interpretation!C105</f>
        <v>0</v>
      </c>
      <c r="D128" s="35">
        <f t="shared" si="30"/>
        <v>3</v>
      </c>
      <c r="E128" s="43" t="str">
        <f t="shared" si="35"/>
        <v>ce que nous exagérons</v>
      </c>
      <c r="F128" s="39">
        <f>ABS(Donnee_interpretation!D105)</f>
        <v>0</v>
      </c>
      <c r="G128" s="284">
        <f>VLOOKUP($B128,annexe_01!$A:$J,3,FALSE)</f>
        <v>0</v>
      </c>
      <c r="H128" s="42">
        <f>VLOOKUP($B128,annexe_01!$A:$J,10,FALSE)</f>
        <v>0</v>
      </c>
      <c r="I128" s="46">
        <f>VLOOKUP($B128,annexe_01!$A:$J,4,FALSE)</f>
        <v>0</v>
      </c>
      <c r="J128" s="284">
        <f t="shared" si="36"/>
        <v>0</v>
      </c>
    </row>
    <row r="129" spans="1:10" x14ac:dyDescent="0.25">
      <c r="A129" s="26">
        <f t="shared" si="29"/>
        <v>4</v>
      </c>
      <c r="B129" s="26">
        <f>Donnee_interpretation!C106</f>
        <v>0</v>
      </c>
      <c r="D129" s="37">
        <f t="shared" si="30"/>
        <v>4</v>
      </c>
      <c r="E129" s="44" t="str">
        <f t="shared" si="35"/>
        <v>ce que nous exagérons</v>
      </c>
      <c r="F129" s="40">
        <f>ABS(Donnee_interpretation!D106)</f>
        <v>0</v>
      </c>
      <c r="G129" s="285">
        <f>VLOOKUP($B129,annexe_01!$A:$J,3,FALSE)</f>
        <v>0</v>
      </c>
      <c r="H129" s="42">
        <f>VLOOKUP($B129,annexe_01!$A:$J,10,FALSE)</f>
        <v>0</v>
      </c>
      <c r="I129" s="47">
        <f>VLOOKUP($B129,annexe_01!$A:$J,4,FALSE)</f>
        <v>0</v>
      </c>
      <c r="J129" s="285">
        <f t="shared" si="36"/>
        <v>0</v>
      </c>
    </row>
    <row r="130" spans="1:10" hidden="1" x14ac:dyDescent="0.25">
      <c r="A130" s="26">
        <f t="shared" si="29"/>
        <v>5</v>
      </c>
      <c r="B130" s="26">
        <f>Donnee_interpretation!C107</f>
        <v>0</v>
      </c>
      <c r="D130" s="35">
        <f t="shared" si="30"/>
        <v>5</v>
      </c>
      <c r="E130" s="43" t="str">
        <f t="shared" si="35"/>
        <v>ce que nous exagérons</v>
      </c>
      <c r="F130" s="39">
        <f>ABS(Donnee_interpretation!D107)</f>
        <v>0</v>
      </c>
      <c r="G130" s="284">
        <f>VLOOKUP($B130,annexe_01!$A:$J,3,FALSE)</f>
        <v>0</v>
      </c>
      <c r="H130" s="42">
        <f>VLOOKUP($B130,annexe_01!$A:$J,10,FALSE)</f>
        <v>0</v>
      </c>
      <c r="I130" s="46">
        <f>VLOOKUP($B130,annexe_01!$A:$J,4,FALSE)</f>
        <v>0</v>
      </c>
      <c r="J130" s="284">
        <f t="shared" si="36"/>
        <v>0</v>
      </c>
    </row>
    <row r="131" spans="1:10" ht="15.75" hidden="1" x14ac:dyDescent="0.25">
      <c r="A131" s="26">
        <f t="shared" si="29"/>
        <v>6</v>
      </c>
      <c r="B131" s="26">
        <f>Donnee_interpretation!C108</f>
        <v>0</v>
      </c>
      <c r="D131" s="37">
        <f t="shared" si="30"/>
        <v>6</v>
      </c>
      <c r="E131" s="44" t="str">
        <f t="shared" si="35"/>
        <v>ce que nous exagérons</v>
      </c>
      <c r="F131" s="33">
        <f>ABS(Donnee_interpretation!D108)</f>
        <v>0</v>
      </c>
      <c r="G131" s="281">
        <f>VLOOKUP($B131,annexe_01!$A:$J,3,FALSE)</f>
        <v>0</v>
      </c>
      <c r="H131" s="42">
        <f>VLOOKUP($B131,annexe_01!$A:$J,10,FALSE)</f>
        <v>0</v>
      </c>
      <c r="I131" s="47">
        <f>VLOOKUP($B131,annexe_01!$A:$J,4,FALSE)</f>
        <v>0</v>
      </c>
      <c r="J131" s="281">
        <f t="shared" si="36"/>
        <v>0</v>
      </c>
    </row>
    <row r="132" spans="1:10" hidden="1" x14ac:dyDescent="0.25">
      <c r="A132" s="26">
        <f t="shared" si="29"/>
        <v>7</v>
      </c>
      <c r="B132" s="26">
        <f>Donnee_interpretation!C109</f>
        <v>0</v>
      </c>
      <c r="D132" s="35">
        <f t="shared" si="30"/>
        <v>7</v>
      </c>
      <c r="E132" s="43" t="str">
        <f t="shared" si="35"/>
        <v>ce que nous exagérons</v>
      </c>
      <c r="F132" s="39">
        <f>ABS(Donnee_interpretation!D109)</f>
        <v>0</v>
      </c>
      <c r="G132" s="284">
        <f>VLOOKUP($B132,annexe_01!$A:$J,3,FALSE)</f>
        <v>0</v>
      </c>
      <c r="H132" s="42">
        <f>VLOOKUP($B132,annexe_01!$A:$J,10,FALSE)</f>
        <v>0</v>
      </c>
      <c r="I132" s="46">
        <f>VLOOKUP($B132,annexe_01!$A:$J,4,FALSE)</f>
        <v>0</v>
      </c>
      <c r="J132" s="284">
        <f t="shared" si="36"/>
        <v>0</v>
      </c>
    </row>
    <row r="133" spans="1:10" hidden="1" x14ac:dyDescent="0.25">
      <c r="A133" s="26">
        <f t="shared" si="29"/>
        <v>8</v>
      </c>
      <c r="B133" s="26">
        <f>Donnee_interpretation!C110</f>
        <v>0</v>
      </c>
      <c r="D133" s="37">
        <f t="shared" si="30"/>
        <v>8</v>
      </c>
      <c r="E133" s="44" t="str">
        <f t="shared" si="35"/>
        <v>ce que nous exagérons</v>
      </c>
      <c r="F133" s="40">
        <f>ABS(Donnee_interpretation!D110)</f>
        <v>0</v>
      </c>
      <c r="G133" s="285">
        <f>VLOOKUP($B133,annexe_01!$A:$J,3,FALSE)</f>
        <v>0</v>
      </c>
      <c r="H133" s="42">
        <f>VLOOKUP($B133,annexe_01!$A:$J,10,FALSE)</f>
        <v>0</v>
      </c>
      <c r="I133" s="47">
        <f>VLOOKUP($B133,annexe_01!$A:$J,4,FALSE)</f>
        <v>0</v>
      </c>
      <c r="J133" s="285">
        <f t="shared" si="36"/>
        <v>0</v>
      </c>
    </row>
    <row r="134" spans="1:10" hidden="1" x14ac:dyDescent="0.25">
      <c r="A134" s="26">
        <f t="shared" si="29"/>
        <v>9</v>
      </c>
      <c r="B134" s="26">
        <f>Donnee_interpretation!C111</f>
        <v>0</v>
      </c>
      <c r="D134" s="35">
        <f t="shared" si="30"/>
        <v>9</v>
      </c>
      <c r="E134" s="43" t="str">
        <f t="shared" si="35"/>
        <v>ce que nous exagérons</v>
      </c>
      <c r="F134" s="39">
        <f>ABS(Donnee_interpretation!D111)</f>
        <v>0</v>
      </c>
      <c r="G134" s="284">
        <f>VLOOKUP($B134,annexe_01!$A:$J,3,FALSE)</f>
        <v>0</v>
      </c>
      <c r="H134" s="42">
        <f>VLOOKUP($B134,annexe_01!$A:$J,10,FALSE)</f>
        <v>0</v>
      </c>
      <c r="I134" s="46">
        <f>VLOOKUP($B134,annexe_01!$A:$J,4,FALSE)</f>
        <v>0</v>
      </c>
      <c r="J134" s="284">
        <f t="shared" si="36"/>
        <v>0</v>
      </c>
    </row>
    <row r="135" spans="1:10" hidden="1" x14ac:dyDescent="0.25">
      <c r="A135" s="26">
        <f t="shared" si="29"/>
        <v>10</v>
      </c>
      <c r="B135" s="26">
        <f>Donnee_interpretation!C112</f>
        <v>0</v>
      </c>
      <c r="D135" s="37">
        <f t="shared" si="30"/>
        <v>10</v>
      </c>
      <c r="E135" s="44" t="str">
        <f t="shared" si="35"/>
        <v>ce que nous exagérons</v>
      </c>
      <c r="F135" s="40">
        <f>ABS(Donnee_interpretation!D112)</f>
        <v>0</v>
      </c>
      <c r="G135" s="285">
        <f>VLOOKUP($B135,annexe_01!$A:$J,3,FALSE)</f>
        <v>0</v>
      </c>
      <c r="H135" s="42">
        <f>VLOOKUP($B135,annexe_01!$A:$J,10,FALSE)</f>
        <v>0</v>
      </c>
      <c r="I135" s="47">
        <f>VLOOKUP($B135,annexe_01!$A:$J,4,FALSE)</f>
        <v>0</v>
      </c>
      <c r="J135" s="285">
        <f t="shared" si="36"/>
        <v>0</v>
      </c>
    </row>
    <row r="136" spans="1:10" x14ac:dyDescent="0.25">
      <c r="A136" s="26" t="str">
        <f t="shared" si="29"/>
        <v>A</v>
      </c>
      <c r="B136" s="26" t="str">
        <f>Donnee_interpretation!C113</f>
        <v>Seul_gauche</v>
      </c>
      <c r="D136" s="34" t="str">
        <f t="shared" si="30"/>
        <v>A</v>
      </c>
      <c r="E136" s="382" t="s">
        <v>341</v>
      </c>
      <c r="F136" s="29" t="s">
        <v>329</v>
      </c>
      <c r="G136" s="275" t="s">
        <v>781</v>
      </c>
      <c r="H136" s="29" t="s">
        <v>332</v>
      </c>
      <c r="I136" s="48" t="s">
        <v>330</v>
      </c>
      <c r="J136" s="319"/>
    </row>
    <row r="137" spans="1:10" x14ac:dyDescent="0.25">
      <c r="A137" s="26">
        <f t="shared" si="29"/>
        <v>1</v>
      </c>
      <c r="B137" s="26">
        <f>Donnee_interpretation!C114</f>
        <v>160</v>
      </c>
      <c r="D137" s="35">
        <f t="shared" si="30"/>
        <v>1</v>
      </c>
      <c r="E137" s="43" t="str">
        <f>E136</f>
        <v>ce dont nous avons réellement besoin</v>
      </c>
      <c r="F137" s="39">
        <f>ABS(Donnee_interpretation!D114)</f>
        <v>20</v>
      </c>
      <c r="G137" s="277" t="str">
        <f>VLOOKUP($B137,annexe_01!$A:$J,3,FALSE)</f>
        <v>cuisse</v>
      </c>
      <c r="H137" s="42">
        <f>VLOOKUP($B137,annexe_01!$A:$J,10,FALSE)</f>
        <v>3</v>
      </c>
      <c r="I137" s="46" t="str">
        <f>VLOOKUP($B137,annexe_01!$A:$J,4,FALSE)</f>
        <v xml:space="preserve">besoin d'aller de l'avant / d'être responsable </v>
      </c>
      <c r="J137" s="277">
        <f>B137</f>
        <v>160</v>
      </c>
    </row>
    <row r="138" spans="1:10" x14ac:dyDescent="0.25">
      <c r="A138" s="26">
        <f t="shared" si="29"/>
        <v>2</v>
      </c>
      <c r="B138" s="26">
        <f>Donnee_interpretation!C115</f>
        <v>120</v>
      </c>
      <c r="D138" s="37">
        <f t="shared" si="30"/>
        <v>2</v>
      </c>
      <c r="E138" s="44" t="str">
        <f t="shared" ref="E138:E146" si="37">E137</f>
        <v>ce dont nous avons réellement besoin</v>
      </c>
      <c r="F138" s="40">
        <f>ABS(Donnee_interpretation!D115)</f>
        <v>12</v>
      </c>
      <c r="G138" s="285" t="str">
        <f>VLOOKUP($B138,annexe_01!$A:$J,3,FALSE)</f>
        <v>mollet/veines</v>
      </c>
      <c r="H138" s="42">
        <f>VLOOKUP($B138,annexe_01!$A:$J,10,FALSE)</f>
        <v>2</v>
      </c>
      <c r="I138" s="47" t="str">
        <f>VLOOKUP($B138,annexe_01!$A:$J,4,FALSE)</f>
        <v>besoin de régler le passé / de se mettre la pression pour la famille ou le travail</v>
      </c>
      <c r="J138" s="285">
        <f t="shared" ref="J138:J146" si="38">B138</f>
        <v>120</v>
      </c>
    </row>
    <row r="139" spans="1:10" x14ac:dyDescent="0.25">
      <c r="A139" s="26">
        <f t="shared" si="29"/>
        <v>3</v>
      </c>
      <c r="B139" s="26">
        <f>Donnee_interpretation!C116</f>
        <v>550</v>
      </c>
      <c r="D139" s="35">
        <f t="shared" si="30"/>
        <v>3</v>
      </c>
      <c r="E139" s="43" t="str">
        <f t="shared" si="37"/>
        <v>ce dont nous avons réellement besoin</v>
      </c>
      <c r="F139" s="39">
        <f>ABS(Donnee_interpretation!D116)</f>
        <v>11</v>
      </c>
      <c r="G139" s="284" t="str">
        <f>VLOOKUP($B139,annexe_01!$A:$J,3,FALSE)</f>
        <v>diaphragme</v>
      </c>
      <c r="H139" s="42">
        <f>VLOOKUP($B139,annexe_01!$A:$J,10,FALSE)</f>
        <v>9</v>
      </c>
      <c r="I139" s="46" t="str">
        <f>VLOOKUP($B139,annexe_01!$A:$J,4,FALSE)</f>
        <v xml:space="preserve">besoin de garder son énergie pour quelque chose d'autre / de contenir ses émotions </v>
      </c>
      <c r="J139" s="284">
        <f t="shared" si="38"/>
        <v>550</v>
      </c>
    </row>
    <row r="140" spans="1:10" x14ac:dyDescent="0.25">
      <c r="A140" s="26">
        <f t="shared" si="29"/>
        <v>4</v>
      </c>
      <c r="B140" s="26">
        <f>Donnee_interpretation!C117</f>
        <v>410</v>
      </c>
      <c r="D140" s="37">
        <f t="shared" si="30"/>
        <v>4</v>
      </c>
      <c r="E140" s="44" t="str">
        <f t="shared" si="37"/>
        <v>ce dont nous avons réellement besoin</v>
      </c>
      <c r="F140" s="40">
        <f>ABS(Donnee_interpretation!D117)</f>
        <v>11</v>
      </c>
      <c r="G140" s="285" t="str">
        <f>VLOOKUP($B140,annexe_01!$A:$J,3,FALSE)</f>
        <v>L4</v>
      </c>
      <c r="H140" s="42">
        <f>VLOOKUP($B140,annexe_01!$A:$J,10,FALSE)</f>
        <v>7</v>
      </c>
      <c r="I140" s="47" t="str">
        <f>VLOOKUP($B140,annexe_01!$A:$J,4,FALSE)</f>
        <v xml:space="preserve">besoin de se libérer de son passé / besoin d'avancer dans la vie </v>
      </c>
      <c r="J140" s="285">
        <f t="shared" si="38"/>
        <v>410</v>
      </c>
    </row>
    <row r="141" spans="1:10" hidden="1" x14ac:dyDescent="0.25">
      <c r="A141" s="26">
        <f t="shared" si="29"/>
        <v>5</v>
      </c>
      <c r="B141" s="26">
        <f>Donnee_interpretation!C118</f>
        <v>400</v>
      </c>
      <c r="D141" s="35">
        <f t="shared" si="30"/>
        <v>5</v>
      </c>
      <c r="E141" s="43" t="str">
        <f t="shared" si="37"/>
        <v>ce dont nous avons réellement besoin</v>
      </c>
      <c r="F141" s="39">
        <f>ABS(Donnee_interpretation!D118)</f>
        <v>10</v>
      </c>
      <c r="G141" s="284" t="str">
        <f>VLOOKUP($B141,annexe_01!$A:$J,3,FALSE)</f>
        <v>L5</v>
      </c>
      <c r="H141" s="42">
        <f>VLOOKUP($B141,annexe_01!$A:$J,10,FALSE)</f>
        <v>7</v>
      </c>
      <c r="I141" s="46" t="str">
        <f>VLOOKUP($B141,annexe_01!$A:$J,4,FALSE)</f>
        <v xml:space="preserve">besoin d'être valorisé / besoin d'être différent / besoin de l'approbation du père </v>
      </c>
      <c r="J141" s="284">
        <f t="shared" si="38"/>
        <v>400</v>
      </c>
    </row>
    <row r="142" spans="1:10" ht="15.75" hidden="1" x14ac:dyDescent="0.25">
      <c r="A142" s="26">
        <f t="shared" si="29"/>
        <v>6</v>
      </c>
      <c r="B142" s="26">
        <f>Donnee_interpretation!C119</f>
        <v>920</v>
      </c>
      <c r="D142" s="37">
        <f t="shared" si="30"/>
        <v>6</v>
      </c>
      <c r="E142" s="44" t="str">
        <f t="shared" si="37"/>
        <v>ce dont nous avons réellement besoin</v>
      </c>
      <c r="F142" s="33">
        <f>ABS(Donnee_interpretation!D119)</f>
        <v>8</v>
      </c>
      <c r="G142" s="281" t="str">
        <f>VLOOKUP($B142,annexe_01!$A:$J,3,FALSE)</f>
        <v>amygdale (cerveau)</v>
      </c>
      <c r="H142" s="42">
        <f>VLOOKUP($B142,annexe_01!$A:$J,10,FALSE)</f>
        <v>13</v>
      </c>
      <c r="I142" s="47" t="str">
        <f>VLOOKUP($B142,annexe_01!$A:$J,4,FALSE)</f>
        <v xml:space="preserve">besoin de manifester ses émotions / besoin d’émotions </v>
      </c>
      <c r="J142" s="281">
        <f t="shared" si="38"/>
        <v>920</v>
      </c>
    </row>
    <row r="143" spans="1:10" hidden="1" x14ac:dyDescent="0.25">
      <c r="A143" s="26">
        <f t="shared" si="29"/>
        <v>7</v>
      </c>
      <c r="B143" s="26">
        <f>Donnee_interpretation!C120</f>
        <v>370</v>
      </c>
      <c r="D143" s="35">
        <f t="shared" si="30"/>
        <v>7</v>
      </c>
      <c r="E143" s="43" t="str">
        <f t="shared" si="37"/>
        <v>ce dont nous avons réellement besoin</v>
      </c>
      <c r="F143" s="39">
        <f>ABS(Donnee_interpretation!D120)</f>
        <v>8</v>
      </c>
      <c r="G143" s="284" t="str">
        <f>VLOOKUP($B143,annexe_01!$A:$J,3,FALSE)</f>
        <v>nombril</v>
      </c>
      <c r="H143" s="42">
        <f>VLOOKUP($B143,annexe_01!$A:$J,10,FALSE)</f>
        <v>7</v>
      </c>
      <c r="I143" s="46" t="str">
        <f>VLOOKUP($B143,annexe_01!$A:$J,4,FALSE)</f>
        <v xml:space="preserve">besoin de trouver sa place / avoir (eu) une mère envahissante </v>
      </c>
      <c r="J143" s="284">
        <f t="shared" si="38"/>
        <v>370</v>
      </c>
    </row>
    <row r="144" spans="1:10" hidden="1" x14ac:dyDescent="0.25">
      <c r="A144" s="26">
        <f t="shared" si="29"/>
        <v>8</v>
      </c>
      <c r="B144" s="26">
        <f>Donnee_interpretation!C121</f>
        <v>1050</v>
      </c>
      <c r="D144" s="37">
        <f t="shared" si="30"/>
        <v>8</v>
      </c>
      <c r="E144" s="44" t="str">
        <f t="shared" si="37"/>
        <v>ce dont nous avons réellement besoin</v>
      </c>
      <c r="F144" s="40">
        <f>ABS(Donnee_interpretation!D121)</f>
        <v>6</v>
      </c>
      <c r="G144" s="285" t="str">
        <f>VLOOKUP($B144,annexe_01!$A:$J,3,FALSE)</f>
        <v>cortex somato-sensitif</v>
      </c>
      <c r="H144" s="42">
        <f>VLOOKUP($B144,annexe_01!$A:$J,10,FALSE)</f>
        <v>15</v>
      </c>
      <c r="I144" s="47" t="str">
        <f>VLOOKUP($B144,annexe_01!$A:$J,4,FALSE)</f>
        <v>besoin de sentir son corps / besoin de bouger</v>
      </c>
      <c r="J144" s="285">
        <f t="shared" si="38"/>
        <v>1050</v>
      </c>
    </row>
    <row r="145" spans="1:10" hidden="1" x14ac:dyDescent="0.25">
      <c r="A145" s="26">
        <f t="shared" si="29"/>
        <v>9</v>
      </c>
      <c r="B145" s="26">
        <f>Donnee_interpretation!C122</f>
        <v>790</v>
      </c>
      <c r="D145" s="35">
        <f t="shared" si="30"/>
        <v>9</v>
      </c>
      <c r="E145" s="43" t="str">
        <f t="shared" si="37"/>
        <v>ce dont nous avons réellement besoin</v>
      </c>
      <c r="F145" s="39">
        <f>ABS(Donnee_interpretation!D122)</f>
        <v>5</v>
      </c>
      <c r="G145" s="284" t="str">
        <f>VLOOKUP($B145,annexe_01!$A:$J,3,FALSE)</f>
        <v>dents</v>
      </c>
      <c r="H145" s="42">
        <f>VLOOKUP($B145,annexe_01!$A:$J,10,FALSE)</f>
        <v>12</v>
      </c>
      <c r="I145" s="46" t="str">
        <f>VLOOKUP($B145,annexe_01!$A:$J,4,FALSE)</f>
        <v xml:space="preserve">besoin de prendre sa place / besoin de maintenir sa décision ou sa position </v>
      </c>
      <c r="J145" s="284">
        <f t="shared" si="38"/>
        <v>790</v>
      </c>
    </row>
    <row r="146" spans="1:10" hidden="1" x14ac:dyDescent="0.25">
      <c r="A146" s="26">
        <f t="shared" si="29"/>
        <v>10</v>
      </c>
      <c r="B146" s="26">
        <f>Donnee_interpretation!C123</f>
        <v>710</v>
      </c>
      <c r="D146" s="37">
        <f t="shared" si="30"/>
        <v>10</v>
      </c>
      <c r="E146" s="44" t="str">
        <f t="shared" si="37"/>
        <v>ce dont nous avons réellement besoin</v>
      </c>
      <c r="F146" s="40">
        <f>ABS(Donnee_interpretation!D123)</f>
        <v>5</v>
      </c>
      <c r="G146" s="285" t="str">
        <f>VLOOKUP($B146,annexe_01!$A:$J,3,FALSE)</f>
        <v>œsophage/trachée</v>
      </c>
      <c r="H146" s="42">
        <f>VLOOKUP($B146,annexe_01!$A:$J,10,FALSE)</f>
        <v>10</v>
      </c>
      <c r="I146" s="47" t="str">
        <f>VLOOKUP($B146,annexe_01!$A:$J,4,FALSE)</f>
        <v>besoin d'intégrer les expériences / garder ses émotions pour soi / appréhension</v>
      </c>
      <c r="J146" s="285">
        <f t="shared" si="38"/>
        <v>710</v>
      </c>
    </row>
    <row r="147" spans="1:10" x14ac:dyDescent="0.25">
      <c r="A147" s="26" t="str">
        <f t="shared" si="29"/>
        <v>A</v>
      </c>
      <c r="B147" s="26" t="str">
        <f>Donnee_interpretation!C124</f>
        <v>Seul_droite</v>
      </c>
      <c r="D147" s="34" t="str">
        <f t="shared" si="30"/>
        <v>A</v>
      </c>
      <c r="E147" s="382" t="s">
        <v>778</v>
      </c>
      <c r="F147" s="29" t="s">
        <v>329</v>
      </c>
      <c r="G147" s="275" t="s">
        <v>781</v>
      </c>
      <c r="H147" s="29" t="s">
        <v>332</v>
      </c>
      <c r="I147" s="48" t="s">
        <v>330</v>
      </c>
      <c r="J147" s="319"/>
    </row>
    <row r="148" spans="1:10" x14ac:dyDescent="0.25">
      <c r="A148" s="26">
        <f t="shared" si="29"/>
        <v>1</v>
      </c>
      <c r="B148" s="26">
        <f>Donnee_interpretation!C125</f>
        <v>870</v>
      </c>
      <c r="D148" s="35">
        <f t="shared" si="30"/>
        <v>1</v>
      </c>
      <c r="E148" s="69" t="s">
        <v>778</v>
      </c>
      <c r="F148" s="39">
        <f>ABS(Donnee_interpretation!D125)</f>
        <v>15</v>
      </c>
      <c r="G148" s="277" t="str">
        <f>VLOOKUP($B148,annexe_01!$A:$J,3,FALSE)</f>
        <v>C2</v>
      </c>
      <c r="H148" s="42">
        <f>VLOOKUP($B148,annexe_01!$A:$J,10,FALSE)</f>
        <v>12</v>
      </c>
      <c r="I148" s="46" t="str">
        <f>VLOOKUP($B148,annexe_01!$A:$J,5,FALSE)</f>
        <v>encaisser / se sentir perdu ou dispersé</v>
      </c>
      <c r="J148" s="277">
        <f>B148</f>
        <v>870</v>
      </c>
    </row>
    <row r="149" spans="1:10" x14ac:dyDescent="0.25">
      <c r="A149" s="26">
        <f t="shared" si="29"/>
        <v>2</v>
      </c>
      <c r="B149" s="26">
        <f>Donnee_interpretation!C126</f>
        <v>630</v>
      </c>
      <c r="D149" s="37">
        <f t="shared" si="30"/>
        <v>2</v>
      </c>
      <c r="E149" s="70" t="s">
        <v>778</v>
      </c>
      <c r="F149" s="40">
        <f>ABS(Donnee_interpretation!D126)</f>
        <v>11</v>
      </c>
      <c r="G149" s="285" t="str">
        <f>VLOOKUP($B149,annexe_01!$A:$J,3,FALSE)</f>
        <v>poumon</v>
      </c>
      <c r="H149" s="42">
        <f>VLOOKUP($B149,annexe_01!$A:$J,10,FALSE)</f>
        <v>10</v>
      </c>
      <c r="I149" s="47" t="str">
        <f>VLOOKUP($B149,annexe_01!$A:$J,5,FALSE)</f>
        <v>être dans sa bulle / se faire bouffer / introversion</v>
      </c>
      <c r="J149" s="285">
        <f t="shared" ref="J149:J157" si="39">B149</f>
        <v>630</v>
      </c>
    </row>
    <row r="150" spans="1:10" x14ac:dyDescent="0.25">
      <c r="A150" s="26">
        <f t="shared" si="29"/>
        <v>3</v>
      </c>
      <c r="B150" s="26">
        <f>Donnee_interpretation!C127</f>
        <v>1010</v>
      </c>
      <c r="D150" s="35">
        <f t="shared" si="30"/>
        <v>3</v>
      </c>
      <c r="E150" s="69" t="s">
        <v>778</v>
      </c>
      <c r="F150" s="39">
        <f>ABS(Donnee_interpretation!D127)</f>
        <v>11</v>
      </c>
      <c r="G150" s="284" t="str">
        <f>VLOOKUP($B150,annexe_01!$A:$J,3,FALSE)</f>
        <v>corps calleux</v>
      </c>
      <c r="H150" s="42">
        <f>VLOOKUP($B150,annexe_01!$A:$J,10,FALSE)</f>
        <v>14</v>
      </c>
      <c r="I150" s="46" t="str">
        <f>VLOOKUP($B150,annexe_01!$A:$J,5,FALSE)</f>
        <v>manque de cohérence entre la tête et le corps / ne pas vouloir sentir son corps</v>
      </c>
      <c r="J150" s="284">
        <f t="shared" si="39"/>
        <v>1010</v>
      </c>
    </row>
    <row r="151" spans="1:10" x14ac:dyDescent="0.25">
      <c r="A151" s="26">
        <f t="shared" si="29"/>
        <v>4</v>
      </c>
      <c r="B151" s="26">
        <f>Donnee_interpretation!C128</f>
        <v>1030</v>
      </c>
      <c r="D151" s="37">
        <f t="shared" si="30"/>
        <v>4</v>
      </c>
      <c r="E151" s="70" t="s">
        <v>778</v>
      </c>
      <c r="F151" s="40">
        <f>ABS(Donnee_interpretation!D128)</f>
        <v>8</v>
      </c>
      <c r="G151" s="285" t="str">
        <f>VLOOKUP($B151,annexe_01!$A:$J,3,FALSE)</f>
        <v>lobe préfrontal</v>
      </c>
      <c r="H151" s="42">
        <f>VLOOKUP($B151,annexe_01!$A:$J,10,FALSE)</f>
        <v>15</v>
      </c>
      <c r="I151" s="47" t="str">
        <f>VLOOKUP($B151,annexe_01!$A:$J,5,FALSE)</f>
        <v>croyances limitantes / peurs / ne pas aimer l’inconnu / manque de personnalité / ne pas être soi-même</v>
      </c>
      <c r="J151" s="285">
        <f t="shared" si="39"/>
        <v>1030</v>
      </c>
    </row>
    <row r="152" spans="1:10" hidden="1" x14ac:dyDescent="0.25">
      <c r="A152" s="26">
        <f t="shared" si="29"/>
        <v>5</v>
      </c>
      <c r="B152" s="26">
        <f>Donnee_interpretation!C129</f>
        <v>720</v>
      </c>
      <c r="D152" s="35">
        <f t="shared" si="30"/>
        <v>5</v>
      </c>
      <c r="E152" s="69" t="s">
        <v>778</v>
      </c>
      <c r="F152" s="39">
        <f>ABS(Donnee_interpretation!D129)</f>
        <v>6</v>
      </c>
      <c r="G152" s="284" t="str">
        <f>VLOOKUP($B152,annexe_01!$A:$J,3,FALSE)</f>
        <v>C7</v>
      </c>
      <c r="H152" s="42">
        <f>VLOOKUP($B152,annexe_01!$A:$J,10,FALSE)</f>
        <v>11</v>
      </c>
      <c r="I152" s="46" t="str">
        <f>VLOOKUP($B152,annexe_01!$A:$J,5,FALSE)</f>
        <v>fermeture / manque d'ambition / être dans sa carapace</v>
      </c>
      <c r="J152" s="284">
        <f t="shared" si="39"/>
        <v>720</v>
      </c>
    </row>
    <row r="153" spans="1:10" ht="15.75" hidden="1" x14ac:dyDescent="0.25">
      <c r="A153" s="26">
        <f t="shared" si="29"/>
        <v>6</v>
      </c>
      <c r="B153" s="26">
        <f>Donnee_interpretation!C130</f>
        <v>800</v>
      </c>
      <c r="D153" s="37">
        <f t="shared" si="30"/>
        <v>6</v>
      </c>
      <c r="E153" s="70" t="s">
        <v>778</v>
      </c>
      <c r="F153" s="33">
        <f>ABS(Donnee_interpretation!D130)</f>
        <v>6</v>
      </c>
      <c r="G153" s="281" t="str">
        <f>VLOOKUP($B153,annexe_01!$A:$J,3,FALSE)</f>
        <v>bouche/langue</v>
      </c>
      <c r="H153" s="42">
        <f>VLOOKUP($B153,annexe_01!$A:$J,10,FALSE)</f>
        <v>12</v>
      </c>
      <c r="I153" s="47" t="str">
        <f>VLOOKUP($B153,annexe_01!$A:$J,5,FALSE)</f>
        <v>garder le silence / ascétisme / renoncement aux plaisirs</v>
      </c>
      <c r="J153" s="281">
        <f t="shared" si="39"/>
        <v>800</v>
      </c>
    </row>
    <row r="154" spans="1:10" hidden="1" x14ac:dyDescent="0.25">
      <c r="A154" s="26">
        <f t="shared" si="29"/>
        <v>7</v>
      </c>
      <c r="B154" s="26">
        <f>Donnee_interpretation!C131</f>
        <v>540</v>
      </c>
      <c r="D154" s="35">
        <f t="shared" si="30"/>
        <v>7</v>
      </c>
      <c r="E154" s="69" t="s">
        <v>778</v>
      </c>
      <c r="F154" s="39">
        <f>ABS(Donnee_interpretation!D131)</f>
        <v>4</v>
      </c>
      <c r="G154" s="284" t="str">
        <f>VLOOKUP($B154,annexe_01!$A:$J,3,FALSE)</f>
        <v>poitrine</v>
      </c>
      <c r="H154" s="42">
        <f>VLOOKUP($B154,annexe_01!$A:$J,10,FALSE)</f>
        <v>9</v>
      </c>
      <c r="I154" s="46" t="str">
        <f>VLOOKUP($B154,annexe_01!$A:$J,5,FALSE)</f>
        <v>prendre de la distance / envie de déléguer</v>
      </c>
      <c r="J154" s="284">
        <f t="shared" si="39"/>
        <v>540</v>
      </c>
    </row>
    <row r="155" spans="1:10" hidden="1" x14ac:dyDescent="0.25">
      <c r="A155" s="26">
        <f t="shared" si="29"/>
        <v>8</v>
      </c>
      <c r="B155" s="26">
        <f>Donnee_interpretation!C132</f>
        <v>0</v>
      </c>
      <c r="D155" s="37">
        <f t="shared" si="30"/>
        <v>8</v>
      </c>
      <c r="E155" s="70" t="s">
        <v>778</v>
      </c>
      <c r="F155" s="40">
        <f>ABS(Donnee_interpretation!D132)</f>
        <v>0</v>
      </c>
      <c r="G155" s="285">
        <f>VLOOKUP($B155,annexe_01!$A:$J,3,FALSE)</f>
        <v>0</v>
      </c>
      <c r="H155" s="42">
        <f>VLOOKUP($B155,annexe_01!$A:$J,10,FALSE)</f>
        <v>0</v>
      </c>
      <c r="I155" s="47">
        <f>VLOOKUP($B155,annexe_01!$A:$J,5,FALSE)</f>
        <v>0</v>
      </c>
      <c r="J155" s="285">
        <f t="shared" si="39"/>
        <v>0</v>
      </c>
    </row>
    <row r="156" spans="1:10" hidden="1" x14ac:dyDescent="0.25">
      <c r="A156" s="26">
        <f t="shared" si="29"/>
        <v>9</v>
      </c>
      <c r="B156" s="26">
        <f>Donnee_interpretation!C133</f>
        <v>0</v>
      </c>
      <c r="D156" s="35">
        <f t="shared" si="30"/>
        <v>9</v>
      </c>
      <c r="E156" s="69" t="s">
        <v>778</v>
      </c>
      <c r="F156" s="39">
        <f>ABS(Donnee_interpretation!D133)</f>
        <v>0</v>
      </c>
      <c r="G156" s="284">
        <f>VLOOKUP($B156,annexe_01!$A:$J,3,FALSE)</f>
        <v>0</v>
      </c>
      <c r="H156" s="42">
        <f>VLOOKUP($B156,annexe_01!$A:$J,10,FALSE)</f>
        <v>0</v>
      </c>
      <c r="I156" s="46">
        <f>VLOOKUP($B156,annexe_01!$A:$J,5,FALSE)</f>
        <v>0</v>
      </c>
      <c r="J156" s="284">
        <f t="shared" si="39"/>
        <v>0</v>
      </c>
    </row>
    <row r="157" spans="1:10" hidden="1" x14ac:dyDescent="0.25">
      <c r="A157" s="26">
        <f t="shared" si="29"/>
        <v>10</v>
      </c>
      <c r="B157" s="26">
        <f>Donnee_interpretation!C134</f>
        <v>0</v>
      </c>
      <c r="D157" s="37">
        <f t="shared" si="30"/>
        <v>10</v>
      </c>
      <c r="E157" s="70" t="s">
        <v>778</v>
      </c>
      <c r="F157" s="40">
        <f>ABS(Donnee_interpretation!D134)</f>
        <v>0</v>
      </c>
      <c r="G157" s="285">
        <f>VLOOKUP($B157,annexe_01!$A:$J,3,FALSE)</f>
        <v>0</v>
      </c>
      <c r="H157" s="42">
        <f>VLOOKUP($B157,annexe_01!$A:$J,10,FALSE)</f>
        <v>0</v>
      </c>
      <c r="I157" s="47">
        <f>VLOOKUP($B157,annexe_01!$A:$J,5,FALSE)</f>
        <v>0</v>
      </c>
      <c r="J157" s="285">
        <f t="shared" si="39"/>
        <v>0</v>
      </c>
    </row>
    <row r="158" spans="1:10" x14ac:dyDescent="0.25">
      <c r="A158" s="26" t="str">
        <f t="shared" si="29"/>
        <v>A</v>
      </c>
      <c r="B158" s="26" t="str">
        <f>Donnee_interpretation!C135</f>
        <v>Seul_gauche</v>
      </c>
      <c r="D158" s="34" t="str">
        <f t="shared" si="30"/>
        <v>A</v>
      </c>
      <c r="E158" s="382" t="s">
        <v>342</v>
      </c>
      <c r="F158" s="29" t="s">
        <v>329</v>
      </c>
      <c r="G158" s="275" t="s">
        <v>781</v>
      </c>
      <c r="H158" s="29" t="s">
        <v>332</v>
      </c>
      <c r="I158" s="48" t="s">
        <v>330</v>
      </c>
      <c r="J158" s="319"/>
    </row>
    <row r="159" spans="1:10" x14ac:dyDescent="0.25">
      <c r="A159" s="26">
        <f t="shared" si="29"/>
        <v>1</v>
      </c>
      <c r="B159" s="26">
        <f>Donnee_interpretation!C136</f>
        <v>740</v>
      </c>
      <c r="D159" s="35">
        <f t="shared" si="30"/>
        <v>1</v>
      </c>
      <c r="E159" s="43" t="str">
        <f>E158</f>
        <v>ce que nous ne voulons pas voir</v>
      </c>
      <c r="F159" s="39">
        <f>ABS(Donnee_interpretation!D136)</f>
        <v>14</v>
      </c>
      <c r="G159" s="277" t="str">
        <f>VLOOKUP($B159,annexe_01!$A:$J,3,FALSE)</f>
        <v>thyroïde</v>
      </c>
      <c r="H159" s="42">
        <f>VLOOKUP($B159,annexe_01!$A:$J,10,FALSE)</f>
        <v>11</v>
      </c>
      <c r="I159" s="46" t="str">
        <f>VLOOKUP($B159,annexe_01!$A:$J,5,FALSE)</f>
        <v>non-dits / renoncer / ne pas accepter le vécu / nostalgie / manque de protection</v>
      </c>
      <c r="J159" s="277">
        <f>B159</f>
        <v>740</v>
      </c>
    </row>
    <row r="160" spans="1:10" x14ac:dyDescent="0.25">
      <c r="A160" s="26">
        <f t="shared" si="29"/>
        <v>2</v>
      </c>
      <c r="B160" s="26">
        <f>Donnee_interpretation!C137</f>
        <v>0</v>
      </c>
      <c r="D160" s="37">
        <f t="shared" si="30"/>
        <v>2</v>
      </c>
      <c r="E160" s="44" t="str">
        <f t="shared" ref="E160:E168" si="40">E159</f>
        <v>ce que nous ne voulons pas voir</v>
      </c>
      <c r="F160" s="40">
        <f>ABS(Donnee_interpretation!D137)</f>
        <v>0</v>
      </c>
      <c r="G160" s="285">
        <f>VLOOKUP($B160,annexe_01!$A:$J,3,FALSE)</f>
        <v>0</v>
      </c>
      <c r="H160" s="42">
        <f>VLOOKUP($B160,annexe_01!$A:$J,10,FALSE)</f>
        <v>0</v>
      </c>
      <c r="I160" s="47">
        <f>VLOOKUP($B160,annexe_01!$A:$J,5,FALSE)</f>
        <v>0</v>
      </c>
      <c r="J160" s="285">
        <f t="shared" ref="J160:J168" si="41">B160</f>
        <v>0</v>
      </c>
    </row>
    <row r="161" spans="1:10" x14ac:dyDescent="0.25">
      <c r="A161" s="26">
        <f t="shared" si="29"/>
        <v>3</v>
      </c>
      <c r="B161" s="26">
        <f>Donnee_interpretation!C138</f>
        <v>0</v>
      </c>
      <c r="D161" s="35">
        <f t="shared" si="30"/>
        <v>3</v>
      </c>
      <c r="E161" s="43" t="str">
        <f t="shared" si="40"/>
        <v>ce que nous ne voulons pas voir</v>
      </c>
      <c r="F161" s="39">
        <f>ABS(Donnee_interpretation!D138)</f>
        <v>0</v>
      </c>
      <c r="G161" s="284">
        <f>VLOOKUP($B161,annexe_01!$A:$J,3,FALSE)</f>
        <v>0</v>
      </c>
      <c r="H161" s="42">
        <f>VLOOKUP($B161,annexe_01!$A:$J,10,FALSE)</f>
        <v>0</v>
      </c>
      <c r="I161" s="46">
        <f>VLOOKUP($B161,annexe_01!$A:$J,5,FALSE)</f>
        <v>0</v>
      </c>
      <c r="J161" s="284">
        <f t="shared" si="41"/>
        <v>0</v>
      </c>
    </row>
    <row r="162" spans="1:10" x14ac:dyDescent="0.25">
      <c r="A162" s="26">
        <f t="shared" si="29"/>
        <v>4</v>
      </c>
      <c r="B162" s="26">
        <f>Donnee_interpretation!C139</f>
        <v>0</v>
      </c>
      <c r="D162" s="37">
        <f t="shared" si="30"/>
        <v>4</v>
      </c>
      <c r="E162" s="44" t="str">
        <f t="shared" si="40"/>
        <v>ce que nous ne voulons pas voir</v>
      </c>
      <c r="F162" s="40">
        <f>ABS(Donnee_interpretation!D139)</f>
        <v>0</v>
      </c>
      <c r="G162" s="285">
        <f>VLOOKUP($B162,annexe_01!$A:$J,3,FALSE)</f>
        <v>0</v>
      </c>
      <c r="H162" s="42">
        <f>VLOOKUP($B162,annexe_01!$A:$J,10,FALSE)</f>
        <v>0</v>
      </c>
      <c r="I162" s="47">
        <f>VLOOKUP($B162,annexe_01!$A:$J,5,FALSE)</f>
        <v>0</v>
      </c>
      <c r="J162" s="285">
        <f t="shared" si="41"/>
        <v>0</v>
      </c>
    </row>
    <row r="163" spans="1:10" hidden="1" x14ac:dyDescent="0.25">
      <c r="A163" s="26">
        <f t="shared" si="29"/>
        <v>5</v>
      </c>
      <c r="B163" s="26">
        <f>Donnee_interpretation!C140</f>
        <v>0</v>
      </c>
      <c r="D163" s="35">
        <f t="shared" si="30"/>
        <v>5</v>
      </c>
      <c r="E163" s="43" t="str">
        <f t="shared" si="40"/>
        <v>ce que nous ne voulons pas voir</v>
      </c>
      <c r="F163" s="39">
        <f>ABS(Donnee_interpretation!D140)</f>
        <v>0</v>
      </c>
      <c r="G163" s="284">
        <f>VLOOKUP($B163,annexe_01!$A:$J,3,FALSE)</f>
        <v>0</v>
      </c>
      <c r="H163" s="42">
        <f>VLOOKUP($B163,annexe_01!$A:$J,10,FALSE)</f>
        <v>0</v>
      </c>
      <c r="I163" s="46">
        <f>VLOOKUP($B163,annexe_01!$A:$J,5,FALSE)</f>
        <v>0</v>
      </c>
      <c r="J163" s="284">
        <f t="shared" si="41"/>
        <v>0</v>
      </c>
    </row>
    <row r="164" spans="1:10" ht="15.75" hidden="1" x14ac:dyDescent="0.25">
      <c r="A164" s="26">
        <f t="shared" si="29"/>
        <v>6</v>
      </c>
      <c r="B164" s="26">
        <f>Donnee_interpretation!C141</f>
        <v>0</v>
      </c>
      <c r="D164" s="37">
        <f t="shared" si="30"/>
        <v>6</v>
      </c>
      <c r="E164" s="44" t="str">
        <f t="shared" si="40"/>
        <v>ce que nous ne voulons pas voir</v>
      </c>
      <c r="F164" s="33">
        <f>ABS(Donnee_interpretation!D141)</f>
        <v>0</v>
      </c>
      <c r="G164" s="281">
        <f>VLOOKUP($B164,annexe_01!$A:$J,3,FALSE)</f>
        <v>0</v>
      </c>
      <c r="H164" s="42">
        <f>VLOOKUP($B164,annexe_01!$A:$J,10,FALSE)</f>
        <v>0</v>
      </c>
      <c r="I164" s="47">
        <f>VLOOKUP($B164,annexe_01!$A:$J,5,FALSE)</f>
        <v>0</v>
      </c>
      <c r="J164" s="281">
        <f t="shared" si="41"/>
        <v>0</v>
      </c>
    </row>
    <row r="165" spans="1:10" hidden="1" x14ac:dyDescent="0.25">
      <c r="A165" s="26">
        <f t="shared" si="29"/>
        <v>7</v>
      </c>
      <c r="B165" s="26">
        <f>Donnee_interpretation!C142</f>
        <v>0</v>
      </c>
      <c r="D165" s="35">
        <f t="shared" si="30"/>
        <v>7</v>
      </c>
      <c r="E165" s="43" t="str">
        <f t="shared" si="40"/>
        <v>ce que nous ne voulons pas voir</v>
      </c>
      <c r="F165" s="39">
        <f>ABS(Donnee_interpretation!D142)</f>
        <v>0</v>
      </c>
      <c r="G165" s="284">
        <f>VLOOKUP($B165,annexe_01!$A:$J,3,FALSE)</f>
        <v>0</v>
      </c>
      <c r="H165" s="42">
        <f>VLOOKUP($B165,annexe_01!$A:$J,10,FALSE)</f>
        <v>0</v>
      </c>
      <c r="I165" s="46">
        <f>VLOOKUP($B165,annexe_01!$A:$J,5,FALSE)</f>
        <v>0</v>
      </c>
      <c r="J165" s="284">
        <f t="shared" si="41"/>
        <v>0</v>
      </c>
    </row>
    <row r="166" spans="1:10" hidden="1" x14ac:dyDescent="0.25">
      <c r="A166" s="26">
        <f t="shared" ref="A166:A229" si="42">A155</f>
        <v>8</v>
      </c>
      <c r="B166" s="26">
        <f>Donnee_interpretation!C143</f>
        <v>0</v>
      </c>
      <c r="D166" s="37">
        <f t="shared" ref="D166:D168" si="43">D155</f>
        <v>8</v>
      </c>
      <c r="E166" s="44" t="str">
        <f t="shared" si="40"/>
        <v>ce que nous ne voulons pas voir</v>
      </c>
      <c r="F166" s="40">
        <f>ABS(Donnee_interpretation!D143)</f>
        <v>0</v>
      </c>
      <c r="G166" s="285">
        <f>VLOOKUP($B166,annexe_01!$A:$J,3,FALSE)</f>
        <v>0</v>
      </c>
      <c r="H166" s="42">
        <f>VLOOKUP($B166,annexe_01!$A:$J,10,FALSE)</f>
        <v>0</v>
      </c>
      <c r="I166" s="47">
        <f>VLOOKUP($B166,annexe_01!$A:$J,5,FALSE)</f>
        <v>0</v>
      </c>
      <c r="J166" s="285">
        <f t="shared" si="41"/>
        <v>0</v>
      </c>
    </row>
    <row r="167" spans="1:10" hidden="1" x14ac:dyDescent="0.25">
      <c r="A167" s="26">
        <f t="shared" si="42"/>
        <v>9</v>
      </c>
      <c r="B167" s="26">
        <f>Donnee_interpretation!C144</f>
        <v>0</v>
      </c>
      <c r="D167" s="35">
        <f t="shared" si="43"/>
        <v>9</v>
      </c>
      <c r="E167" s="43" t="str">
        <f t="shared" si="40"/>
        <v>ce que nous ne voulons pas voir</v>
      </c>
      <c r="F167" s="39">
        <f>ABS(Donnee_interpretation!D144)</f>
        <v>0</v>
      </c>
      <c r="G167" s="284">
        <f>VLOOKUP($B167,annexe_01!$A:$J,3,FALSE)</f>
        <v>0</v>
      </c>
      <c r="H167" s="42">
        <f>VLOOKUP($B167,annexe_01!$A:$J,10,FALSE)</f>
        <v>0</v>
      </c>
      <c r="I167" s="46">
        <f>VLOOKUP($B167,annexe_01!$A:$J,5,FALSE)</f>
        <v>0</v>
      </c>
      <c r="J167" s="284">
        <f t="shared" si="41"/>
        <v>0</v>
      </c>
    </row>
    <row r="168" spans="1:10" hidden="1" x14ac:dyDescent="0.25">
      <c r="A168" s="26">
        <f t="shared" si="42"/>
        <v>10</v>
      </c>
      <c r="B168" s="26">
        <f>Donnee_interpretation!C145</f>
        <v>0</v>
      </c>
      <c r="D168" s="37">
        <f t="shared" si="43"/>
        <v>10</v>
      </c>
      <c r="E168" s="44" t="str">
        <f t="shared" si="40"/>
        <v>ce que nous ne voulons pas voir</v>
      </c>
      <c r="F168" s="40">
        <f>ABS(Donnee_interpretation!D145)</f>
        <v>0</v>
      </c>
      <c r="G168" s="285">
        <f>VLOOKUP($B168,annexe_01!$A:$J,3,FALSE)</f>
        <v>0</v>
      </c>
      <c r="H168" s="42">
        <f>VLOOKUP($B168,annexe_01!$A:$J,10,FALSE)</f>
        <v>0</v>
      </c>
      <c r="I168" s="47">
        <f>VLOOKUP($B168,annexe_01!$A:$J,5,FALSE)</f>
        <v>0</v>
      </c>
      <c r="J168" s="285">
        <f t="shared" si="41"/>
        <v>0</v>
      </c>
    </row>
    <row r="169" spans="1:10" x14ac:dyDescent="0.25">
      <c r="A169" s="26" t="str">
        <f t="shared" si="42"/>
        <v>A</v>
      </c>
      <c r="B169" s="26" t="str">
        <f>Donnee_interpretation!C146</f>
        <v>passe</v>
      </c>
      <c r="E169" s="26"/>
      <c r="F169" s="26"/>
      <c r="G169" s="26"/>
      <c r="H169" s="26"/>
      <c r="I169" s="26"/>
    </row>
    <row r="170" spans="1:10" x14ac:dyDescent="0.25">
      <c r="A170" s="26">
        <f t="shared" si="42"/>
        <v>1</v>
      </c>
      <c r="B170" s="26" t="str">
        <f>Donnee_interpretation!C147</f>
        <v>Gauche</v>
      </c>
      <c r="E170" s="26"/>
      <c r="F170" s="26"/>
      <c r="G170" s="26"/>
      <c r="H170" s="26"/>
      <c r="I170" s="26"/>
    </row>
    <row r="171" spans="1:10" x14ac:dyDescent="0.25">
      <c r="A171" s="26">
        <f t="shared" si="42"/>
        <v>2</v>
      </c>
      <c r="B171" s="26">
        <f>Donnee_interpretation!C148</f>
        <v>450</v>
      </c>
      <c r="E171" s="26"/>
      <c r="F171" s="26"/>
      <c r="G171" s="26"/>
      <c r="H171" s="26"/>
      <c r="I171" s="26"/>
    </row>
    <row r="172" spans="1:10" x14ac:dyDescent="0.25">
      <c r="A172" s="26">
        <f t="shared" si="42"/>
        <v>3</v>
      </c>
      <c r="B172" s="26">
        <f>Donnee_interpretation!C149</f>
        <v>0</v>
      </c>
      <c r="E172" s="26"/>
      <c r="F172" s="26"/>
      <c r="G172" s="26"/>
      <c r="H172" s="26"/>
      <c r="I172" s="26"/>
    </row>
    <row r="173" spans="1:10" x14ac:dyDescent="0.25">
      <c r="A173" s="26">
        <f t="shared" si="42"/>
        <v>4</v>
      </c>
      <c r="B173" s="26">
        <f>Donnee_interpretation!C150</f>
        <v>0</v>
      </c>
      <c r="E173" s="26"/>
      <c r="F173" s="26"/>
      <c r="G173" s="26"/>
      <c r="H173" s="26"/>
      <c r="I173" s="26"/>
    </row>
    <row r="174" spans="1:10" x14ac:dyDescent="0.25">
      <c r="A174" s="26">
        <f t="shared" si="42"/>
        <v>5</v>
      </c>
      <c r="B174" s="26">
        <f>Donnee_interpretation!C151</f>
        <v>0</v>
      </c>
      <c r="E174" s="26"/>
      <c r="F174" s="26"/>
      <c r="G174" s="26"/>
      <c r="H174" s="26"/>
      <c r="I174" s="26"/>
    </row>
    <row r="175" spans="1:10" x14ac:dyDescent="0.25">
      <c r="A175" s="26">
        <f t="shared" si="42"/>
        <v>6</v>
      </c>
      <c r="B175" s="26">
        <f>Donnee_interpretation!C152</f>
        <v>0</v>
      </c>
      <c r="E175" s="26"/>
      <c r="F175" s="26"/>
      <c r="G175" s="26"/>
      <c r="H175" s="26"/>
      <c r="I175" s="26"/>
    </row>
    <row r="176" spans="1:10" x14ac:dyDescent="0.25">
      <c r="A176" s="26">
        <f t="shared" si="42"/>
        <v>7</v>
      </c>
      <c r="B176" s="26">
        <f>Donnee_interpretation!C153</f>
        <v>0</v>
      </c>
      <c r="E176" s="26"/>
      <c r="F176" s="26"/>
      <c r="G176" s="26"/>
      <c r="H176" s="26"/>
      <c r="I176" s="26"/>
    </row>
    <row r="177" spans="1:9" x14ac:dyDescent="0.25">
      <c r="A177" s="26">
        <f t="shared" si="42"/>
        <v>8</v>
      </c>
      <c r="B177" s="26">
        <f>Donnee_interpretation!C154</f>
        <v>0</v>
      </c>
      <c r="E177" s="26"/>
      <c r="F177" s="26"/>
      <c r="G177" s="26"/>
      <c r="H177" s="26"/>
      <c r="I177" s="26"/>
    </row>
    <row r="178" spans="1:9" x14ac:dyDescent="0.25">
      <c r="A178" s="26">
        <f t="shared" si="42"/>
        <v>9</v>
      </c>
      <c r="B178" s="26">
        <f>Donnee_interpretation!C155</f>
        <v>0</v>
      </c>
      <c r="E178" s="26"/>
      <c r="F178" s="26"/>
      <c r="G178" s="26"/>
      <c r="H178" s="26"/>
      <c r="I178" s="26"/>
    </row>
    <row r="179" spans="1:9" x14ac:dyDescent="0.25">
      <c r="A179" s="26">
        <f t="shared" si="42"/>
        <v>10</v>
      </c>
      <c r="B179" s="26">
        <f>Donnee_interpretation!C156</f>
        <v>0</v>
      </c>
      <c r="E179" s="26"/>
      <c r="F179" s="26"/>
      <c r="G179" s="26"/>
      <c r="H179" s="26"/>
      <c r="I179" s="26"/>
    </row>
    <row r="180" spans="1:9" x14ac:dyDescent="0.25">
      <c r="A180" s="26" t="str">
        <f t="shared" si="42"/>
        <v>A</v>
      </c>
      <c r="B180" s="26">
        <f>Donnee_interpretation!C157</f>
        <v>0</v>
      </c>
      <c r="E180" s="26"/>
      <c r="F180" s="26"/>
      <c r="G180" s="26"/>
      <c r="H180" s="26"/>
      <c r="I180" s="26"/>
    </row>
    <row r="181" spans="1:9" x14ac:dyDescent="0.25">
      <c r="A181" s="26">
        <f t="shared" si="42"/>
        <v>1</v>
      </c>
      <c r="B181" s="26" t="str">
        <f>Donnee_interpretation!C158</f>
        <v>Deux</v>
      </c>
      <c r="E181" s="26"/>
      <c r="F181" s="26"/>
      <c r="G181" s="26"/>
      <c r="H181" s="26"/>
      <c r="I181" s="26"/>
    </row>
    <row r="182" spans="1:9" x14ac:dyDescent="0.25">
      <c r="A182" s="26">
        <f t="shared" si="42"/>
        <v>2</v>
      </c>
      <c r="B182" s="26">
        <f>Donnee_interpretation!C159</f>
        <v>120</v>
      </c>
      <c r="E182" s="26"/>
      <c r="F182" s="26"/>
      <c r="G182" s="26"/>
      <c r="H182" s="26"/>
      <c r="I182" s="26"/>
    </row>
    <row r="183" spans="1:9" x14ac:dyDescent="0.25">
      <c r="A183" s="26">
        <f t="shared" si="42"/>
        <v>3</v>
      </c>
      <c r="B183" s="26">
        <f>Donnee_interpretation!C160</f>
        <v>240</v>
      </c>
      <c r="E183" s="26"/>
      <c r="F183" s="26"/>
      <c r="G183" s="26"/>
      <c r="H183" s="26"/>
      <c r="I183" s="26"/>
    </row>
    <row r="184" spans="1:9" x14ac:dyDescent="0.25">
      <c r="A184" s="26">
        <f t="shared" si="42"/>
        <v>4</v>
      </c>
      <c r="B184" s="26">
        <f>Donnee_interpretation!C161</f>
        <v>230</v>
      </c>
      <c r="E184" s="26"/>
      <c r="F184" s="26"/>
      <c r="G184" s="26"/>
      <c r="H184" s="26"/>
      <c r="I184" s="26"/>
    </row>
    <row r="185" spans="1:9" x14ac:dyDescent="0.25">
      <c r="A185" s="26">
        <f t="shared" si="42"/>
        <v>5</v>
      </c>
      <c r="B185" s="26">
        <f>Donnee_interpretation!C162</f>
        <v>220</v>
      </c>
      <c r="E185" s="26"/>
      <c r="F185" s="26"/>
      <c r="G185" s="26"/>
      <c r="H185" s="26"/>
      <c r="I185" s="26"/>
    </row>
    <row r="186" spans="1:9" x14ac:dyDescent="0.25">
      <c r="A186" s="26">
        <f t="shared" si="42"/>
        <v>6</v>
      </c>
      <c r="B186" s="26">
        <f>Donnee_interpretation!C163</f>
        <v>440</v>
      </c>
      <c r="E186" s="26"/>
      <c r="F186" s="26"/>
      <c r="G186" s="26"/>
      <c r="H186" s="26"/>
      <c r="I186" s="26"/>
    </row>
    <row r="187" spans="1:9" x14ac:dyDescent="0.25">
      <c r="A187" s="26">
        <f t="shared" si="42"/>
        <v>7</v>
      </c>
      <c r="B187" s="26">
        <f>Donnee_interpretation!C164</f>
        <v>430</v>
      </c>
      <c r="E187" s="26"/>
      <c r="F187" s="26"/>
      <c r="G187" s="26"/>
      <c r="H187" s="26"/>
      <c r="I187" s="26"/>
    </row>
    <row r="188" spans="1:9" x14ac:dyDescent="0.25">
      <c r="A188" s="26">
        <f t="shared" si="42"/>
        <v>8</v>
      </c>
      <c r="B188" s="26">
        <f>Donnee_interpretation!C165</f>
        <v>90</v>
      </c>
      <c r="E188" s="26"/>
      <c r="F188" s="26"/>
      <c r="G188" s="26"/>
      <c r="H188" s="26"/>
      <c r="I188" s="26"/>
    </row>
    <row r="189" spans="1:9" x14ac:dyDescent="0.25">
      <c r="A189" s="26">
        <f t="shared" si="42"/>
        <v>9</v>
      </c>
      <c r="B189" s="26">
        <f>Donnee_interpretation!C166</f>
        <v>40</v>
      </c>
      <c r="E189" s="26"/>
      <c r="F189" s="26"/>
      <c r="G189" s="26"/>
      <c r="H189" s="26"/>
      <c r="I189" s="26"/>
    </row>
    <row r="190" spans="1:9" x14ac:dyDescent="0.25">
      <c r="A190" s="26">
        <f t="shared" si="42"/>
        <v>10</v>
      </c>
      <c r="B190" s="26">
        <f>Donnee_interpretation!C167</f>
        <v>30</v>
      </c>
      <c r="E190" s="26"/>
      <c r="F190" s="26"/>
      <c r="G190" s="26"/>
      <c r="H190" s="26"/>
      <c r="I190" s="26"/>
    </row>
    <row r="191" spans="1:9" x14ac:dyDescent="0.25">
      <c r="A191" s="26" t="str">
        <f t="shared" si="42"/>
        <v>A</v>
      </c>
      <c r="B191" s="26">
        <f>Donnee_interpretation!C168</f>
        <v>110</v>
      </c>
      <c r="E191" s="26"/>
      <c r="F191" s="26"/>
      <c r="G191" s="26"/>
      <c r="H191" s="26"/>
      <c r="I191" s="26"/>
    </row>
    <row r="192" spans="1:9" x14ac:dyDescent="0.25">
      <c r="A192" s="26">
        <f t="shared" si="42"/>
        <v>1</v>
      </c>
      <c r="B192" s="26" t="str">
        <f>Donnee_interpretation!C169</f>
        <v>Deux</v>
      </c>
      <c r="E192" s="26"/>
      <c r="F192" s="26"/>
      <c r="G192" s="26"/>
      <c r="H192" s="26"/>
      <c r="I192" s="26"/>
    </row>
    <row r="193" spans="1:9" x14ac:dyDescent="0.25">
      <c r="A193" s="26">
        <f t="shared" si="42"/>
        <v>2</v>
      </c>
      <c r="B193" s="26">
        <f>Donnee_interpretation!C170</f>
        <v>120</v>
      </c>
      <c r="E193" s="26"/>
      <c r="F193" s="26"/>
      <c r="G193" s="26"/>
      <c r="H193" s="26"/>
      <c r="I193" s="26"/>
    </row>
    <row r="194" spans="1:9" x14ac:dyDescent="0.25">
      <c r="A194" s="26">
        <f t="shared" si="42"/>
        <v>3</v>
      </c>
      <c r="B194" s="26">
        <f>Donnee_interpretation!C171</f>
        <v>220</v>
      </c>
      <c r="E194" s="26"/>
      <c r="F194" s="26"/>
      <c r="G194" s="26"/>
      <c r="H194" s="26"/>
      <c r="I194" s="26"/>
    </row>
    <row r="195" spans="1:9" x14ac:dyDescent="0.25">
      <c r="A195" s="26">
        <f t="shared" si="42"/>
        <v>4</v>
      </c>
      <c r="B195" s="26">
        <f>Donnee_interpretation!C172</f>
        <v>230</v>
      </c>
      <c r="E195" s="26"/>
      <c r="F195" s="26"/>
      <c r="G195" s="26"/>
      <c r="H195" s="26"/>
      <c r="I195" s="26"/>
    </row>
    <row r="196" spans="1:9" x14ac:dyDescent="0.25">
      <c r="A196" s="26">
        <f t="shared" si="42"/>
        <v>5</v>
      </c>
      <c r="B196" s="26">
        <f>Donnee_interpretation!C173</f>
        <v>240</v>
      </c>
      <c r="E196" s="26"/>
      <c r="F196" s="26"/>
      <c r="G196" s="26"/>
      <c r="H196" s="26"/>
      <c r="I196" s="26"/>
    </row>
    <row r="197" spans="1:9" x14ac:dyDescent="0.25">
      <c r="A197" s="26">
        <f t="shared" si="42"/>
        <v>6</v>
      </c>
      <c r="B197" s="26">
        <f>Donnee_interpretation!C174</f>
        <v>430</v>
      </c>
      <c r="E197" s="26"/>
      <c r="F197" s="26"/>
      <c r="G197" s="26"/>
      <c r="H197" s="26"/>
      <c r="I197" s="26"/>
    </row>
    <row r="198" spans="1:9" x14ac:dyDescent="0.25">
      <c r="A198" s="26">
        <f t="shared" si="42"/>
        <v>7</v>
      </c>
      <c r="B198" s="26">
        <f>Donnee_interpretation!C175</f>
        <v>440</v>
      </c>
      <c r="E198" s="26"/>
      <c r="F198" s="26"/>
      <c r="G198" s="26"/>
      <c r="H198" s="26"/>
      <c r="I198" s="26"/>
    </row>
    <row r="199" spans="1:9" x14ac:dyDescent="0.25">
      <c r="A199" s="26">
        <f t="shared" si="42"/>
        <v>8</v>
      </c>
      <c r="B199" s="26">
        <f>Donnee_interpretation!C176</f>
        <v>0</v>
      </c>
      <c r="E199" s="26"/>
      <c r="F199" s="26"/>
      <c r="G199" s="26"/>
      <c r="H199" s="26"/>
      <c r="I199" s="26"/>
    </row>
    <row r="200" spans="1:9" x14ac:dyDescent="0.25">
      <c r="A200" s="26">
        <f t="shared" si="42"/>
        <v>9</v>
      </c>
      <c r="B200" s="26">
        <f>Donnee_interpretation!C177</f>
        <v>0</v>
      </c>
      <c r="E200" s="26"/>
      <c r="F200" s="26"/>
      <c r="G200" s="26"/>
      <c r="H200" s="26"/>
      <c r="I200" s="26"/>
    </row>
    <row r="201" spans="1:9" x14ac:dyDescent="0.25">
      <c r="A201" s="26">
        <f t="shared" si="42"/>
        <v>10</v>
      </c>
      <c r="B201" s="26">
        <f>Donnee_interpretation!C178</f>
        <v>0</v>
      </c>
      <c r="E201" s="26"/>
      <c r="F201" s="26"/>
      <c r="G201" s="26"/>
      <c r="H201" s="26"/>
      <c r="I201" s="26"/>
    </row>
    <row r="202" spans="1:9" x14ac:dyDescent="0.25">
      <c r="A202" s="26" t="str">
        <f t="shared" si="42"/>
        <v>A</v>
      </c>
      <c r="B202" s="26">
        <f>Donnee_interpretation!C179</f>
        <v>0</v>
      </c>
      <c r="E202" s="26"/>
      <c r="F202" s="26"/>
      <c r="G202" s="26"/>
      <c r="H202" s="26"/>
      <c r="I202" s="26"/>
    </row>
    <row r="203" spans="1:9" x14ac:dyDescent="0.25">
      <c r="A203" s="26">
        <f t="shared" si="42"/>
        <v>1</v>
      </c>
      <c r="B203" s="26" t="str">
        <f>Donnee_interpretation!C180</f>
        <v>Deux</v>
      </c>
      <c r="E203" s="26"/>
      <c r="F203" s="26"/>
      <c r="G203" s="26"/>
      <c r="H203" s="26"/>
      <c r="I203" s="26"/>
    </row>
    <row r="204" spans="1:9" x14ac:dyDescent="0.25">
      <c r="A204" s="26">
        <f t="shared" si="42"/>
        <v>2</v>
      </c>
      <c r="B204" s="26">
        <f>Donnee_interpretation!C181</f>
        <v>0</v>
      </c>
    </row>
    <row r="205" spans="1:9" x14ac:dyDescent="0.25">
      <c r="A205" s="26">
        <f t="shared" si="42"/>
        <v>3</v>
      </c>
      <c r="B205" s="26">
        <f>Donnee_interpretation!C182</f>
        <v>0</v>
      </c>
    </row>
    <row r="206" spans="1:9" x14ac:dyDescent="0.25">
      <c r="A206" s="26">
        <f t="shared" si="42"/>
        <v>4</v>
      </c>
      <c r="B206" s="26">
        <f>Donnee_interpretation!C183</f>
        <v>0</v>
      </c>
    </row>
    <row r="207" spans="1:9" x14ac:dyDescent="0.25">
      <c r="A207" s="26">
        <f t="shared" si="42"/>
        <v>5</v>
      </c>
      <c r="B207" s="26">
        <f>Donnee_interpretation!C184</f>
        <v>0</v>
      </c>
    </row>
    <row r="208" spans="1:9" x14ac:dyDescent="0.25">
      <c r="A208" s="26">
        <f t="shared" si="42"/>
        <v>6</v>
      </c>
      <c r="B208" s="26">
        <f>Donnee_interpretation!C185</f>
        <v>0</v>
      </c>
    </row>
    <row r="209" spans="1:2" x14ac:dyDescent="0.25">
      <c r="A209" s="26">
        <f t="shared" si="42"/>
        <v>7</v>
      </c>
      <c r="B209" s="26">
        <f>Donnee_interpretation!C186</f>
        <v>0</v>
      </c>
    </row>
    <row r="210" spans="1:2" x14ac:dyDescent="0.25">
      <c r="A210" s="26">
        <f t="shared" si="42"/>
        <v>8</v>
      </c>
      <c r="B210" s="26">
        <f>Donnee_interpretation!C187</f>
        <v>0</v>
      </c>
    </row>
    <row r="211" spans="1:2" x14ac:dyDescent="0.25">
      <c r="A211" s="26">
        <f t="shared" si="42"/>
        <v>9</v>
      </c>
      <c r="B211" s="26">
        <f>Donnee_interpretation!C188</f>
        <v>0</v>
      </c>
    </row>
    <row r="212" spans="1:2" x14ac:dyDescent="0.25">
      <c r="A212" s="26">
        <f t="shared" si="42"/>
        <v>10</v>
      </c>
      <c r="B212" s="26">
        <f>Donnee_interpretation!C189</f>
        <v>0</v>
      </c>
    </row>
    <row r="213" spans="1:2" x14ac:dyDescent="0.25">
      <c r="A213" s="26" t="str">
        <f t="shared" si="42"/>
        <v>A</v>
      </c>
      <c r="B213" s="26">
        <f>Donnee_interpretation!C190</f>
        <v>0</v>
      </c>
    </row>
    <row r="214" spans="1:2" x14ac:dyDescent="0.25">
      <c r="A214" s="26">
        <f t="shared" si="42"/>
        <v>1</v>
      </c>
      <c r="B214" s="26" t="str">
        <f>Donnee_interpretation!C191</f>
        <v>Deux</v>
      </c>
    </row>
    <row r="215" spans="1:2" x14ac:dyDescent="0.25">
      <c r="A215" s="26">
        <f t="shared" si="42"/>
        <v>2</v>
      </c>
      <c r="B215" s="26">
        <f>Donnee_interpretation!C192</f>
        <v>160</v>
      </c>
    </row>
    <row r="216" spans="1:2" x14ac:dyDescent="0.25">
      <c r="A216" s="26">
        <f t="shared" si="42"/>
        <v>3</v>
      </c>
      <c r="B216" s="26">
        <f>Donnee_interpretation!C193</f>
        <v>90</v>
      </c>
    </row>
    <row r="217" spans="1:2" x14ac:dyDescent="0.25">
      <c r="A217" s="26">
        <f t="shared" si="42"/>
        <v>4</v>
      </c>
      <c r="B217" s="26">
        <f>Donnee_interpretation!C194</f>
        <v>120</v>
      </c>
    </row>
    <row r="218" spans="1:2" x14ac:dyDescent="0.25">
      <c r="A218" s="26">
        <f t="shared" si="42"/>
        <v>5</v>
      </c>
      <c r="B218" s="26">
        <f>Donnee_interpretation!C195</f>
        <v>410</v>
      </c>
    </row>
    <row r="219" spans="1:2" x14ac:dyDescent="0.25">
      <c r="A219" s="26">
        <f t="shared" si="42"/>
        <v>6</v>
      </c>
      <c r="B219" s="26">
        <f>Donnee_interpretation!C196</f>
        <v>400</v>
      </c>
    </row>
    <row r="220" spans="1:2" x14ac:dyDescent="0.25">
      <c r="A220" s="26">
        <f t="shared" si="42"/>
        <v>7</v>
      </c>
      <c r="B220" s="26">
        <f>Donnee_interpretation!C197</f>
        <v>370</v>
      </c>
    </row>
    <row r="221" spans="1:2" x14ac:dyDescent="0.25">
      <c r="A221" s="26">
        <f t="shared" si="42"/>
        <v>8</v>
      </c>
      <c r="B221" s="26">
        <f>Donnee_interpretation!C198</f>
        <v>360</v>
      </c>
    </row>
    <row r="222" spans="1:2" x14ac:dyDescent="0.25">
      <c r="A222" s="26">
        <f t="shared" si="42"/>
        <v>9</v>
      </c>
      <c r="B222" s="26">
        <f>Donnee_interpretation!C199</f>
        <v>30</v>
      </c>
    </row>
    <row r="223" spans="1:2" x14ac:dyDescent="0.25">
      <c r="A223" s="26">
        <f t="shared" si="42"/>
        <v>10</v>
      </c>
      <c r="B223" s="26">
        <f>Donnee_interpretation!C200</f>
        <v>110</v>
      </c>
    </row>
    <row r="224" spans="1:2" x14ac:dyDescent="0.25">
      <c r="A224" s="26" t="str">
        <f t="shared" si="42"/>
        <v>A</v>
      </c>
      <c r="B224" s="26">
        <f>Donnee_interpretation!C201</f>
        <v>100</v>
      </c>
    </row>
    <row r="225" spans="1:2" x14ac:dyDescent="0.25">
      <c r="A225" s="26">
        <f t="shared" si="42"/>
        <v>1</v>
      </c>
      <c r="B225" s="26" t="str">
        <f>Donnee_interpretation!C202</f>
        <v>Seul_Gauche</v>
      </c>
    </row>
    <row r="226" spans="1:2" x14ac:dyDescent="0.25">
      <c r="A226" s="26">
        <f t="shared" si="42"/>
        <v>2</v>
      </c>
      <c r="B226" s="26">
        <f>Donnee_interpretation!C203</f>
        <v>450</v>
      </c>
    </row>
    <row r="227" spans="1:2" x14ac:dyDescent="0.25">
      <c r="A227" s="26">
        <f t="shared" si="42"/>
        <v>3</v>
      </c>
      <c r="B227" s="26">
        <f>Donnee_interpretation!C204</f>
        <v>0</v>
      </c>
    </row>
    <row r="228" spans="1:2" x14ac:dyDescent="0.25">
      <c r="A228" s="26">
        <f t="shared" si="42"/>
        <v>4</v>
      </c>
      <c r="B228" s="26">
        <f>Donnee_interpretation!C205</f>
        <v>0</v>
      </c>
    </row>
    <row r="229" spans="1:2" x14ac:dyDescent="0.25">
      <c r="A229" s="26">
        <f t="shared" si="42"/>
        <v>5</v>
      </c>
      <c r="B229" s="26">
        <f>Donnee_interpretation!C206</f>
        <v>0</v>
      </c>
    </row>
    <row r="230" spans="1:2" x14ac:dyDescent="0.25">
      <c r="A230" s="26">
        <f t="shared" ref="A230:A232" si="44">A219</f>
        <v>6</v>
      </c>
      <c r="B230" s="26">
        <f>Donnee_interpretation!C207</f>
        <v>0</v>
      </c>
    </row>
    <row r="231" spans="1:2" x14ac:dyDescent="0.25">
      <c r="A231" s="26">
        <f t="shared" si="44"/>
        <v>7</v>
      </c>
      <c r="B231" s="26">
        <f>Donnee_interpretation!C208</f>
        <v>0</v>
      </c>
    </row>
    <row r="232" spans="1:2" x14ac:dyDescent="0.25">
      <c r="A232" s="26">
        <f t="shared" si="44"/>
        <v>8</v>
      </c>
      <c r="B232" s="26">
        <f>Donnee_interpretation!C209</f>
        <v>0</v>
      </c>
    </row>
  </sheetData>
  <autoFilter ref="D25:E168">
    <filterColumn colId="0">
      <filters>
        <filter val="1"/>
        <filter val="2"/>
        <filter val="3"/>
        <filter val="4"/>
        <filter val="A"/>
      </filters>
    </filterColumn>
  </autoFilter>
  <mergeCells count="1">
    <mergeCell ref="D6:I6"/>
  </mergeCells>
  <conditionalFormatting sqref="H27">
    <cfRule type="expression" dxfId="3424" priority="466">
      <formula>IF(H27=15,TRUE,FALSE)</formula>
    </cfRule>
    <cfRule type="expression" dxfId="3423" priority="467">
      <formula>IF(H27=14,TRUE,FALSE)</formula>
    </cfRule>
    <cfRule type="expression" dxfId="3422" priority="468">
      <formula>IF(H27=13,TRUE,FALSE)</formula>
    </cfRule>
    <cfRule type="expression" dxfId="3421" priority="469">
      <formula>IF(H27=12,TRUE,FALSE)</formula>
    </cfRule>
    <cfRule type="expression" dxfId="3420" priority="470">
      <formula>IF(H27=11,TRUE,FALSE)</formula>
    </cfRule>
    <cfRule type="expression" dxfId="3419" priority="471">
      <formula>IF(H27=10,TRUE,FALSE)</formula>
    </cfRule>
    <cfRule type="expression" dxfId="3418" priority="472">
      <formula>IF(H27=9,TRUE,FALSE)</formula>
    </cfRule>
    <cfRule type="expression" dxfId="3417" priority="473">
      <formula>IF(H27=8,TRUE,FALSE)</formula>
    </cfRule>
    <cfRule type="expression" dxfId="3416" priority="474">
      <formula>IF(H27=7,TRUE,FALSE)</formula>
    </cfRule>
    <cfRule type="expression" dxfId="3415" priority="475">
      <formula>IF(H27=6,TRUE,FALSE)</formula>
    </cfRule>
    <cfRule type="expression" dxfId="3414" priority="476">
      <formula>IF(H27=5,TRUE,FALSE)</formula>
    </cfRule>
    <cfRule type="expression" dxfId="3413" priority="477">
      <formula>IF(H27=4,TRUE,FALSE)</formula>
    </cfRule>
    <cfRule type="expression" dxfId="3412" priority="478">
      <formula>IF(H27=3,TRUE,FALSE)</formula>
    </cfRule>
    <cfRule type="expression" dxfId="3411" priority="479">
      <formula>IF(H27=2,TRUE,FALSE)</formula>
    </cfRule>
    <cfRule type="expression" dxfId="3410" priority="480">
      <formula>IF(H27=1,TRUE,FALSE)</formula>
    </cfRule>
  </conditionalFormatting>
  <conditionalFormatting sqref="H28:H36">
    <cfRule type="expression" dxfId="3409" priority="451">
      <formula>IF(H28=15,TRUE,FALSE)</formula>
    </cfRule>
    <cfRule type="expression" dxfId="3408" priority="452">
      <formula>IF(H28=14,TRUE,FALSE)</formula>
    </cfRule>
    <cfRule type="expression" dxfId="3407" priority="453">
      <formula>IF(H28=13,TRUE,FALSE)</formula>
    </cfRule>
    <cfRule type="expression" dxfId="3406" priority="454">
      <formula>IF(H28=12,TRUE,FALSE)</formula>
    </cfRule>
    <cfRule type="expression" dxfId="3405" priority="455">
      <formula>IF(H28=11,TRUE,FALSE)</formula>
    </cfRule>
    <cfRule type="expression" dxfId="3404" priority="456">
      <formula>IF(H28=10,TRUE,FALSE)</formula>
    </cfRule>
    <cfRule type="expression" dxfId="3403" priority="457">
      <formula>IF(H28=9,TRUE,FALSE)</formula>
    </cfRule>
    <cfRule type="expression" dxfId="3402" priority="458">
      <formula>IF(H28=8,TRUE,FALSE)</formula>
    </cfRule>
    <cfRule type="expression" dxfId="3401" priority="459">
      <formula>IF(H28=7,TRUE,FALSE)</formula>
    </cfRule>
    <cfRule type="expression" dxfId="3400" priority="460">
      <formula>IF(H28=6,TRUE,FALSE)</formula>
    </cfRule>
    <cfRule type="expression" dxfId="3399" priority="461">
      <formula>IF(H28=5,TRUE,FALSE)</formula>
    </cfRule>
    <cfRule type="expression" dxfId="3398" priority="462">
      <formula>IF(H28=4,TRUE,FALSE)</formula>
    </cfRule>
    <cfRule type="expression" dxfId="3397" priority="463">
      <formula>IF(H28=3,TRUE,FALSE)</formula>
    </cfRule>
    <cfRule type="expression" dxfId="3396" priority="464">
      <formula>IF(H28=2,TRUE,FALSE)</formula>
    </cfRule>
    <cfRule type="expression" dxfId="3395" priority="465">
      <formula>IF(H28=1,TRUE,FALSE)</formula>
    </cfRule>
  </conditionalFormatting>
  <conditionalFormatting sqref="H38">
    <cfRule type="expression" dxfId="3394" priority="436">
      <formula>IF(H38=15,TRUE,FALSE)</formula>
    </cfRule>
    <cfRule type="expression" dxfId="3393" priority="437">
      <formula>IF(H38=14,TRUE,FALSE)</formula>
    </cfRule>
    <cfRule type="expression" dxfId="3392" priority="438">
      <formula>IF(H38=13,TRUE,FALSE)</formula>
    </cfRule>
    <cfRule type="expression" dxfId="3391" priority="439">
      <formula>IF(H38=12,TRUE,FALSE)</formula>
    </cfRule>
    <cfRule type="expression" dxfId="3390" priority="440">
      <formula>IF(H38=11,TRUE,FALSE)</formula>
    </cfRule>
    <cfRule type="expression" dxfId="3389" priority="441">
      <formula>IF(H38=10,TRUE,FALSE)</formula>
    </cfRule>
    <cfRule type="expression" dxfId="3388" priority="442">
      <formula>IF(H38=9,TRUE,FALSE)</formula>
    </cfRule>
    <cfRule type="expression" dxfId="3387" priority="443">
      <formula>IF(H38=8,TRUE,FALSE)</formula>
    </cfRule>
    <cfRule type="expression" dxfId="3386" priority="444">
      <formula>IF(H38=7,TRUE,FALSE)</formula>
    </cfRule>
    <cfRule type="expression" dxfId="3385" priority="445">
      <formula>IF(H38=6,TRUE,FALSE)</formula>
    </cfRule>
    <cfRule type="expression" dxfId="3384" priority="446">
      <formula>IF(H38=5,TRUE,FALSE)</formula>
    </cfRule>
    <cfRule type="expression" dxfId="3383" priority="447">
      <formula>IF(H38=4,TRUE,FALSE)</formula>
    </cfRule>
    <cfRule type="expression" dxfId="3382" priority="448">
      <formula>IF(H38=3,TRUE,FALSE)</formula>
    </cfRule>
    <cfRule type="expression" dxfId="3381" priority="449">
      <formula>IF(H38=2,TRUE,FALSE)</formula>
    </cfRule>
    <cfRule type="expression" dxfId="3380" priority="450">
      <formula>IF(H38=1,TRUE,FALSE)</formula>
    </cfRule>
  </conditionalFormatting>
  <conditionalFormatting sqref="H39:H47">
    <cfRule type="expression" dxfId="3379" priority="421">
      <formula>IF(H39=15,TRUE,FALSE)</formula>
    </cfRule>
    <cfRule type="expression" dxfId="3378" priority="422">
      <formula>IF(H39=14,TRUE,FALSE)</formula>
    </cfRule>
    <cfRule type="expression" dxfId="3377" priority="423">
      <formula>IF(H39=13,TRUE,FALSE)</formula>
    </cfRule>
    <cfRule type="expression" dxfId="3376" priority="424">
      <formula>IF(H39=12,TRUE,FALSE)</formula>
    </cfRule>
    <cfRule type="expression" dxfId="3375" priority="425">
      <formula>IF(H39=11,TRUE,FALSE)</formula>
    </cfRule>
    <cfRule type="expression" dxfId="3374" priority="426">
      <formula>IF(H39=10,TRUE,FALSE)</formula>
    </cfRule>
    <cfRule type="expression" dxfId="3373" priority="427">
      <formula>IF(H39=9,TRUE,FALSE)</formula>
    </cfRule>
    <cfRule type="expression" dxfId="3372" priority="428">
      <formula>IF(H39=8,TRUE,FALSE)</formula>
    </cfRule>
    <cfRule type="expression" dxfId="3371" priority="429">
      <formula>IF(H39=7,TRUE,FALSE)</formula>
    </cfRule>
    <cfRule type="expression" dxfId="3370" priority="430">
      <formula>IF(H39=6,TRUE,FALSE)</formula>
    </cfRule>
    <cfRule type="expression" dxfId="3369" priority="431">
      <formula>IF(H39=5,TRUE,FALSE)</formula>
    </cfRule>
    <cfRule type="expression" dxfId="3368" priority="432">
      <formula>IF(H39=4,TRUE,FALSE)</formula>
    </cfRule>
    <cfRule type="expression" dxfId="3367" priority="433">
      <formula>IF(H39=3,TRUE,FALSE)</formula>
    </cfRule>
    <cfRule type="expression" dxfId="3366" priority="434">
      <formula>IF(H39=2,TRUE,FALSE)</formula>
    </cfRule>
    <cfRule type="expression" dxfId="3365" priority="435">
      <formula>IF(H39=1,TRUE,FALSE)</formula>
    </cfRule>
  </conditionalFormatting>
  <conditionalFormatting sqref="H60">
    <cfRule type="expression" dxfId="3364" priority="331">
      <formula>IF(H60=15,TRUE,FALSE)</formula>
    </cfRule>
    <cfRule type="expression" dxfId="3363" priority="332">
      <formula>IF(H60=14,TRUE,FALSE)</formula>
    </cfRule>
    <cfRule type="expression" dxfId="3362" priority="333">
      <formula>IF(H60=13,TRUE,FALSE)</formula>
    </cfRule>
    <cfRule type="expression" dxfId="3361" priority="334">
      <formula>IF(H60=12,TRUE,FALSE)</formula>
    </cfRule>
    <cfRule type="expression" dxfId="3360" priority="335">
      <formula>IF(H60=11,TRUE,FALSE)</formula>
    </cfRule>
    <cfRule type="expression" dxfId="3359" priority="336">
      <formula>IF(H60=10,TRUE,FALSE)</formula>
    </cfRule>
    <cfRule type="expression" dxfId="3358" priority="337">
      <formula>IF(H60=9,TRUE,FALSE)</formula>
    </cfRule>
    <cfRule type="expression" dxfId="3357" priority="338">
      <formula>IF(H60=8,TRUE,FALSE)</formula>
    </cfRule>
    <cfRule type="expression" dxfId="3356" priority="339">
      <formula>IF(H60=7,TRUE,FALSE)</formula>
    </cfRule>
    <cfRule type="expression" dxfId="3355" priority="340">
      <formula>IF(H60=6,TRUE,FALSE)</formula>
    </cfRule>
    <cfRule type="expression" dxfId="3354" priority="341">
      <formula>IF(H60=5,TRUE,FALSE)</formula>
    </cfRule>
    <cfRule type="expression" dxfId="3353" priority="342">
      <formula>IF(H60=4,TRUE,FALSE)</formula>
    </cfRule>
    <cfRule type="expression" dxfId="3352" priority="343">
      <formula>IF(H60=3,TRUE,FALSE)</formula>
    </cfRule>
    <cfRule type="expression" dxfId="3351" priority="344">
      <formula>IF(H60=2,TRUE,FALSE)</formula>
    </cfRule>
    <cfRule type="expression" dxfId="3350" priority="345">
      <formula>IF(H60=1,TRUE,FALSE)</formula>
    </cfRule>
  </conditionalFormatting>
  <conditionalFormatting sqref="H61:H69">
    <cfRule type="expression" dxfId="3349" priority="316">
      <formula>IF(H61=15,TRUE,FALSE)</formula>
    </cfRule>
    <cfRule type="expression" dxfId="3348" priority="317">
      <formula>IF(H61=14,TRUE,FALSE)</formula>
    </cfRule>
    <cfRule type="expression" dxfId="3347" priority="318">
      <formula>IF(H61=13,TRUE,FALSE)</formula>
    </cfRule>
    <cfRule type="expression" dxfId="3346" priority="319">
      <formula>IF(H61=12,TRUE,FALSE)</formula>
    </cfRule>
    <cfRule type="expression" dxfId="3345" priority="320">
      <formula>IF(H61=11,TRUE,FALSE)</formula>
    </cfRule>
    <cfRule type="expression" dxfId="3344" priority="321">
      <formula>IF(H61=10,TRUE,FALSE)</formula>
    </cfRule>
    <cfRule type="expression" dxfId="3343" priority="322">
      <formula>IF(H61=9,TRUE,FALSE)</formula>
    </cfRule>
    <cfRule type="expression" dxfId="3342" priority="323">
      <formula>IF(H61=8,TRUE,FALSE)</formula>
    </cfRule>
    <cfRule type="expression" dxfId="3341" priority="324">
      <formula>IF(H61=7,TRUE,FALSE)</formula>
    </cfRule>
    <cfRule type="expression" dxfId="3340" priority="325">
      <formula>IF(H61=6,TRUE,FALSE)</formula>
    </cfRule>
    <cfRule type="expression" dxfId="3339" priority="326">
      <formula>IF(H61=5,TRUE,FALSE)</formula>
    </cfRule>
    <cfRule type="expression" dxfId="3338" priority="327">
      <formula>IF(H61=4,TRUE,FALSE)</formula>
    </cfRule>
    <cfRule type="expression" dxfId="3337" priority="328">
      <formula>IF(H61=3,TRUE,FALSE)</formula>
    </cfRule>
    <cfRule type="expression" dxfId="3336" priority="329">
      <formula>IF(H61=2,TRUE,FALSE)</formula>
    </cfRule>
    <cfRule type="expression" dxfId="3335" priority="330">
      <formula>IF(H61=1,TRUE,FALSE)</formula>
    </cfRule>
  </conditionalFormatting>
  <conditionalFormatting sqref="H49">
    <cfRule type="expression" dxfId="3334" priority="376">
      <formula>IF(H49=15,TRUE,FALSE)</formula>
    </cfRule>
    <cfRule type="expression" dxfId="3333" priority="377">
      <formula>IF(H49=14,TRUE,FALSE)</formula>
    </cfRule>
    <cfRule type="expression" dxfId="3332" priority="378">
      <formula>IF(H49=13,TRUE,FALSE)</formula>
    </cfRule>
    <cfRule type="expression" dxfId="3331" priority="379">
      <formula>IF(H49=12,TRUE,FALSE)</formula>
    </cfRule>
    <cfRule type="expression" dxfId="3330" priority="380">
      <formula>IF(H49=11,TRUE,FALSE)</formula>
    </cfRule>
    <cfRule type="expression" dxfId="3329" priority="381">
      <formula>IF(H49=10,TRUE,FALSE)</formula>
    </cfRule>
    <cfRule type="expression" dxfId="3328" priority="382">
      <formula>IF(H49=9,TRUE,FALSE)</formula>
    </cfRule>
    <cfRule type="expression" dxfId="3327" priority="383">
      <formula>IF(H49=8,TRUE,FALSE)</formula>
    </cfRule>
    <cfRule type="expression" dxfId="3326" priority="384">
      <formula>IF(H49=7,TRUE,FALSE)</formula>
    </cfRule>
    <cfRule type="expression" dxfId="3325" priority="385">
      <formula>IF(H49=6,TRUE,FALSE)</formula>
    </cfRule>
    <cfRule type="expression" dxfId="3324" priority="386">
      <formula>IF(H49=5,TRUE,FALSE)</formula>
    </cfRule>
    <cfRule type="expression" dxfId="3323" priority="387">
      <formula>IF(H49=4,TRUE,FALSE)</formula>
    </cfRule>
    <cfRule type="expression" dxfId="3322" priority="388">
      <formula>IF(H49=3,TRUE,FALSE)</formula>
    </cfRule>
    <cfRule type="expression" dxfId="3321" priority="389">
      <formula>IF(H49=2,TRUE,FALSE)</formula>
    </cfRule>
    <cfRule type="expression" dxfId="3320" priority="390">
      <formula>IF(H49=1,TRUE,FALSE)</formula>
    </cfRule>
  </conditionalFormatting>
  <conditionalFormatting sqref="H50:H58">
    <cfRule type="expression" dxfId="3319" priority="361">
      <formula>IF(H50=15,TRUE,FALSE)</formula>
    </cfRule>
    <cfRule type="expression" dxfId="3318" priority="362">
      <formula>IF(H50=14,TRUE,FALSE)</formula>
    </cfRule>
    <cfRule type="expression" dxfId="3317" priority="363">
      <formula>IF(H50=13,TRUE,FALSE)</formula>
    </cfRule>
    <cfRule type="expression" dxfId="3316" priority="364">
      <formula>IF(H50=12,TRUE,FALSE)</formula>
    </cfRule>
    <cfRule type="expression" dxfId="3315" priority="365">
      <formula>IF(H50=11,TRUE,FALSE)</formula>
    </cfRule>
    <cfRule type="expression" dxfId="3314" priority="366">
      <formula>IF(H50=10,TRUE,FALSE)</formula>
    </cfRule>
    <cfRule type="expression" dxfId="3313" priority="367">
      <formula>IF(H50=9,TRUE,FALSE)</formula>
    </cfRule>
    <cfRule type="expression" dxfId="3312" priority="368">
      <formula>IF(H50=8,TRUE,FALSE)</formula>
    </cfRule>
    <cfRule type="expression" dxfId="3311" priority="369">
      <formula>IF(H50=7,TRUE,FALSE)</formula>
    </cfRule>
    <cfRule type="expression" dxfId="3310" priority="370">
      <formula>IF(H50=6,TRUE,FALSE)</formula>
    </cfRule>
    <cfRule type="expression" dxfId="3309" priority="371">
      <formula>IF(H50=5,TRUE,FALSE)</formula>
    </cfRule>
    <cfRule type="expression" dxfId="3308" priority="372">
      <formula>IF(H50=4,TRUE,FALSE)</formula>
    </cfRule>
    <cfRule type="expression" dxfId="3307" priority="373">
      <formula>IF(H50=3,TRUE,FALSE)</formula>
    </cfRule>
    <cfRule type="expression" dxfId="3306" priority="374">
      <formula>IF(H50=2,TRUE,FALSE)</formula>
    </cfRule>
    <cfRule type="expression" dxfId="3305" priority="375">
      <formula>IF(H50=1,TRUE,FALSE)</formula>
    </cfRule>
  </conditionalFormatting>
  <conditionalFormatting sqref="H11:H19 H21:H22">
    <cfRule type="expression" dxfId="3304" priority="1">
      <formula>IF(H11=15,TRUE,FALSE)</formula>
    </cfRule>
    <cfRule type="expression" dxfId="3303" priority="2">
      <formula>IF(H11=14,TRUE,FALSE)</formula>
    </cfRule>
    <cfRule type="expression" dxfId="3302" priority="3">
      <formula>IF(H11=13,TRUE,FALSE)</formula>
    </cfRule>
    <cfRule type="expression" dxfId="3301" priority="4">
      <formula>IF(H11=12,TRUE,FALSE)</formula>
    </cfRule>
    <cfRule type="expression" dxfId="3300" priority="5">
      <formula>IF(H11=11,TRUE,FALSE)</formula>
    </cfRule>
    <cfRule type="expression" dxfId="3299" priority="6">
      <formula>IF(H11=10,TRUE,FALSE)</formula>
    </cfRule>
    <cfRule type="expression" dxfId="3298" priority="7">
      <formula>IF(H11=9,TRUE,FALSE)</formula>
    </cfRule>
    <cfRule type="expression" dxfId="3297" priority="8">
      <formula>IF(H11=8,TRUE,FALSE)</formula>
    </cfRule>
    <cfRule type="expression" dxfId="3296" priority="9">
      <formula>IF(H11=7,TRUE,FALSE)</formula>
    </cfRule>
    <cfRule type="expression" dxfId="3295" priority="10">
      <formula>IF(H11=6,TRUE,FALSE)</formula>
    </cfRule>
    <cfRule type="expression" dxfId="3294" priority="11">
      <formula>IF(H11=5,TRUE,FALSE)</formula>
    </cfRule>
    <cfRule type="expression" dxfId="3293" priority="12">
      <formula>IF(H11=4,TRUE,FALSE)</formula>
    </cfRule>
    <cfRule type="expression" dxfId="3292" priority="13">
      <formula>IF(H11=3,TRUE,FALSE)</formula>
    </cfRule>
    <cfRule type="expression" dxfId="3291" priority="14">
      <formula>IF(H11=2,TRUE,FALSE)</formula>
    </cfRule>
    <cfRule type="expression" dxfId="3290" priority="15">
      <formula>IF(H11=1,TRUE,FALSE)</formula>
    </cfRule>
  </conditionalFormatting>
  <conditionalFormatting sqref="H10 H20">
    <cfRule type="expression" dxfId="3289" priority="16">
      <formula>IF(H10=15,TRUE,FALSE)</formula>
    </cfRule>
    <cfRule type="expression" dxfId="3288" priority="17">
      <formula>IF(H10=14,TRUE,FALSE)</formula>
    </cfRule>
    <cfRule type="expression" dxfId="3287" priority="18">
      <formula>IF(H10=13,TRUE,FALSE)</formula>
    </cfRule>
    <cfRule type="expression" dxfId="3286" priority="19">
      <formula>IF(H10=12,TRUE,FALSE)</formula>
    </cfRule>
    <cfRule type="expression" dxfId="3285" priority="20">
      <formula>IF(H10=11,TRUE,FALSE)</formula>
    </cfRule>
    <cfRule type="expression" dxfId="3284" priority="21">
      <formula>IF(H10=10,TRUE,FALSE)</formula>
    </cfRule>
    <cfRule type="expression" dxfId="3283" priority="22">
      <formula>IF(H10=9,TRUE,FALSE)</formula>
    </cfRule>
    <cfRule type="expression" dxfId="3282" priority="23">
      <formula>IF(H10=8,TRUE,FALSE)</formula>
    </cfRule>
    <cfRule type="expression" dxfId="3281" priority="24">
      <formula>IF(H10=7,TRUE,FALSE)</formula>
    </cfRule>
    <cfRule type="expression" dxfId="3280" priority="25">
      <formula>IF(H10=6,TRUE,FALSE)</formula>
    </cfRule>
    <cfRule type="expression" dxfId="3279" priority="26">
      <formula>IF(H10=5,TRUE,FALSE)</formula>
    </cfRule>
    <cfRule type="expression" dxfId="3278" priority="27">
      <formula>IF(H10=4,TRUE,FALSE)</formula>
    </cfRule>
    <cfRule type="expression" dxfId="3277" priority="28">
      <formula>IF(H10=3,TRUE,FALSE)</formula>
    </cfRule>
    <cfRule type="expression" dxfId="3276" priority="29">
      <formula>IF(H10=2,TRUE,FALSE)</formula>
    </cfRule>
    <cfRule type="expression" dxfId="3275" priority="30">
      <formula>IF(H10=1,TRUE,FALSE)</formula>
    </cfRule>
  </conditionalFormatting>
  <conditionalFormatting sqref="H71">
    <cfRule type="expression" dxfId="3274" priority="301">
      <formula>IF(H71=15,TRUE,FALSE)</formula>
    </cfRule>
    <cfRule type="expression" dxfId="3273" priority="302">
      <formula>IF(H71=14,TRUE,FALSE)</formula>
    </cfRule>
    <cfRule type="expression" dxfId="3272" priority="303">
      <formula>IF(H71=13,TRUE,FALSE)</formula>
    </cfRule>
    <cfRule type="expression" dxfId="3271" priority="304">
      <formula>IF(H71=12,TRUE,FALSE)</formula>
    </cfRule>
    <cfRule type="expression" dxfId="3270" priority="305">
      <formula>IF(H71=11,TRUE,FALSE)</formula>
    </cfRule>
    <cfRule type="expression" dxfId="3269" priority="306">
      <formula>IF(H71=10,TRUE,FALSE)</formula>
    </cfRule>
    <cfRule type="expression" dxfId="3268" priority="307">
      <formula>IF(H71=9,TRUE,FALSE)</formula>
    </cfRule>
    <cfRule type="expression" dxfId="3267" priority="308">
      <formula>IF(H71=8,TRUE,FALSE)</formula>
    </cfRule>
    <cfRule type="expression" dxfId="3266" priority="309">
      <formula>IF(H71=7,TRUE,FALSE)</formula>
    </cfRule>
    <cfRule type="expression" dxfId="3265" priority="310">
      <formula>IF(H71=6,TRUE,FALSE)</formula>
    </cfRule>
    <cfRule type="expression" dxfId="3264" priority="311">
      <formula>IF(H71=5,TRUE,FALSE)</formula>
    </cfRule>
    <cfRule type="expression" dxfId="3263" priority="312">
      <formula>IF(H71=4,TRUE,FALSE)</formula>
    </cfRule>
    <cfRule type="expression" dxfId="3262" priority="313">
      <formula>IF(H71=3,TRUE,FALSE)</formula>
    </cfRule>
    <cfRule type="expression" dxfId="3261" priority="314">
      <formula>IF(H71=2,TRUE,FALSE)</formula>
    </cfRule>
    <cfRule type="expression" dxfId="3260" priority="315">
      <formula>IF(H71=1,TRUE,FALSE)</formula>
    </cfRule>
  </conditionalFormatting>
  <conditionalFormatting sqref="H72:H80">
    <cfRule type="expression" dxfId="3259" priority="286">
      <formula>IF(H72=15,TRUE,FALSE)</formula>
    </cfRule>
    <cfRule type="expression" dxfId="3258" priority="287">
      <formula>IF(H72=14,TRUE,FALSE)</formula>
    </cfRule>
    <cfRule type="expression" dxfId="3257" priority="288">
      <formula>IF(H72=13,TRUE,FALSE)</formula>
    </cfRule>
    <cfRule type="expression" dxfId="3256" priority="289">
      <formula>IF(H72=12,TRUE,FALSE)</formula>
    </cfRule>
    <cfRule type="expression" dxfId="3255" priority="290">
      <formula>IF(H72=11,TRUE,FALSE)</formula>
    </cfRule>
    <cfRule type="expression" dxfId="3254" priority="291">
      <formula>IF(H72=10,TRUE,FALSE)</formula>
    </cfRule>
    <cfRule type="expression" dxfId="3253" priority="292">
      <formula>IF(H72=9,TRUE,FALSE)</formula>
    </cfRule>
    <cfRule type="expression" dxfId="3252" priority="293">
      <formula>IF(H72=8,TRUE,FALSE)</formula>
    </cfRule>
    <cfRule type="expression" dxfId="3251" priority="294">
      <formula>IF(H72=7,TRUE,FALSE)</formula>
    </cfRule>
    <cfRule type="expression" dxfId="3250" priority="295">
      <formula>IF(H72=6,TRUE,FALSE)</formula>
    </cfRule>
    <cfRule type="expression" dxfId="3249" priority="296">
      <formula>IF(H72=5,TRUE,FALSE)</formula>
    </cfRule>
    <cfRule type="expression" dxfId="3248" priority="297">
      <formula>IF(H72=4,TRUE,FALSE)</formula>
    </cfRule>
    <cfRule type="expression" dxfId="3247" priority="298">
      <formula>IF(H72=3,TRUE,FALSE)</formula>
    </cfRule>
    <cfRule type="expression" dxfId="3246" priority="299">
      <formula>IF(H72=2,TRUE,FALSE)</formula>
    </cfRule>
    <cfRule type="expression" dxfId="3245" priority="300">
      <formula>IF(H72=1,TRUE,FALSE)</formula>
    </cfRule>
  </conditionalFormatting>
  <conditionalFormatting sqref="H82">
    <cfRule type="expression" dxfId="3244" priority="271">
      <formula>IF(H82=15,TRUE,FALSE)</formula>
    </cfRule>
    <cfRule type="expression" dxfId="3243" priority="272">
      <formula>IF(H82=14,TRUE,FALSE)</formula>
    </cfRule>
    <cfRule type="expression" dxfId="3242" priority="273">
      <formula>IF(H82=13,TRUE,FALSE)</formula>
    </cfRule>
    <cfRule type="expression" dxfId="3241" priority="274">
      <formula>IF(H82=12,TRUE,FALSE)</formula>
    </cfRule>
    <cfRule type="expression" dxfId="3240" priority="275">
      <formula>IF(H82=11,TRUE,FALSE)</formula>
    </cfRule>
    <cfRule type="expression" dxfId="3239" priority="276">
      <formula>IF(H82=10,TRUE,FALSE)</formula>
    </cfRule>
    <cfRule type="expression" dxfId="3238" priority="277">
      <formula>IF(H82=9,TRUE,FALSE)</formula>
    </cfRule>
    <cfRule type="expression" dxfId="3237" priority="278">
      <formula>IF(H82=8,TRUE,FALSE)</formula>
    </cfRule>
    <cfRule type="expression" dxfId="3236" priority="279">
      <formula>IF(H82=7,TRUE,FALSE)</formula>
    </cfRule>
    <cfRule type="expression" dxfId="3235" priority="280">
      <formula>IF(H82=6,TRUE,FALSE)</formula>
    </cfRule>
    <cfRule type="expression" dxfId="3234" priority="281">
      <formula>IF(H82=5,TRUE,FALSE)</formula>
    </cfRule>
    <cfRule type="expression" dxfId="3233" priority="282">
      <formula>IF(H82=4,TRUE,FALSE)</formula>
    </cfRule>
    <cfRule type="expression" dxfId="3232" priority="283">
      <formula>IF(H82=3,TRUE,FALSE)</formula>
    </cfRule>
    <cfRule type="expression" dxfId="3231" priority="284">
      <formula>IF(H82=2,TRUE,FALSE)</formula>
    </cfRule>
    <cfRule type="expression" dxfId="3230" priority="285">
      <formula>IF(H82=1,TRUE,FALSE)</formula>
    </cfRule>
  </conditionalFormatting>
  <conditionalFormatting sqref="H83:H91">
    <cfRule type="expression" dxfId="3229" priority="256">
      <formula>IF(H83=15,TRUE,FALSE)</formula>
    </cfRule>
    <cfRule type="expression" dxfId="3228" priority="257">
      <formula>IF(H83=14,TRUE,FALSE)</formula>
    </cfRule>
    <cfRule type="expression" dxfId="3227" priority="258">
      <formula>IF(H83=13,TRUE,FALSE)</formula>
    </cfRule>
    <cfRule type="expression" dxfId="3226" priority="259">
      <formula>IF(H83=12,TRUE,FALSE)</formula>
    </cfRule>
    <cfRule type="expression" dxfId="3225" priority="260">
      <formula>IF(H83=11,TRUE,FALSE)</formula>
    </cfRule>
    <cfRule type="expression" dxfId="3224" priority="261">
      <formula>IF(H83=10,TRUE,FALSE)</formula>
    </cfRule>
    <cfRule type="expression" dxfId="3223" priority="262">
      <formula>IF(H83=9,TRUE,FALSE)</formula>
    </cfRule>
    <cfRule type="expression" dxfId="3222" priority="263">
      <formula>IF(H83=8,TRUE,FALSE)</formula>
    </cfRule>
    <cfRule type="expression" dxfId="3221" priority="264">
      <formula>IF(H83=7,TRUE,FALSE)</formula>
    </cfRule>
    <cfRule type="expression" dxfId="3220" priority="265">
      <formula>IF(H83=6,TRUE,FALSE)</formula>
    </cfRule>
    <cfRule type="expression" dxfId="3219" priority="266">
      <formula>IF(H83=5,TRUE,FALSE)</formula>
    </cfRule>
    <cfRule type="expression" dxfId="3218" priority="267">
      <formula>IF(H83=4,TRUE,FALSE)</formula>
    </cfRule>
    <cfRule type="expression" dxfId="3217" priority="268">
      <formula>IF(H83=3,TRUE,FALSE)</formula>
    </cfRule>
    <cfRule type="expression" dxfId="3216" priority="269">
      <formula>IF(H83=2,TRUE,FALSE)</formula>
    </cfRule>
    <cfRule type="expression" dxfId="3215" priority="270">
      <formula>IF(H83=1,TRUE,FALSE)</formula>
    </cfRule>
  </conditionalFormatting>
  <conditionalFormatting sqref="H93">
    <cfRule type="expression" dxfId="3214" priority="241">
      <formula>IF(H93=15,TRUE,FALSE)</formula>
    </cfRule>
    <cfRule type="expression" dxfId="3213" priority="242">
      <formula>IF(H93=14,TRUE,FALSE)</formula>
    </cfRule>
    <cfRule type="expression" dxfId="3212" priority="243">
      <formula>IF(H93=13,TRUE,FALSE)</formula>
    </cfRule>
    <cfRule type="expression" dxfId="3211" priority="244">
      <formula>IF(H93=12,TRUE,FALSE)</formula>
    </cfRule>
    <cfRule type="expression" dxfId="3210" priority="245">
      <formula>IF(H93=11,TRUE,FALSE)</formula>
    </cfRule>
    <cfRule type="expression" dxfId="3209" priority="246">
      <formula>IF(H93=10,TRUE,FALSE)</formula>
    </cfRule>
    <cfRule type="expression" dxfId="3208" priority="247">
      <formula>IF(H93=9,TRUE,FALSE)</formula>
    </cfRule>
    <cfRule type="expression" dxfId="3207" priority="248">
      <formula>IF(H93=8,TRUE,FALSE)</formula>
    </cfRule>
    <cfRule type="expression" dxfId="3206" priority="249">
      <formula>IF(H93=7,TRUE,FALSE)</formula>
    </cfRule>
    <cfRule type="expression" dxfId="3205" priority="250">
      <formula>IF(H93=6,TRUE,FALSE)</formula>
    </cfRule>
    <cfRule type="expression" dxfId="3204" priority="251">
      <formula>IF(H93=5,TRUE,FALSE)</formula>
    </cfRule>
    <cfRule type="expression" dxfId="3203" priority="252">
      <formula>IF(H93=4,TRUE,FALSE)</formula>
    </cfRule>
    <cfRule type="expression" dxfId="3202" priority="253">
      <formula>IF(H93=3,TRUE,FALSE)</formula>
    </cfRule>
    <cfRule type="expression" dxfId="3201" priority="254">
      <formula>IF(H93=2,TRUE,FALSE)</formula>
    </cfRule>
    <cfRule type="expression" dxfId="3200" priority="255">
      <formula>IF(H93=1,TRUE,FALSE)</formula>
    </cfRule>
  </conditionalFormatting>
  <conditionalFormatting sqref="H94:H102">
    <cfRule type="expression" dxfId="3199" priority="226">
      <formula>IF(H94=15,TRUE,FALSE)</formula>
    </cfRule>
    <cfRule type="expression" dxfId="3198" priority="227">
      <formula>IF(H94=14,TRUE,FALSE)</formula>
    </cfRule>
    <cfRule type="expression" dxfId="3197" priority="228">
      <formula>IF(H94=13,TRUE,FALSE)</formula>
    </cfRule>
    <cfRule type="expression" dxfId="3196" priority="229">
      <formula>IF(H94=12,TRUE,FALSE)</formula>
    </cfRule>
    <cfRule type="expression" dxfId="3195" priority="230">
      <formula>IF(H94=11,TRUE,FALSE)</formula>
    </cfRule>
    <cfRule type="expression" dxfId="3194" priority="231">
      <formula>IF(H94=10,TRUE,FALSE)</formula>
    </cfRule>
    <cfRule type="expression" dxfId="3193" priority="232">
      <formula>IF(H94=9,TRUE,FALSE)</formula>
    </cfRule>
    <cfRule type="expression" dxfId="3192" priority="233">
      <formula>IF(H94=8,TRUE,FALSE)</formula>
    </cfRule>
    <cfRule type="expression" dxfId="3191" priority="234">
      <formula>IF(H94=7,TRUE,FALSE)</formula>
    </cfRule>
    <cfRule type="expression" dxfId="3190" priority="235">
      <formula>IF(H94=6,TRUE,FALSE)</formula>
    </cfRule>
    <cfRule type="expression" dxfId="3189" priority="236">
      <formula>IF(H94=5,TRUE,FALSE)</formula>
    </cfRule>
    <cfRule type="expression" dxfId="3188" priority="237">
      <formula>IF(H94=4,TRUE,FALSE)</formula>
    </cfRule>
    <cfRule type="expression" dxfId="3187" priority="238">
      <formula>IF(H94=3,TRUE,FALSE)</formula>
    </cfRule>
    <cfRule type="expression" dxfId="3186" priority="239">
      <formula>IF(H94=2,TRUE,FALSE)</formula>
    </cfRule>
    <cfRule type="expression" dxfId="3185" priority="240">
      <formula>IF(H94=1,TRUE,FALSE)</formula>
    </cfRule>
  </conditionalFormatting>
  <conditionalFormatting sqref="H104">
    <cfRule type="expression" dxfId="3184" priority="211">
      <formula>IF(H104=15,TRUE,FALSE)</formula>
    </cfRule>
    <cfRule type="expression" dxfId="3183" priority="212">
      <formula>IF(H104=14,TRUE,FALSE)</formula>
    </cfRule>
    <cfRule type="expression" dxfId="3182" priority="213">
      <formula>IF(H104=13,TRUE,FALSE)</formula>
    </cfRule>
    <cfRule type="expression" dxfId="3181" priority="214">
      <formula>IF(H104=12,TRUE,FALSE)</formula>
    </cfRule>
    <cfRule type="expression" dxfId="3180" priority="215">
      <formula>IF(H104=11,TRUE,FALSE)</formula>
    </cfRule>
    <cfRule type="expression" dxfId="3179" priority="216">
      <formula>IF(H104=10,TRUE,FALSE)</formula>
    </cfRule>
    <cfRule type="expression" dxfId="3178" priority="217">
      <formula>IF(H104=9,TRUE,FALSE)</formula>
    </cfRule>
    <cfRule type="expression" dxfId="3177" priority="218">
      <formula>IF(H104=8,TRUE,FALSE)</formula>
    </cfRule>
    <cfRule type="expression" dxfId="3176" priority="219">
      <formula>IF(H104=7,TRUE,FALSE)</formula>
    </cfRule>
    <cfRule type="expression" dxfId="3175" priority="220">
      <formula>IF(H104=6,TRUE,FALSE)</formula>
    </cfRule>
    <cfRule type="expression" dxfId="3174" priority="221">
      <formula>IF(H104=5,TRUE,FALSE)</formula>
    </cfRule>
    <cfRule type="expression" dxfId="3173" priority="222">
      <formula>IF(H104=4,TRUE,FALSE)</formula>
    </cfRule>
    <cfRule type="expression" dxfId="3172" priority="223">
      <formula>IF(H104=3,TRUE,FALSE)</formula>
    </cfRule>
    <cfRule type="expression" dxfId="3171" priority="224">
      <formula>IF(H104=2,TRUE,FALSE)</formula>
    </cfRule>
    <cfRule type="expression" dxfId="3170" priority="225">
      <formula>IF(H104=1,TRUE,FALSE)</formula>
    </cfRule>
  </conditionalFormatting>
  <conditionalFormatting sqref="H105:H113">
    <cfRule type="expression" dxfId="3169" priority="196">
      <formula>IF(H105=15,TRUE,FALSE)</formula>
    </cfRule>
    <cfRule type="expression" dxfId="3168" priority="197">
      <formula>IF(H105=14,TRUE,FALSE)</formula>
    </cfRule>
    <cfRule type="expression" dxfId="3167" priority="198">
      <formula>IF(H105=13,TRUE,FALSE)</formula>
    </cfRule>
    <cfRule type="expression" dxfId="3166" priority="199">
      <formula>IF(H105=12,TRUE,FALSE)</formula>
    </cfRule>
    <cfRule type="expression" dxfId="3165" priority="200">
      <formula>IF(H105=11,TRUE,FALSE)</formula>
    </cfRule>
    <cfRule type="expression" dxfId="3164" priority="201">
      <formula>IF(H105=10,TRUE,FALSE)</formula>
    </cfRule>
    <cfRule type="expression" dxfId="3163" priority="202">
      <formula>IF(H105=9,TRUE,FALSE)</formula>
    </cfRule>
    <cfRule type="expression" dxfId="3162" priority="203">
      <formula>IF(H105=8,TRUE,FALSE)</formula>
    </cfRule>
    <cfRule type="expression" dxfId="3161" priority="204">
      <formula>IF(H105=7,TRUE,FALSE)</formula>
    </cfRule>
    <cfRule type="expression" dxfId="3160" priority="205">
      <formula>IF(H105=6,TRUE,FALSE)</formula>
    </cfRule>
    <cfRule type="expression" dxfId="3159" priority="206">
      <formula>IF(H105=5,TRUE,FALSE)</formula>
    </cfRule>
    <cfRule type="expression" dxfId="3158" priority="207">
      <formula>IF(H105=4,TRUE,FALSE)</formula>
    </cfRule>
    <cfRule type="expression" dxfId="3157" priority="208">
      <formula>IF(H105=3,TRUE,FALSE)</formula>
    </cfRule>
    <cfRule type="expression" dxfId="3156" priority="209">
      <formula>IF(H105=2,TRUE,FALSE)</formula>
    </cfRule>
    <cfRule type="expression" dxfId="3155" priority="210">
      <formula>IF(H105=1,TRUE,FALSE)</formula>
    </cfRule>
  </conditionalFormatting>
  <conditionalFormatting sqref="H115">
    <cfRule type="expression" dxfId="3154" priority="181">
      <formula>IF(H115=15,TRUE,FALSE)</formula>
    </cfRule>
    <cfRule type="expression" dxfId="3153" priority="182">
      <formula>IF(H115=14,TRUE,FALSE)</formula>
    </cfRule>
    <cfRule type="expression" dxfId="3152" priority="183">
      <formula>IF(H115=13,TRUE,FALSE)</formula>
    </cfRule>
    <cfRule type="expression" dxfId="3151" priority="184">
      <formula>IF(H115=12,TRUE,FALSE)</formula>
    </cfRule>
    <cfRule type="expression" dxfId="3150" priority="185">
      <formula>IF(H115=11,TRUE,FALSE)</formula>
    </cfRule>
    <cfRule type="expression" dxfId="3149" priority="186">
      <formula>IF(H115=10,TRUE,FALSE)</formula>
    </cfRule>
    <cfRule type="expression" dxfId="3148" priority="187">
      <formula>IF(H115=9,TRUE,FALSE)</formula>
    </cfRule>
    <cfRule type="expression" dxfId="3147" priority="188">
      <formula>IF(H115=8,TRUE,FALSE)</formula>
    </cfRule>
    <cfRule type="expression" dxfId="3146" priority="189">
      <formula>IF(H115=7,TRUE,FALSE)</formula>
    </cfRule>
    <cfRule type="expression" dxfId="3145" priority="190">
      <formula>IF(H115=6,TRUE,FALSE)</formula>
    </cfRule>
    <cfRule type="expression" dxfId="3144" priority="191">
      <formula>IF(H115=5,TRUE,FALSE)</formula>
    </cfRule>
    <cfRule type="expression" dxfId="3143" priority="192">
      <formula>IF(H115=4,TRUE,FALSE)</formula>
    </cfRule>
    <cfRule type="expression" dxfId="3142" priority="193">
      <formula>IF(H115=3,TRUE,FALSE)</formula>
    </cfRule>
    <cfRule type="expression" dxfId="3141" priority="194">
      <formula>IF(H115=2,TRUE,FALSE)</formula>
    </cfRule>
    <cfRule type="expression" dxfId="3140" priority="195">
      <formula>IF(H115=1,TRUE,FALSE)</formula>
    </cfRule>
  </conditionalFormatting>
  <conditionalFormatting sqref="H116:H124">
    <cfRule type="expression" dxfId="3139" priority="166">
      <formula>IF(H116=15,TRUE,FALSE)</formula>
    </cfRule>
    <cfRule type="expression" dxfId="3138" priority="167">
      <formula>IF(H116=14,TRUE,FALSE)</formula>
    </cfRule>
    <cfRule type="expression" dxfId="3137" priority="168">
      <formula>IF(H116=13,TRUE,FALSE)</formula>
    </cfRule>
    <cfRule type="expression" dxfId="3136" priority="169">
      <formula>IF(H116=12,TRUE,FALSE)</formula>
    </cfRule>
    <cfRule type="expression" dxfId="3135" priority="170">
      <formula>IF(H116=11,TRUE,FALSE)</formula>
    </cfRule>
    <cfRule type="expression" dxfId="3134" priority="171">
      <formula>IF(H116=10,TRUE,FALSE)</formula>
    </cfRule>
    <cfRule type="expression" dxfId="3133" priority="172">
      <formula>IF(H116=9,TRUE,FALSE)</formula>
    </cfRule>
    <cfRule type="expression" dxfId="3132" priority="173">
      <formula>IF(H116=8,TRUE,FALSE)</formula>
    </cfRule>
    <cfRule type="expression" dxfId="3131" priority="174">
      <formula>IF(H116=7,TRUE,FALSE)</formula>
    </cfRule>
    <cfRule type="expression" dxfId="3130" priority="175">
      <formula>IF(H116=6,TRUE,FALSE)</formula>
    </cfRule>
    <cfRule type="expression" dxfId="3129" priority="176">
      <formula>IF(H116=5,TRUE,FALSE)</formula>
    </cfRule>
    <cfRule type="expression" dxfId="3128" priority="177">
      <formula>IF(H116=4,TRUE,FALSE)</formula>
    </cfRule>
    <cfRule type="expression" dxfId="3127" priority="178">
      <formula>IF(H116=3,TRUE,FALSE)</formula>
    </cfRule>
    <cfRule type="expression" dxfId="3126" priority="179">
      <formula>IF(H116=2,TRUE,FALSE)</formula>
    </cfRule>
    <cfRule type="expression" dxfId="3125" priority="180">
      <formula>IF(H116=1,TRUE,FALSE)</formula>
    </cfRule>
  </conditionalFormatting>
  <conditionalFormatting sqref="H126">
    <cfRule type="expression" dxfId="3124" priority="151">
      <formula>IF(H126=15,TRUE,FALSE)</formula>
    </cfRule>
    <cfRule type="expression" dxfId="3123" priority="152">
      <formula>IF(H126=14,TRUE,FALSE)</formula>
    </cfRule>
    <cfRule type="expression" dxfId="3122" priority="153">
      <formula>IF(H126=13,TRUE,FALSE)</formula>
    </cfRule>
    <cfRule type="expression" dxfId="3121" priority="154">
      <formula>IF(H126=12,TRUE,FALSE)</formula>
    </cfRule>
    <cfRule type="expression" dxfId="3120" priority="155">
      <formula>IF(H126=11,TRUE,FALSE)</formula>
    </cfRule>
    <cfRule type="expression" dxfId="3119" priority="156">
      <formula>IF(H126=10,TRUE,FALSE)</formula>
    </cfRule>
    <cfRule type="expression" dxfId="3118" priority="157">
      <formula>IF(H126=9,TRUE,FALSE)</formula>
    </cfRule>
    <cfRule type="expression" dxfId="3117" priority="158">
      <formula>IF(H126=8,TRUE,FALSE)</formula>
    </cfRule>
    <cfRule type="expression" dxfId="3116" priority="159">
      <formula>IF(H126=7,TRUE,FALSE)</formula>
    </cfRule>
    <cfRule type="expression" dxfId="3115" priority="160">
      <formula>IF(H126=6,TRUE,FALSE)</formula>
    </cfRule>
    <cfRule type="expression" dxfId="3114" priority="161">
      <formula>IF(H126=5,TRUE,FALSE)</formula>
    </cfRule>
    <cfRule type="expression" dxfId="3113" priority="162">
      <formula>IF(H126=4,TRUE,FALSE)</formula>
    </cfRule>
    <cfRule type="expression" dxfId="3112" priority="163">
      <formula>IF(H126=3,TRUE,FALSE)</formula>
    </cfRule>
    <cfRule type="expression" dxfId="3111" priority="164">
      <formula>IF(H126=2,TRUE,FALSE)</formula>
    </cfRule>
    <cfRule type="expression" dxfId="3110" priority="165">
      <formula>IF(H126=1,TRUE,FALSE)</formula>
    </cfRule>
  </conditionalFormatting>
  <conditionalFormatting sqref="H127:H135">
    <cfRule type="expression" dxfId="3109" priority="136">
      <formula>IF(H127=15,TRUE,FALSE)</formula>
    </cfRule>
    <cfRule type="expression" dxfId="3108" priority="137">
      <formula>IF(H127=14,TRUE,FALSE)</formula>
    </cfRule>
    <cfRule type="expression" dxfId="3107" priority="138">
      <formula>IF(H127=13,TRUE,FALSE)</formula>
    </cfRule>
    <cfRule type="expression" dxfId="3106" priority="139">
      <formula>IF(H127=12,TRUE,FALSE)</formula>
    </cfRule>
    <cfRule type="expression" dxfId="3105" priority="140">
      <formula>IF(H127=11,TRUE,FALSE)</formula>
    </cfRule>
    <cfRule type="expression" dxfId="3104" priority="141">
      <formula>IF(H127=10,TRUE,FALSE)</formula>
    </cfRule>
    <cfRule type="expression" dxfId="3103" priority="142">
      <formula>IF(H127=9,TRUE,FALSE)</formula>
    </cfRule>
    <cfRule type="expression" dxfId="3102" priority="143">
      <formula>IF(H127=8,TRUE,FALSE)</formula>
    </cfRule>
    <cfRule type="expression" dxfId="3101" priority="144">
      <formula>IF(H127=7,TRUE,FALSE)</formula>
    </cfRule>
    <cfRule type="expression" dxfId="3100" priority="145">
      <formula>IF(H127=6,TRUE,FALSE)</formula>
    </cfRule>
    <cfRule type="expression" dxfId="3099" priority="146">
      <formula>IF(H127=5,TRUE,FALSE)</formula>
    </cfRule>
    <cfRule type="expression" dxfId="3098" priority="147">
      <formula>IF(H127=4,TRUE,FALSE)</formula>
    </cfRule>
    <cfRule type="expression" dxfId="3097" priority="148">
      <formula>IF(H127=3,TRUE,FALSE)</formula>
    </cfRule>
    <cfRule type="expression" dxfId="3096" priority="149">
      <formula>IF(H127=2,TRUE,FALSE)</formula>
    </cfRule>
    <cfRule type="expression" dxfId="3095" priority="150">
      <formula>IF(H127=1,TRUE,FALSE)</formula>
    </cfRule>
  </conditionalFormatting>
  <conditionalFormatting sqref="H137">
    <cfRule type="expression" dxfId="3094" priority="121">
      <formula>IF(H137=15,TRUE,FALSE)</formula>
    </cfRule>
    <cfRule type="expression" dxfId="3093" priority="122">
      <formula>IF(H137=14,TRUE,FALSE)</formula>
    </cfRule>
    <cfRule type="expression" dxfId="3092" priority="123">
      <formula>IF(H137=13,TRUE,FALSE)</formula>
    </cfRule>
    <cfRule type="expression" dxfId="3091" priority="124">
      <formula>IF(H137=12,TRUE,FALSE)</formula>
    </cfRule>
    <cfRule type="expression" dxfId="3090" priority="125">
      <formula>IF(H137=11,TRUE,FALSE)</formula>
    </cfRule>
    <cfRule type="expression" dxfId="3089" priority="126">
      <formula>IF(H137=10,TRUE,FALSE)</formula>
    </cfRule>
    <cfRule type="expression" dxfId="3088" priority="127">
      <formula>IF(H137=9,TRUE,FALSE)</formula>
    </cfRule>
    <cfRule type="expression" dxfId="3087" priority="128">
      <formula>IF(H137=8,TRUE,FALSE)</formula>
    </cfRule>
    <cfRule type="expression" dxfId="3086" priority="129">
      <formula>IF(H137=7,TRUE,FALSE)</formula>
    </cfRule>
    <cfRule type="expression" dxfId="3085" priority="130">
      <formula>IF(H137=6,TRUE,FALSE)</formula>
    </cfRule>
    <cfRule type="expression" dxfId="3084" priority="131">
      <formula>IF(H137=5,TRUE,FALSE)</formula>
    </cfRule>
    <cfRule type="expression" dxfId="3083" priority="132">
      <formula>IF(H137=4,TRUE,FALSE)</formula>
    </cfRule>
    <cfRule type="expression" dxfId="3082" priority="133">
      <formula>IF(H137=3,TRUE,FALSE)</formula>
    </cfRule>
    <cfRule type="expression" dxfId="3081" priority="134">
      <formula>IF(H137=2,TRUE,FALSE)</formula>
    </cfRule>
    <cfRule type="expression" dxfId="3080" priority="135">
      <formula>IF(H137=1,TRUE,FALSE)</formula>
    </cfRule>
  </conditionalFormatting>
  <conditionalFormatting sqref="H138:H146">
    <cfRule type="expression" dxfId="3079" priority="106">
      <formula>IF(H138=15,TRUE,FALSE)</formula>
    </cfRule>
    <cfRule type="expression" dxfId="3078" priority="107">
      <formula>IF(H138=14,TRUE,FALSE)</formula>
    </cfRule>
    <cfRule type="expression" dxfId="3077" priority="108">
      <formula>IF(H138=13,TRUE,FALSE)</formula>
    </cfRule>
    <cfRule type="expression" dxfId="3076" priority="109">
      <formula>IF(H138=12,TRUE,FALSE)</formula>
    </cfRule>
    <cfRule type="expression" dxfId="3075" priority="110">
      <formula>IF(H138=11,TRUE,FALSE)</formula>
    </cfRule>
    <cfRule type="expression" dxfId="3074" priority="111">
      <formula>IF(H138=10,TRUE,FALSE)</formula>
    </cfRule>
    <cfRule type="expression" dxfId="3073" priority="112">
      <formula>IF(H138=9,TRUE,FALSE)</formula>
    </cfRule>
    <cfRule type="expression" dxfId="3072" priority="113">
      <formula>IF(H138=8,TRUE,FALSE)</formula>
    </cfRule>
    <cfRule type="expression" dxfId="3071" priority="114">
      <formula>IF(H138=7,TRUE,FALSE)</formula>
    </cfRule>
    <cfRule type="expression" dxfId="3070" priority="115">
      <formula>IF(H138=6,TRUE,FALSE)</formula>
    </cfRule>
    <cfRule type="expression" dxfId="3069" priority="116">
      <formula>IF(H138=5,TRUE,FALSE)</formula>
    </cfRule>
    <cfRule type="expression" dxfId="3068" priority="117">
      <formula>IF(H138=4,TRUE,FALSE)</formula>
    </cfRule>
    <cfRule type="expression" dxfId="3067" priority="118">
      <formula>IF(H138=3,TRUE,FALSE)</formula>
    </cfRule>
    <cfRule type="expression" dxfId="3066" priority="119">
      <formula>IF(H138=2,TRUE,FALSE)</formula>
    </cfRule>
    <cfRule type="expression" dxfId="3065" priority="120">
      <formula>IF(H138=1,TRUE,FALSE)</formula>
    </cfRule>
  </conditionalFormatting>
  <conditionalFormatting sqref="H148">
    <cfRule type="expression" dxfId="3064" priority="91">
      <formula>IF(H148=15,TRUE,FALSE)</formula>
    </cfRule>
    <cfRule type="expression" dxfId="3063" priority="92">
      <formula>IF(H148=14,TRUE,FALSE)</formula>
    </cfRule>
    <cfRule type="expression" dxfId="3062" priority="93">
      <formula>IF(H148=13,TRUE,FALSE)</formula>
    </cfRule>
    <cfRule type="expression" dxfId="3061" priority="94">
      <formula>IF(H148=12,TRUE,FALSE)</formula>
    </cfRule>
    <cfRule type="expression" dxfId="3060" priority="95">
      <formula>IF(H148=11,TRUE,FALSE)</formula>
    </cfRule>
    <cfRule type="expression" dxfId="3059" priority="96">
      <formula>IF(H148=10,TRUE,FALSE)</formula>
    </cfRule>
    <cfRule type="expression" dxfId="3058" priority="97">
      <formula>IF(H148=9,TRUE,FALSE)</formula>
    </cfRule>
    <cfRule type="expression" dxfId="3057" priority="98">
      <formula>IF(H148=8,TRUE,FALSE)</formula>
    </cfRule>
    <cfRule type="expression" dxfId="3056" priority="99">
      <formula>IF(H148=7,TRUE,FALSE)</formula>
    </cfRule>
    <cfRule type="expression" dxfId="3055" priority="100">
      <formula>IF(H148=6,TRUE,FALSE)</formula>
    </cfRule>
    <cfRule type="expression" dxfId="3054" priority="101">
      <formula>IF(H148=5,TRUE,FALSE)</formula>
    </cfRule>
    <cfRule type="expression" dxfId="3053" priority="102">
      <formula>IF(H148=4,TRUE,FALSE)</formula>
    </cfRule>
    <cfRule type="expression" dxfId="3052" priority="103">
      <formula>IF(H148=3,TRUE,FALSE)</formula>
    </cfRule>
    <cfRule type="expression" dxfId="3051" priority="104">
      <formula>IF(H148=2,TRUE,FALSE)</formula>
    </cfRule>
    <cfRule type="expression" dxfId="3050" priority="105">
      <formula>IF(H148=1,TRUE,FALSE)</formula>
    </cfRule>
  </conditionalFormatting>
  <conditionalFormatting sqref="H149:H157">
    <cfRule type="expression" dxfId="3049" priority="76">
      <formula>IF(H149=15,TRUE,FALSE)</formula>
    </cfRule>
    <cfRule type="expression" dxfId="3048" priority="77">
      <formula>IF(H149=14,TRUE,FALSE)</formula>
    </cfRule>
    <cfRule type="expression" dxfId="3047" priority="78">
      <formula>IF(H149=13,TRUE,FALSE)</formula>
    </cfRule>
    <cfRule type="expression" dxfId="3046" priority="79">
      <formula>IF(H149=12,TRUE,FALSE)</formula>
    </cfRule>
    <cfRule type="expression" dxfId="3045" priority="80">
      <formula>IF(H149=11,TRUE,FALSE)</formula>
    </cfRule>
    <cfRule type="expression" dxfId="3044" priority="81">
      <formula>IF(H149=10,TRUE,FALSE)</formula>
    </cfRule>
    <cfRule type="expression" dxfId="3043" priority="82">
      <formula>IF(H149=9,TRUE,FALSE)</formula>
    </cfRule>
    <cfRule type="expression" dxfId="3042" priority="83">
      <formula>IF(H149=8,TRUE,FALSE)</formula>
    </cfRule>
    <cfRule type="expression" dxfId="3041" priority="84">
      <formula>IF(H149=7,TRUE,FALSE)</formula>
    </cfRule>
    <cfRule type="expression" dxfId="3040" priority="85">
      <formula>IF(H149=6,TRUE,FALSE)</formula>
    </cfRule>
    <cfRule type="expression" dxfId="3039" priority="86">
      <formula>IF(H149=5,TRUE,FALSE)</formula>
    </cfRule>
    <cfRule type="expression" dxfId="3038" priority="87">
      <formula>IF(H149=4,TRUE,FALSE)</formula>
    </cfRule>
    <cfRule type="expression" dxfId="3037" priority="88">
      <formula>IF(H149=3,TRUE,FALSE)</formula>
    </cfRule>
    <cfRule type="expression" dxfId="3036" priority="89">
      <formula>IF(H149=2,TRUE,FALSE)</formula>
    </cfRule>
    <cfRule type="expression" dxfId="3035" priority="90">
      <formula>IF(H149=1,TRUE,FALSE)</formula>
    </cfRule>
  </conditionalFormatting>
  <conditionalFormatting sqref="H159">
    <cfRule type="expression" dxfId="3034" priority="61">
      <formula>IF(H159=15,TRUE,FALSE)</formula>
    </cfRule>
    <cfRule type="expression" dxfId="3033" priority="62">
      <formula>IF(H159=14,TRUE,FALSE)</formula>
    </cfRule>
    <cfRule type="expression" dxfId="3032" priority="63">
      <formula>IF(H159=13,TRUE,FALSE)</formula>
    </cfRule>
    <cfRule type="expression" dxfId="3031" priority="64">
      <formula>IF(H159=12,TRUE,FALSE)</formula>
    </cfRule>
    <cfRule type="expression" dxfId="3030" priority="65">
      <formula>IF(H159=11,TRUE,FALSE)</formula>
    </cfRule>
    <cfRule type="expression" dxfId="3029" priority="66">
      <formula>IF(H159=10,TRUE,FALSE)</formula>
    </cfRule>
    <cfRule type="expression" dxfId="3028" priority="67">
      <formula>IF(H159=9,TRUE,FALSE)</formula>
    </cfRule>
    <cfRule type="expression" dxfId="3027" priority="68">
      <formula>IF(H159=8,TRUE,FALSE)</formula>
    </cfRule>
    <cfRule type="expression" dxfId="3026" priority="69">
      <formula>IF(H159=7,TRUE,FALSE)</formula>
    </cfRule>
    <cfRule type="expression" dxfId="3025" priority="70">
      <formula>IF(H159=6,TRUE,FALSE)</formula>
    </cfRule>
    <cfRule type="expression" dxfId="3024" priority="71">
      <formula>IF(H159=5,TRUE,FALSE)</formula>
    </cfRule>
    <cfRule type="expression" dxfId="3023" priority="72">
      <formula>IF(H159=4,TRUE,FALSE)</formula>
    </cfRule>
    <cfRule type="expression" dxfId="3022" priority="73">
      <formula>IF(H159=3,TRUE,FALSE)</formula>
    </cfRule>
    <cfRule type="expression" dxfId="3021" priority="74">
      <formula>IF(H159=2,TRUE,FALSE)</formula>
    </cfRule>
    <cfRule type="expression" dxfId="3020" priority="75">
      <formula>IF(H159=1,TRUE,FALSE)</formula>
    </cfRule>
  </conditionalFormatting>
  <conditionalFormatting sqref="H160:H168">
    <cfRule type="expression" dxfId="3019" priority="46">
      <formula>IF(H160=15,TRUE,FALSE)</formula>
    </cfRule>
    <cfRule type="expression" dxfId="3018" priority="47">
      <formula>IF(H160=14,TRUE,FALSE)</formula>
    </cfRule>
    <cfRule type="expression" dxfId="3017" priority="48">
      <formula>IF(H160=13,TRUE,FALSE)</formula>
    </cfRule>
    <cfRule type="expression" dxfId="3016" priority="49">
      <formula>IF(H160=12,TRUE,FALSE)</formula>
    </cfRule>
    <cfRule type="expression" dxfId="3015" priority="50">
      <formula>IF(H160=11,TRUE,FALSE)</formula>
    </cfRule>
    <cfRule type="expression" dxfId="3014" priority="51">
      <formula>IF(H160=10,TRUE,FALSE)</formula>
    </cfRule>
    <cfRule type="expression" dxfId="3013" priority="52">
      <formula>IF(H160=9,TRUE,FALSE)</formula>
    </cfRule>
    <cfRule type="expression" dxfId="3012" priority="53">
      <formula>IF(H160=8,TRUE,FALSE)</formula>
    </cfRule>
    <cfRule type="expression" dxfId="3011" priority="54">
      <formula>IF(H160=7,TRUE,FALSE)</formula>
    </cfRule>
    <cfRule type="expression" dxfId="3010" priority="55">
      <formula>IF(H160=6,TRUE,FALSE)</formula>
    </cfRule>
    <cfRule type="expression" dxfId="3009" priority="56">
      <formula>IF(H160=5,TRUE,FALSE)</formula>
    </cfRule>
    <cfRule type="expression" dxfId="3008" priority="57">
      <formula>IF(H160=4,TRUE,FALSE)</formula>
    </cfRule>
    <cfRule type="expression" dxfId="3007" priority="58">
      <formula>IF(H160=3,TRUE,FALSE)</formula>
    </cfRule>
    <cfRule type="expression" dxfId="3006" priority="59">
      <formula>IF(H160=2,TRUE,FALSE)</formula>
    </cfRule>
    <cfRule type="expression" dxfId="3005" priority="60">
      <formula>IF(H160=1,TRUE,FALSE)</formula>
    </cfRule>
  </conditionalFormatting>
  <pageMargins left="0.7" right="0.7" top="0.75" bottom="0.75" header="0.3" footer="0.3"/>
  <pageSetup paperSize="9"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A6:S104"/>
  <sheetViews>
    <sheetView topLeftCell="E4" zoomScale="90" zoomScaleNormal="90" workbookViewId="0">
      <selection activeCell="R54" sqref="R54"/>
    </sheetView>
  </sheetViews>
  <sheetFormatPr baseColWidth="10" defaultRowHeight="15" x14ac:dyDescent="0.25"/>
  <cols>
    <col min="1" max="4" width="6.5703125" style="175" customWidth="1"/>
    <col min="5" max="5" width="2.7109375" style="175" customWidth="1"/>
    <col min="6" max="6" width="29.28515625" style="175" customWidth="1"/>
    <col min="7" max="7" width="4.140625" style="175" customWidth="1"/>
    <col min="8" max="8" width="10.42578125" style="175" customWidth="1"/>
    <col min="9" max="9" width="6.42578125" style="175" customWidth="1"/>
    <col min="10" max="10" width="95" style="175" customWidth="1"/>
    <col min="11" max="11" width="6.42578125" style="271" customWidth="1"/>
    <col min="12" max="12" width="4.28515625" style="175" customWidth="1"/>
    <col min="13" max="13" width="2.85546875" style="175" customWidth="1"/>
    <col min="14" max="14" width="28.85546875" style="175" customWidth="1"/>
    <col min="15" max="15" width="4.140625" style="175" customWidth="1"/>
    <col min="16" max="16" width="14.7109375" style="175" customWidth="1"/>
    <col min="17" max="17" width="5.140625" style="175" customWidth="1"/>
    <col min="18" max="18" width="104.85546875" style="175" customWidth="1"/>
    <col min="19" max="19" width="5.140625" style="271" customWidth="1"/>
    <col min="20" max="16384" width="11.42578125" style="175"/>
  </cols>
  <sheetData>
    <row r="6" spans="5:19" ht="28.5" customHeight="1" x14ac:dyDescent="0.5">
      <c r="E6" s="497" t="s">
        <v>880</v>
      </c>
      <c r="F6" s="497"/>
      <c r="G6" s="497"/>
      <c r="H6" s="497"/>
      <c r="I6" s="497"/>
      <c r="J6" s="497"/>
      <c r="K6" s="497"/>
      <c r="L6" s="497"/>
      <c r="M6" s="497"/>
      <c r="N6" s="497"/>
      <c r="O6" s="497"/>
      <c r="P6" s="497"/>
      <c r="Q6" s="497"/>
      <c r="R6" s="497"/>
      <c r="S6" s="497"/>
    </row>
    <row r="7" spans="5:19" x14ac:dyDescent="0.25">
      <c r="F7" s="55" t="str">
        <f>Resume!$F$10</f>
        <v>Gautier</v>
      </c>
      <c r="J7" s="179">
        <f>Resume!$F$11</f>
        <v>20170828</v>
      </c>
      <c r="K7" s="298"/>
      <c r="S7" s="298"/>
    </row>
    <row r="8" spans="5:19" ht="28.5" x14ac:dyDescent="0.45">
      <c r="E8" s="238"/>
      <c r="F8" s="237"/>
      <c r="G8" s="238"/>
      <c r="H8" s="238"/>
      <c r="I8" s="238"/>
      <c r="J8" s="395" t="s">
        <v>327</v>
      </c>
      <c r="K8" s="301"/>
      <c r="M8" s="238"/>
      <c r="N8" s="237"/>
      <c r="O8" s="238"/>
      <c r="P8" s="238"/>
      <c r="Q8" s="238"/>
      <c r="R8" s="395" t="s">
        <v>319</v>
      </c>
      <c r="S8" s="301"/>
    </row>
    <row r="9" spans="5:19" x14ac:dyDescent="0.25">
      <c r="E9" s="56"/>
      <c r="F9" s="56" t="s">
        <v>331</v>
      </c>
      <c r="G9" s="76" t="s">
        <v>329</v>
      </c>
      <c r="H9" s="76" t="s">
        <v>343</v>
      </c>
      <c r="I9" s="76" t="s">
        <v>332</v>
      </c>
      <c r="J9" s="58" t="s">
        <v>330</v>
      </c>
      <c r="K9" s="315" t="s">
        <v>1025</v>
      </c>
      <c r="M9" s="56"/>
      <c r="N9" s="56" t="s">
        <v>331</v>
      </c>
      <c r="O9" s="76" t="s">
        <v>329</v>
      </c>
      <c r="P9" s="76" t="s">
        <v>343</v>
      </c>
      <c r="Q9" s="76" t="s">
        <v>332</v>
      </c>
      <c r="R9" s="58" t="s">
        <v>330</v>
      </c>
      <c r="S9" s="315" t="s">
        <v>1025</v>
      </c>
    </row>
    <row r="10" spans="5:19" ht="37.5" customHeight="1" x14ac:dyDescent="0.25">
      <c r="E10" s="62"/>
      <c r="F10" s="326" t="s">
        <v>1092</v>
      </c>
      <c r="G10" s="59">
        <f>G18</f>
        <v>20</v>
      </c>
      <c r="H10" s="59" t="str">
        <f t="shared" ref="H10:J10" si="0">H18</f>
        <v>C4</v>
      </c>
      <c r="I10" s="177">
        <f t="shared" si="0"/>
        <v>12</v>
      </c>
      <c r="J10" s="430" t="str">
        <f t="shared" si="0"/>
        <v>voir ses priorités / avoir du recul / capacité à rire de soi</v>
      </c>
      <c r="K10" s="431">
        <f>K18</f>
        <v>810</v>
      </c>
      <c r="L10" s="383"/>
      <c r="M10" s="432"/>
      <c r="N10" s="433" t="s">
        <v>1092</v>
      </c>
      <c r="O10" s="431">
        <f>O18</f>
        <v>8</v>
      </c>
      <c r="P10" s="431" t="str">
        <f t="shared" ref="P10:R10" si="1">P18</f>
        <v>lobe préfrontal</v>
      </c>
      <c r="Q10" s="434">
        <f t="shared" si="1"/>
        <v>15</v>
      </c>
      <c r="R10" s="430" t="str">
        <f t="shared" si="1"/>
        <v xml:space="preserve">lâcher le contrôle mental / s'adapter </v>
      </c>
      <c r="S10" s="277">
        <f>S18</f>
        <v>1030</v>
      </c>
    </row>
    <row r="11" spans="5:19" ht="37.5" customHeight="1" x14ac:dyDescent="0.25">
      <c r="E11" s="71"/>
      <c r="F11" s="327" t="s">
        <v>1096</v>
      </c>
      <c r="G11" s="78">
        <f>G29</f>
        <v>19</v>
      </c>
      <c r="H11" s="60" t="str">
        <f t="shared" ref="H11:J11" si="2">H29</f>
        <v>lobe pariétal</v>
      </c>
      <c r="I11" s="177">
        <f t="shared" si="2"/>
        <v>14</v>
      </c>
      <c r="J11" s="435" t="str">
        <f t="shared" si="2"/>
        <v>générer des tensions dans son corps / être en résistance face à la vie</v>
      </c>
      <c r="K11" s="436">
        <f>K29</f>
        <v>1000</v>
      </c>
      <c r="L11" s="383"/>
      <c r="M11" s="437"/>
      <c r="N11" s="438" t="s">
        <v>1093</v>
      </c>
      <c r="O11" s="436">
        <f>O29</f>
        <v>20</v>
      </c>
      <c r="P11" s="439" t="str">
        <f t="shared" ref="P11:R11" si="3">P29</f>
        <v>mollet/veines</v>
      </c>
      <c r="Q11" s="434">
        <f t="shared" si="3"/>
        <v>2</v>
      </c>
      <c r="R11" s="435" t="str">
        <f t="shared" si="3"/>
        <v>vouloir couper les liens avec la communauté ou la famille / parasité par un ancêtre</v>
      </c>
      <c r="S11" s="285">
        <f>S29</f>
        <v>120</v>
      </c>
    </row>
    <row r="12" spans="5:19" ht="37.5" customHeight="1" x14ac:dyDescent="0.25">
      <c r="E12" s="62"/>
      <c r="F12" s="326" t="s">
        <v>1094</v>
      </c>
      <c r="G12" s="77">
        <f>G40</f>
        <v>15</v>
      </c>
      <c r="H12" s="59" t="str">
        <f t="shared" ref="H12:J12" si="4">H40</f>
        <v>C2</v>
      </c>
      <c r="I12" s="177">
        <f t="shared" si="4"/>
        <v>12</v>
      </c>
      <c r="J12" s="430" t="str">
        <f t="shared" si="4"/>
        <v>deuil non fait / boucles du passé non terminées / ne pas avoir pu suivre sa vocation</v>
      </c>
      <c r="K12" s="440">
        <f>K40</f>
        <v>870</v>
      </c>
      <c r="L12" s="383"/>
      <c r="M12" s="432"/>
      <c r="N12" s="433" t="s">
        <v>1094</v>
      </c>
      <c r="O12" s="440">
        <f>O40</f>
        <v>14</v>
      </c>
      <c r="P12" s="431" t="str">
        <f t="shared" ref="P12:R12" si="5">P40</f>
        <v>thyroïde</v>
      </c>
      <c r="Q12" s="434">
        <f t="shared" si="5"/>
        <v>11</v>
      </c>
      <c r="R12" s="430" t="str">
        <f t="shared" si="5"/>
        <v>non-dits dans la famille / père inconnu / vécu traumatisant dans l'enfance / mort pendu / naissance en retard / mort trop jeune</v>
      </c>
      <c r="S12" s="284">
        <f>S40</f>
        <v>740</v>
      </c>
    </row>
    <row r="13" spans="5:19" ht="37.5" customHeight="1" x14ac:dyDescent="0.25">
      <c r="E13" s="71"/>
      <c r="F13" s="327" t="s">
        <v>1095</v>
      </c>
      <c r="G13" s="78">
        <f>G51</f>
        <v>16</v>
      </c>
      <c r="H13" s="60" t="str">
        <f t="shared" ref="H13:I13" si="6">H51</f>
        <v>malléole</v>
      </c>
      <c r="I13" s="177">
        <f t="shared" si="6"/>
        <v>1</v>
      </c>
      <c r="J13" s="435" t="str">
        <f>J51</f>
        <v>mémoire de commandant militaire / de patriarche</v>
      </c>
      <c r="K13" s="436">
        <f>K51</f>
        <v>90</v>
      </c>
      <c r="L13" s="383"/>
      <c r="M13" s="437"/>
      <c r="N13" s="438" t="s">
        <v>1095</v>
      </c>
      <c r="O13" s="436">
        <f>O51</f>
        <v>20</v>
      </c>
      <c r="P13" s="439" t="str">
        <f t="shared" ref="P13:Q13" si="7">P51</f>
        <v>cuisse</v>
      </c>
      <c r="Q13" s="434">
        <f t="shared" si="7"/>
        <v>3</v>
      </c>
      <c r="R13" s="435" t="str">
        <f>R51</f>
        <v>besoin d'un poste à responsabilité</v>
      </c>
      <c r="S13" s="285">
        <f>S51</f>
        <v>160</v>
      </c>
    </row>
    <row r="14" spans="5:19" ht="24" customHeight="1" x14ac:dyDescent="0.25">
      <c r="J14" s="383"/>
      <c r="K14" s="383"/>
      <c r="L14" s="383"/>
      <c r="M14" s="383"/>
      <c r="N14" s="383"/>
      <c r="O14" s="383"/>
      <c r="P14" s="383"/>
      <c r="Q14" s="383"/>
      <c r="R14" s="383"/>
    </row>
    <row r="15" spans="5:19" ht="0.75" customHeight="1" x14ac:dyDescent="0.25">
      <c r="J15" s="383"/>
      <c r="K15" s="383"/>
      <c r="L15" s="383"/>
      <c r="M15" s="383"/>
      <c r="N15" s="383"/>
      <c r="O15" s="383"/>
      <c r="P15" s="383"/>
      <c r="Q15" s="383"/>
      <c r="R15" s="383"/>
    </row>
    <row r="16" spans="5:19" ht="24" customHeight="1" x14ac:dyDescent="0.45">
      <c r="E16" s="62" t="s">
        <v>357</v>
      </c>
      <c r="F16" s="62" t="s">
        <v>356</v>
      </c>
      <c r="G16" s="239"/>
      <c r="H16" s="239"/>
      <c r="I16" s="239"/>
      <c r="J16" s="441" t="s">
        <v>327</v>
      </c>
      <c r="K16" s="441"/>
      <c r="L16" s="383"/>
      <c r="M16" s="432" t="s">
        <v>357</v>
      </c>
      <c r="N16" s="432" t="s">
        <v>356</v>
      </c>
      <c r="O16" s="441"/>
      <c r="P16" s="441"/>
      <c r="Q16" s="441"/>
      <c r="R16" s="441" t="s">
        <v>319</v>
      </c>
      <c r="S16" s="301"/>
    </row>
    <row r="17" spans="1:19" ht="24" customHeight="1" x14ac:dyDescent="0.25">
      <c r="E17" s="56" t="s">
        <v>355</v>
      </c>
      <c r="F17" s="276" t="s">
        <v>1092</v>
      </c>
      <c r="G17" s="76" t="s">
        <v>329</v>
      </c>
      <c r="H17" s="76" t="s">
        <v>781</v>
      </c>
      <c r="I17" s="76" t="s">
        <v>332</v>
      </c>
      <c r="J17" s="442" t="s">
        <v>330</v>
      </c>
      <c r="K17" s="443" t="s">
        <v>1025</v>
      </c>
      <c r="L17" s="383"/>
      <c r="M17" s="444" t="s">
        <v>355</v>
      </c>
      <c r="N17" s="442" t="s">
        <v>1092</v>
      </c>
      <c r="O17" s="445" t="s">
        <v>329</v>
      </c>
      <c r="P17" s="445" t="s">
        <v>781</v>
      </c>
      <c r="Q17" s="445" t="s">
        <v>332</v>
      </c>
      <c r="R17" s="442" t="s">
        <v>330</v>
      </c>
      <c r="S17" s="315" t="s">
        <v>1025</v>
      </c>
    </row>
    <row r="18" spans="1:19" ht="18" customHeight="1" x14ac:dyDescent="0.25">
      <c r="E18" s="64">
        <v>1</v>
      </c>
      <c r="F18" s="69" t="str">
        <f>F17</f>
        <v xml:space="preserve">ce qui a toujours été apprécié : </v>
      </c>
      <c r="G18" s="59">
        <f>ABS(Donnee_memoire!D4)</f>
        <v>20</v>
      </c>
      <c r="H18" s="277" t="str">
        <f>VLOOKUP($B27,annexe_01!$A:$J,3,FALSE)</f>
        <v>C4</v>
      </c>
      <c r="I18" s="177">
        <f>VLOOKUP($B27,annexe_01!$A:$J,10,FALSE)</f>
        <v>12</v>
      </c>
      <c r="J18" s="446" t="str">
        <f>VLOOKUP($B27,Interpretation_memoire!$A:$J,6,FALSE)</f>
        <v>voir ses priorités / avoir du recul / capacité à rire de soi</v>
      </c>
      <c r="K18" s="447">
        <f t="shared" ref="K18:K27" si="8">$B27</f>
        <v>810</v>
      </c>
      <c r="L18" s="383"/>
      <c r="M18" s="448">
        <v>1</v>
      </c>
      <c r="N18" s="448" t="str">
        <f>N17</f>
        <v xml:space="preserve">ce qui a toujours été apprécié : </v>
      </c>
      <c r="O18" s="431">
        <f>ABS(Donnee_memoire!E4)</f>
        <v>8</v>
      </c>
      <c r="P18" s="431" t="str">
        <f>VLOOKUP($C27,annexe_01!$A:$J,3,FALSE)</f>
        <v>lobe préfrontal</v>
      </c>
      <c r="Q18" s="434">
        <f>VLOOKUP($C27,annexe_01!$A:$J,10,FALSE)</f>
        <v>15</v>
      </c>
      <c r="R18" s="446" t="str">
        <f>VLOOKUP($C27,Interpretation_memoire!$A:$J,6,FALSE)</f>
        <v xml:space="preserve">lâcher le contrôle mental / s'adapter </v>
      </c>
      <c r="S18" s="317">
        <f t="shared" ref="S18:S27" si="9">$C27</f>
        <v>1030</v>
      </c>
    </row>
    <row r="19" spans="1:19" ht="18" customHeight="1" x14ac:dyDescent="0.25">
      <c r="E19" s="65">
        <v>2</v>
      </c>
      <c r="F19" s="70" t="str">
        <f t="shared" ref="F19:F27" si="10">F18</f>
        <v xml:space="preserve">ce qui a toujours été apprécié : </v>
      </c>
      <c r="G19" s="78">
        <f>ABS(Donnee_memoire!D5)</f>
        <v>17</v>
      </c>
      <c r="H19" s="285" t="str">
        <f>VLOOKUP($B28,annexe_01!$A:$J,3,FALSE)</f>
        <v>poumon</v>
      </c>
      <c r="I19" s="177">
        <f>VLOOKUP($B28,annexe_01!$A:$J,10,FALSE)</f>
        <v>10</v>
      </c>
      <c r="J19" s="449" t="str">
        <f>VLOOKUP($B28,Interpretation_memoire!$A:$J,6,FALSE)</f>
        <v xml:space="preserve">calmer les tensions et les conflits </v>
      </c>
      <c r="K19" s="450">
        <f t="shared" si="8"/>
        <v>630</v>
      </c>
      <c r="L19" s="383"/>
      <c r="M19" s="451">
        <v>2</v>
      </c>
      <c r="N19" s="451" t="str">
        <f t="shared" ref="N19:N27" si="11">N18</f>
        <v xml:space="preserve">ce qui a toujours été apprécié : </v>
      </c>
      <c r="O19" s="436">
        <f>ABS(Donnee_memoire!E5)</f>
        <v>6</v>
      </c>
      <c r="P19" s="436" t="str">
        <f>VLOOKUP($C28,annexe_01!$A:$J,3,FALSE)</f>
        <v>rate</v>
      </c>
      <c r="Q19" s="434">
        <f>VLOOKUP($C28,annexe_01!$A:$J,10,FALSE)</f>
        <v>8</v>
      </c>
      <c r="R19" s="449" t="str">
        <f>VLOOKUP($C28,Interpretation_memoire!$A:$J,6,FALSE)</f>
        <v xml:space="preserve">être à la hauteur / être sans attentes / apprécier le succès / confiance en soi </v>
      </c>
      <c r="S19" s="318">
        <f t="shared" si="9"/>
        <v>450</v>
      </c>
    </row>
    <row r="20" spans="1:19" ht="18" customHeight="1" x14ac:dyDescent="0.25">
      <c r="E20" s="64">
        <v>3</v>
      </c>
      <c r="F20" s="69" t="str">
        <f t="shared" si="10"/>
        <v xml:space="preserve">ce qui a toujours été apprécié : </v>
      </c>
      <c r="G20" s="77">
        <f>ABS(Donnee_memoire!D6)</f>
        <v>16</v>
      </c>
      <c r="H20" s="284" t="str">
        <f>VLOOKUP($B29,annexe_01!$A:$J,3,FALSE)</f>
        <v>thymus</v>
      </c>
      <c r="I20" s="177">
        <f>VLOOKUP($B29,annexe_01!$A:$J,10,FALSE)</f>
        <v>10</v>
      </c>
      <c r="J20" s="446" t="str">
        <f>VLOOKUP($B29,Interpretation_memoire!$A:$J,6,FALSE)</f>
        <v>sentiment de paix intérieure / ne pas être influencé / tolérance</v>
      </c>
      <c r="K20" s="447">
        <f t="shared" si="8"/>
        <v>640</v>
      </c>
      <c r="L20" s="383"/>
      <c r="M20" s="448">
        <v>3</v>
      </c>
      <c r="N20" s="448" t="str">
        <f t="shared" si="11"/>
        <v xml:space="preserve">ce qui a toujours été apprécié : </v>
      </c>
      <c r="O20" s="440">
        <f>ABS(Donnee_memoire!E6)</f>
        <v>6</v>
      </c>
      <c r="P20" s="440" t="str">
        <f>VLOOKUP($C29,annexe_01!$A:$J,3,FALSE)</f>
        <v>vésicule biliaire</v>
      </c>
      <c r="Q20" s="434">
        <f>VLOOKUP($C29,annexe_01!$A:$J,10,FALSE)</f>
        <v>8</v>
      </c>
      <c r="R20" s="446" t="str">
        <f>VLOOKUP($C29,Interpretation_memoire!$A:$J,6,FALSE)</f>
        <v>capacité de résilience émotionelle</v>
      </c>
      <c r="S20" s="317">
        <f t="shared" si="9"/>
        <v>460</v>
      </c>
    </row>
    <row r="21" spans="1:19" ht="18" customHeight="1" x14ac:dyDescent="0.25">
      <c r="E21" s="65">
        <v>4</v>
      </c>
      <c r="F21" s="70" t="str">
        <f t="shared" si="10"/>
        <v xml:space="preserve">ce qui a toujours été apprécié : </v>
      </c>
      <c r="G21" s="78">
        <f>ABS(Donnee_memoire!D7)</f>
        <v>15</v>
      </c>
      <c r="H21" s="285" t="str">
        <f>VLOOKUP($B30,annexe_01!$A:$J,3,FALSE)</f>
        <v>côlon transverse</v>
      </c>
      <c r="I21" s="177">
        <f>VLOOKUP($B30,annexe_01!$A:$J,10,FALSE)</f>
        <v>7</v>
      </c>
      <c r="J21" s="449" t="str">
        <f>VLOOKUP($B30,Interpretation_memoire!$A:$J,6,FALSE)</f>
        <v>affirmation de soi / positionnement adapté / savoir faire le juste choix / respect des autres</v>
      </c>
      <c r="K21" s="450">
        <f t="shared" si="8"/>
        <v>360</v>
      </c>
      <c r="L21" s="383"/>
      <c r="M21" s="451">
        <v>4</v>
      </c>
      <c r="N21" s="451" t="str">
        <f t="shared" si="11"/>
        <v xml:space="preserve">ce qui a toujours été apprécié : </v>
      </c>
      <c r="O21" s="436">
        <f>ABS(Donnee_memoire!E7)</f>
        <v>6</v>
      </c>
      <c r="P21" s="436" t="str">
        <f>VLOOKUP($C30,annexe_01!$A:$J,3,FALSE)</f>
        <v>fontanelle</v>
      </c>
      <c r="Q21" s="434">
        <f>VLOOKUP($C30,annexe_01!$A:$J,10,FALSE)</f>
        <v>15</v>
      </c>
      <c r="R21" s="449" t="str">
        <f>VLOOKUP($C30,Interpretation_memoire!$A:$J,6,FALSE)</f>
        <v xml:space="preserve">être dans l'instant présent / sagesse / autorité naturelle </v>
      </c>
      <c r="S21" s="318">
        <f t="shared" si="9"/>
        <v>1060</v>
      </c>
    </row>
    <row r="22" spans="1:19" ht="18" customHeight="1" x14ac:dyDescent="0.25">
      <c r="E22" s="64">
        <v>5</v>
      </c>
      <c r="F22" s="69" t="str">
        <f t="shared" si="10"/>
        <v xml:space="preserve">ce qui a toujours été apprécié : </v>
      </c>
      <c r="G22" s="77">
        <f>ABS(Donnee_memoire!D8)</f>
        <v>15</v>
      </c>
      <c r="H22" s="284" t="str">
        <f>VLOOKUP($B31,annexe_01!$A:$J,3,FALSE)</f>
        <v>bouche/langue</v>
      </c>
      <c r="I22" s="177">
        <f>VLOOKUP($B31,annexe_01!$A:$J,10,FALSE)</f>
        <v>12</v>
      </c>
      <c r="J22" s="446" t="str">
        <f>VLOOKUP($B31,Interpretation_memoire!$A:$J,6,FALSE)</f>
        <v>apprécier la vie / gratitude / sincérité</v>
      </c>
      <c r="K22" s="447">
        <f t="shared" si="8"/>
        <v>800</v>
      </c>
      <c r="L22" s="383"/>
      <c r="M22" s="448">
        <v>5</v>
      </c>
      <c r="N22" s="448" t="str">
        <f t="shared" si="11"/>
        <v xml:space="preserve">ce qui a toujours été apprécié : </v>
      </c>
      <c r="O22" s="440">
        <f>ABS(Donnee_memoire!E8)</f>
        <v>5</v>
      </c>
      <c r="P22" s="440" t="str">
        <f>VLOOKUP($C31,annexe_01!$A:$J,3,FALSE)</f>
        <v>clavicule/épaule</v>
      </c>
      <c r="Q22" s="434">
        <f>VLOOKUP($C31,annexe_01!$A:$J,10,FALSE)</f>
        <v>10</v>
      </c>
      <c r="R22" s="446" t="str">
        <f>VLOOKUP($C31,Interpretation_memoire!$A:$J,6,FALSE)</f>
        <v xml:space="preserve">capacité à se libérer de ses tensions </v>
      </c>
      <c r="S22" s="317">
        <f t="shared" si="9"/>
        <v>700</v>
      </c>
    </row>
    <row r="23" spans="1:19" ht="15.75" hidden="1" x14ac:dyDescent="0.25">
      <c r="E23" s="65">
        <v>6</v>
      </c>
      <c r="F23" s="70" t="str">
        <f t="shared" si="10"/>
        <v xml:space="preserve">ce qui a toujours été apprécié : </v>
      </c>
      <c r="G23" s="63">
        <f>ABS(Donnee_memoire!D9)</f>
        <v>14</v>
      </c>
      <c r="H23" s="281" t="str">
        <f>VLOOKUP($B32,annexe_01!$A:$J,3,FALSE)</f>
        <v>menton</v>
      </c>
      <c r="I23" s="177">
        <f>VLOOKUP($B32,annexe_01!$A:$J,10,FALSE)</f>
        <v>12</v>
      </c>
      <c r="J23" s="449" t="str">
        <f>VLOOKUP($B32,Interpretation_memoire!$A:$J,6,FALSE)</f>
        <v xml:space="preserve">autorité naturelle / inspirer confiance </v>
      </c>
      <c r="K23" s="450">
        <f t="shared" si="8"/>
        <v>780</v>
      </c>
      <c r="L23" s="383"/>
      <c r="M23" s="451">
        <v>6</v>
      </c>
      <c r="N23" s="451" t="str">
        <f t="shared" si="11"/>
        <v xml:space="preserve">ce qui a toujours été apprécié : </v>
      </c>
      <c r="O23" s="452">
        <f>ABS(Donnee_memoire!E9)</f>
        <v>5</v>
      </c>
      <c r="P23" s="452" t="str">
        <f>VLOOKUP($C32,annexe_01!$A:$J,3,FALSE)</f>
        <v>thyroïde</v>
      </c>
      <c r="Q23" s="434">
        <f>VLOOKUP($C32,annexe_01!$A:$J,10,FALSE)</f>
        <v>11</v>
      </c>
      <c r="R23" s="449" t="str">
        <f>VLOOKUP($C32,Interpretation_memoire!$A:$J,6,FALSE)</f>
        <v xml:space="preserve">exprimer ses sentiments / spontanéité / honnêteté / prendre le temps </v>
      </c>
      <c r="S23" s="318">
        <f t="shared" si="9"/>
        <v>740</v>
      </c>
    </row>
    <row r="24" spans="1:19" hidden="1" x14ac:dyDescent="0.25">
      <c r="E24" s="64">
        <v>7</v>
      </c>
      <c r="F24" s="69" t="str">
        <f t="shared" si="10"/>
        <v xml:space="preserve">ce qui a toujours été apprécié : </v>
      </c>
      <c r="G24" s="77">
        <f>ABS(Donnee_memoire!D10)</f>
        <v>12</v>
      </c>
      <c r="H24" s="284" t="str">
        <f>VLOOKUP($B33,annexe_01!$A:$J,3,FALSE)</f>
        <v>C6</v>
      </c>
      <c r="I24" s="177">
        <f>VLOOKUP($B33,annexe_01!$A:$J,10,FALSE)</f>
        <v>11</v>
      </c>
      <c r="J24" s="446" t="str">
        <f>VLOOKUP($B33,Interpretation_memoire!$A:$J,6,FALSE)</f>
        <v xml:space="preserve">équilibre entre donner et recevoir </v>
      </c>
      <c r="K24" s="447">
        <f t="shared" si="8"/>
        <v>730</v>
      </c>
      <c r="L24" s="383"/>
      <c r="M24" s="448">
        <v>7</v>
      </c>
      <c r="N24" s="448" t="str">
        <f t="shared" si="11"/>
        <v xml:space="preserve">ce qui a toujours été apprécié : </v>
      </c>
      <c r="O24" s="440">
        <f>ABS(Donnee_memoire!E10)</f>
        <v>5</v>
      </c>
      <c r="P24" s="440" t="str">
        <f>VLOOKUP($C33,annexe_01!$A:$J,3,FALSE)</f>
        <v>C4</v>
      </c>
      <c r="Q24" s="434">
        <f>VLOOKUP($C33,annexe_01!$A:$J,10,FALSE)</f>
        <v>12</v>
      </c>
      <c r="R24" s="446" t="str">
        <f>VLOOKUP($C33,Interpretation_memoire!$A:$J,6,FALSE)</f>
        <v>voir ses priorités / avoir du recul / capacité à rire de soi</v>
      </c>
      <c r="S24" s="317">
        <f t="shared" si="9"/>
        <v>810</v>
      </c>
    </row>
    <row r="25" spans="1:19" hidden="1" x14ac:dyDescent="0.25">
      <c r="E25" s="65">
        <v>8</v>
      </c>
      <c r="F25" s="70" t="str">
        <f t="shared" si="10"/>
        <v xml:space="preserve">ce qui a toujours été apprécié : </v>
      </c>
      <c r="G25" s="78">
        <f>ABS(Donnee_memoire!D11)</f>
        <v>11</v>
      </c>
      <c r="H25" s="285" t="str">
        <f>VLOOKUP($B34,annexe_01!$A:$J,3,FALSE)</f>
        <v>nez</v>
      </c>
      <c r="I25" s="177">
        <f>VLOOKUP($B34,annexe_01!$A:$J,10,FALSE)</f>
        <v>12</v>
      </c>
      <c r="J25" s="449" t="str">
        <f>VLOOKUP($B34,Interpretation_memoire!$A:$J,6,FALSE)</f>
        <v xml:space="preserve">confiance naturelle dans la vie / bonne intuition </v>
      </c>
      <c r="K25" s="450">
        <f t="shared" si="8"/>
        <v>840</v>
      </c>
      <c r="L25" s="383"/>
      <c r="M25" s="451">
        <v>8</v>
      </c>
      <c r="N25" s="451" t="str">
        <f t="shared" si="11"/>
        <v xml:space="preserve">ce qui a toujours été apprécié : </v>
      </c>
      <c r="O25" s="436">
        <f>ABS(Donnee_memoire!E11)</f>
        <v>4</v>
      </c>
      <c r="P25" s="436" t="str">
        <f>VLOOKUP($C34,annexe_01!$A:$J,3,FALSE)</f>
        <v>œsophage/trachée</v>
      </c>
      <c r="Q25" s="434">
        <f>VLOOKUP($C34,annexe_01!$A:$J,10,FALSE)</f>
        <v>10</v>
      </c>
      <c r="R25" s="449" t="str">
        <f>VLOOKUP($C34,Interpretation_memoire!$A:$J,6,FALSE)</f>
        <v>grandir par les expériences / être un pionnier / laisser passer les émotions / adaptation</v>
      </c>
      <c r="S25" s="318">
        <f t="shared" si="9"/>
        <v>710</v>
      </c>
    </row>
    <row r="26" spans="1:19" hidden="1" x14ac:dyDescent="0.25">
      <c r="A26" s="175" t="s">
        <v>355</v>
      </c>
      <c r="B26" s="175" t="s">
        <v>320</v>
      </c>
      <c r="C26" s="175" t="s">
        <v>319</v>
      </c>
      <c r="E26" s="64">
        <v>9</v>
      </c>
      <c r="F26" s="69" t="str">
        <f t="shared" si="10"/>
        <v xml:space="preserve">ce qui a toujours été apprécié : </v>
      </c>
      <c r="G26" s="77">
        <f>ABS(Donnee_memoire!D12)</f>
        <v>10</v>
      </c>
      <c r="H26" s="284" t="str">
        <f>VLOOKUP($B35,annexe_01!$A:$J,3,FALSE)</f>
        <v>C7</v>
      </c>
      <c r="I26" s="177">
        <f>VLOOKUP($B35,annexe_01!$A:$J,10,FALSE)</f>
        <v>11</v>
      </c>
      <c r="J26" s="446" t="str">
        <f>VLOOKUP($B35,Interpretation_memoire!$A:$J,6,FALSE)</f>
        <v>ouverture aux autres</v>
      </c>
      <c r="K26" s="447">
        <f t="shared" si="8"/>
        <v>720</v>
      </c>
      <c r="L26" s="383"/>
      <c r="M26" s="448">
        <v>9</v>
      </c>
      <c r="N26" s="448" t="str">
        <f t="shared" si="11"/>
        <v xml:space="preserve">ce qui a toujours été apprécié : </v>
      </c>
      <c r="O26" s="440">
        <f>ABS(Donnee_memoire!E12)</f>
        <v>4</v>
      </c>
      <c r="P26" s="440" t="str">
        <f>VLOOKUP($C35,annexe_01!$A:$J,3,FALSE)</f>
        <v>C7</v>
      </c>
      <c r="Q26" s="434">
        <f>VLOOKUP($C35,annexe_01!$A:$J,10,FALSE)</f>
        <v>11</v>
      </c>
      <c r="R26" s="446" t="str">
        <f>VLOOKUP($C35,Interpretation_memoire!$A:$J,6,FALSE)</f>
        <v>ouverture aux autres</v>
      </c>
      <c r="S26" s="317">
        <f t="shared" si="9"/>
        <v>720</v>
      </c>
    </row>
    <row r="27" spans="1:19" ht="15" hidden="1" customHeight="1" x14ac:dyDescent="0.25">
      <c r="A27" s="175">
        <v>1</v>
      </c>
      <c r="B27" s="175">
        <f>Donnee_memoire!C4</f>
        <v>810</v>
      </c>
      <c r="C27" s="175">
        <f>Donnee_memoire!C49</f>
        <v>1030</v>
      </c>
      <c r="E27" s="65">
        <v>10</v>
      </c>
      <c r="F27" s="70" t="str">
        <f t="shared" si="10"/>
        <v xml:space="preserve">ce qui a toujours été apprécié : </v>
      </c>
      <c r="G27" s="78">
        <f>ABS(Donnee_memoire!D13)</f>
        <v>8</v>
      </c>
      <c r="H27" s="285" t="str">
        <f>VLOOKUP($B36,annexe_01!$A:$J,3,FALSE)</f>
        <v>thalamus</v>
      </c>
      <c r="I27" s="177">
        <f>VLOOKUP($B36,annexe_01!$A:$J,10,FALSE)</f>
        <v>14</v>
      </c>
      <c r="J27" s="449" t="str">
        <f>VLOOKUP($B36,Interpretation_memoire!$A:$J,6,FALSE)</f>
        <v xml:space="preserve">humeur constante / bonne humeur / capacité à écouter son corps </v>
      </c>
      <c r="K27" s="450">
        <f t="shared" si="8"/>
        <v>1020</v>
      </c>
      <c r="L27" s="383"/>
      <c r="M27" s="451">
        <v>10</v>
      </c>
      <c r="N27" s="451" t="str">
        <f t="shared" si="11"/>
        <v xml:space="preserve">ce qui a toujours été apprécié : </v>
      </c>
      <c r="O27" s="436">
        <f>ABS(Donnee_memoire!E13)</f>
        <v>4</v>
      </c>
      <c r="P27" s="436" t="str">
        <f>VLOOKUP($C36,annexe_01!$A:$J,3,FALSE)</f>
        <v>tempe</v>
      </c>
      <c r="Q27" s="434">
        <f>VLOOKUP($C36,annexe_01!$A:$J,10,FALSE)</f>
        <v>13</v>
      </c>
      <c r="R27" s="449" t="str">
        <f>VLOOKUP($C36,Interpretation_memoire!$A:$J,6,FALSE)</f>
        <v xml:space="preserve">ne pas se mettre la pression / s'adapter </v>
      </c>
      <c r="S27" s="318">
        <f t="shared" si="9"/>
        <v>930</v>
      </c>
    </row>
    <row r="28" spans="1:19" x14ac:dyDescent="0.25">
      <c r="A28" s="175">
        <v>2</v>
      </c>
      <c r="B28" s="175">
        <f>Donnee_memoire!C5</f>
        <v>630</v>
      </c>
      <c r="C28" s="175">
        <f>Donnee_memoire!C50</f>
        <v>450</v>
      </c>
      <c r="E28" s="56" t="str">
        <f>E17</f>
        <v>A</v>
      </c>
      <c r="F28" s="276" t="s">
        <v>1096</v>
      </c>
      <c r="G28" s="76" t="s">
        <v>329</v>
      </c>
      <c r="H28" s="275" t="s">
        <v>781</v>
      </c>
      <c r="I28" s="76" t="s">
        <v>332</v>
      </c>
      <c r="J28" s="442" t="s">
        <v>330</v>
      </c>
      <c r="K28" s="443"/>
      <c r="L28" s="383"/>
      <c r="M28" s="444" t="str">
        <f>M17</f>
        <v>A</v>
      </c>
      <c r="N28" s="442" t="s">
        <v>1093</v>
      </c>
      <c r="O28" s="445" t="s">
        <v>329</v>
      </c>
      <c r="P28" s="445" t="s">
        <v>781</v>
      </c>
      <c r="Q28" s="445" t="s">
        <v>332</v>
      </c>
      <c r="R28" s="442" t="s">
        <v>330</v>
      </c>
      <c r="S28" s="319"/>
    </row>
    <row r="29" spans="1:19" x14ac:dyDescent="0.25">
      <c r="A29" s="175">
        <v>3</v>
      </c>
      <c r="B29" s="175">
        <f>Donnee_memoire!C6</f>
        <v>640</v>
      </c>
      <c r="C29" s="175">
        <f>Donnee_memoire!C51</f>
        <v>460</v>
      </c>
      <c r="E29" s="64">
        <f t="shared" ref="E29:E60" si="12">E18</f>
        <v>1</v>
      </c>
      <c r="F29" s="69" t="str">
        <f>F28</f>
        <v>ce qui justifie certain comportements:</v>
      </c>
      <c r="G29" s="77">
        <f>ABS(Donnee_memoire!D15)</f>
        <v>19</v>
      </c>
      <c r="H29" s="277" t="str">
        <f>VLOOKUP($B38,annexe_01!$A:$J,3,FALSE)</f>
        <v>lobe pariétal</v>
      </c>
      <c r="I29" s="177">
        <f>VLOOKUP($B38,annexe_01!$A:$J,10,FALSE)</f>
        <v>14</v>
      </c>
      <c r="J29" s="446" t="str">
        <f>VLOOKUP($B38,Interpretation_memoire!$A:$J,7,FALSE)</f>
        <v>générer des tensions dans son corps / être en résistance face à la vie</v>
      </c>
      <c r="K29" s="447">
        <f t="shared" ref="K29:K38" si="13">$B38</f>
        <v>1000</v>
      </c>
      <c r="L29" s="383"/>
      <c r="M29" s="448">
        <f t="shared" ref="M29:M60" si="14">M18</f>
        <v>1</v>
      </c>
      <c r="N29" s="448" t="str">
        <f>N28</f>
        <v>ce qui est aurait dû être réglé :</v>
      </c>
      <c r="O29" s="440">
        <f>ABS(Donnee_memoire!E15)</f>
        <v>20</v>
      </c>
      <c r="P29" s="431" t="str">
        <f>VLOOKUP($C38,annexe_01!$A:$J,3,FALSE)</f>
        <v>mollet/veines</v>
      </c>
      <c r="Q29" s="434">
        <f>VLOOKUP($C38,annexe_01!$A:$J,10,FALSE)</f>
        <v>2</v>
      </c>
      <c r="R29" s="446" t="str">
        <f>VLOOKUP($C38,Interpretation_memoire!$A:$J,7,FALSE)</f>
        <v>vouloir couper les liens avec la communauté ou la famille / parasité par un ancêtre</v>
      </c>
      <c r="S29" s="317">
        <f t="shared" ref="S29:S38" si="15">$C38</f>
        <v>120</v>
      </c>
    </row>
    <row r="30" spans="1:19" x14ac:dyDescent="0.25">
      <c r="A30" s="175">
        <v>4</v>
      </c>
      <c r="B30" s="175">
        <f>Donnee_memoire!C7</f>
        <v>360</v>
      </c>
      <c r="C30" s="175">
        <f>Donnee_memoire!C52</f>
        <v>1060</v>
      </c>
      <c r="E30" s="65">
        <f t="shared" si="12"/>
        <v>2</v>
      </c>
      <c r="F30" s="70" t="str">
        <f t="shared" ref="F30:F38" si="16">F29</f>
        <v>ce qui justifie certain comportements:</v>
      </c>
      <c r="G30" s="78">
        <f>ABS(Donnee_memoire!D16)</f>
        <v>18</v>
      </c>
      <c r="H30" s="285" t="str">
        <f>VLOOKUP($B39,annexe_01!$A:$J,3,FALSE)</f>
        <v>prostate/poignet</v>
      </c>
      <c r="I30" s="177">
        <f>VLOOKUP($B39,annexe_01!$A:$J,10,FALSE)</f>
        <v>6</v>
      </c>
      <c r="J30" s="449" t="str">
        <f>VLOOKUP($B39,Interpretation_memoire!$A:$J,7,FALSE)</f>
        <v>mère castratrice</v>
      </c>
      <c r="K30" s="450">
        <f t="shared" si="13"/>
        <v>240</v>
      </c>
      <c r="L30" s="383"/>
      <c r="M30" s="451">
        <f t="shared" si="14"/>
        <v>2</v>
      </c>
      <c r="N30" s="451" t="str">
        <f t="shared" ref="N30:N38" si="17">N29</f>
        <v>ce qui est aurait dû être réglé :</v>
      </c>
      <c r="O30" s="436">
        <f>ABS(Donnee_memoire!E16)</f>
        <v>12</v>
      </c>
      <c r="P30" s="436" t="str">
        <f>VLOOKUP($C39,annexe_01!$A:$J,3,FALSE)</f>
        <v>poumon</v>
      </c>
      <c r="Q30" s="434">
        <f>VLOOKUP($C39,annexe_01!$A:$J,10,FALSE)</f>
        <v>10</v>
      </c>
      <c r="R30" s="449" t="str">
        <f>VLOOKUP($C39,Interpretation_memoire!$A:$J,7,FALSE)</f>
        <v>conflit intérieur / se battre pour plus de liberté / plus d'espace pour soi</v>
      </c>
      <c r="S30" s="318">
        <f t="shared" si="15"/>
        <v>630</v>
      </c>
    </row>
    <row r="31" spans="1:19" x14ac:dyDescent="0.25">
      <c r="A31" s="175">
        <v>5</v>
      </c>
      <c r="B31" s="175">
        <f>Donnee_memoire!C8</f>
        <v>800</v>
      </c>
      <c r="C31" s="175">
        <f>Donnee_memoire!C53</f>
        <v>700</v>
      </c>
      <c r="E31" s="64">
        <f t="shared" si="12"/>
        <v>3</v>
      </c>
      <c r="F31" s="69" t="str">
        <f t="shared" si="16"/>
        <v>ce qui justifie certain comportements:</v>
      </c>
      <c r="G31" s="77">
        <f>ABS(Donnee_memoire!D17)</f>
        <v>18</v>
      </c>
      <c r="H31" s="284" t="str">
        <f>VLOOKUP($B40,annexe_01!$A:$J,3,FALSE)</f>
        <v>coccyx1</v>
      </c>
      <c r="I31" s="177">
        <f>VLOOKUP($B40,annexe_01!$A:$J,10,FALSE)</f>
        <v>5</v>
      </c>
      <c r="J31" s="446" t="str">
        <f>VLOOKUP($B40,Interpretation_memoire!$A:$J,7,FALSE)</f>
        <v>mère envahissante / zone d'ombre entourant votre naissance</v>
      </c>
      <c r="K31" s="447">
        <f t="shared" si="13"/>
        <v>230</v>
      </c>
      <c r="L31" s="383"/>
      <c r="M31" s="448">
        <f t="shared" si="14"/>
        <v>3</v>
      </c>
      <c r="N31" s="448" t="str">
        <f t="shared" si="17"/>
        <v>ce qui est aurait dû être réglé :</v>
      </c>
      <c r="O31" s="440">
        <f>ABS(Donnee_memoire!E17)</f>
        <v>11</v>
      </c>
      <c r="P31" s="440" t="str">
        <f>VLOOKUP($C40,annexe_01!$A:$J,3,FALSE)</f>
        <v>côlon transverse</v>
      </c>
      <c r="Q31" s="434">
        <f>VLOOKUP($C40,annexe_01!$A:$J,10,FALSE)</f>
        <v>7</v>
      </c>
      <c r="R31" s="446" t="str">
        <f>VLOOKUP($C40,Interpretation_memoire!$A:$J,7,FALSE)</f>
        <v>devoir lutter pour sa place ou sa réputation</v>
      </c>
      <c r="S31" s="317">
        <f t="shared" si="15"/>
        <v>360</v>
      </c>
    </row>
    <row r="32" spans="1:19" x14ac:dyDescent="0.25">
      <c r="A32" s="175">
        <v>6</v>
      </c>
      <c r="B32" s="175">
        <f>Donnee_memoire!C9</f>
        <v>780</v>
      </c>
      <c r="C32" s="175">
        <f>Donnee_memoire!C54</f>
        <v>740</v>
      </c>
      <c r="E32" s="65">
        <f t="shared" si="12"/>
        <v>4</v>
      </c>
      <c r="F32" s="70" t="str">
        <f t="shared" si="16"/>
        <v>ce qui justifie certain comportements:</v>
      </c>
      <c r="G32" s="78">
        <f>ABS(Donnee_memoire!D18)</f>
        <v>18</v>
      </c>
      <c r="H32" s="285" t="str">
        <f>VLOOKUP($B41,annexe_01!$A:$J,3,FALSE)</f>
        <v>coccyx2</v>
      </c>
      <c r="I32" s="177">
        <f>VLOOKUP($B41,annexe_01!$A:$J,10,FALSE)</f>
        <v>5</v>
      </c>
      <c r="J32" s="449" t="str">
        <f>VLOOKUP($B41,Interpretation_memoire!$A:$J,7,FALSE)</f>
        <v>se battre pour son héritage / vouloir absolument un enfant / mère castratrice / vouloir quitter le clan</v>
      </c>
      <c r="K32" s="450">
        <f t="shared" si="13"/>
        <v>220</v>
      </c>
      <c r="L32" s="383"/>
      <c r="M32" s="451">
        <f t="shared" si="14"/>
        <v>4</v>
      </c>
      <c r="N32" s="451" t="str">
        <f t="shared" si="17"/>
        <v>ce qui est aurait dû être réglé :</v>
      </c>
      <c r="O32" s="436">
        <f>ABS(Donnee_memoire!E18)</f>
        <v>11</v>
      </c>
      <c r="P32" s="436" t="str">
        <f>VLOOKUP($C41,annexe_01!$A:$J,3,FALSE)</f>
        <v>prostate/poignet</v>
      </c>
      <c r="Q32" s="434">
        <f>VLOOKUP($C41,annexe_01!$A:$J,10,FALSE)</f>
        <v>6</v>
      </c>
      <c r="R32" s="449" t="str">
        <f>VLOOKUP($C41,Interpretation_memoire!$A:$J,7,FALSE)</f>
        <v>mère castratrice</v>
      </c>
      <c r="S32" s="318">
        <f t="shared" si="15"/>
        <v>240</v>
      </c>
    </row>
    <row r="33" spans="1:19" x14ac:dyDescent="0.25">
      <c r="A33" s="175">
        <v>7</v>
      </c>
      <c r="B33" s="175">
        <f>Donnee_memoire!C10</f>
        <v>730</v>
      </c>
      <c r="C33" s="175">
        <f>Donnee_memoire!C55</f>
        <v>810</v>
      </c>
      <c r="E33" s="64">
        <f t="shared" si="12"/>
        <v>5</v>
      </c>
      <c r="F33" s="69" t="str">
        <f t="shared" si="16"/>
        <v>ce qui justifie certain comportements:</v>
      </c>
      <c r="G33" s="77">
        <f>ABS(Donnee_memoire!D19)</f>
        <v>11</v>
      </c>
      <c r="H33" s="284" t="str">
        <f>VLOOKUP($B42,annexe_01!$A:$J,3,FALSE)</f>
        <v>lobe occipital</v>
      </c>
      <c r="I33" s="177">
        <f>VLOOKUP($B42,annexe_01!$A:$J,10,FALSE)</f>
        <v>13</v>
      </c>
      <c r="J33" s="446" t="str">
        <f>VLOOKUP($B42,Interpretation_memoire!$A:$J,7,FALSE)</f>
        <v>se mettre des responsabilités inutiles</v>
      </c>
      <c r="K33" s="447">
        <f t="shared" si="13"/>
        <v>900</v>
      </c>
      <c r="L33" s="383"/>
      <c r="M33" s="448">
        <f t="shared" si="14"/>
        <v>5</v>
      </c>
      <c r="N33" s="448" t="str">
        <f t="shared" si="17"/>
        <v>ce qui est aurait dû être réglé :</v>
      </c>
      <c r="O33" s="440">
        <f>ABS(Donnee_memoire!E19)</f>
        <v>11</v>
      </c>
      <c r="P33" s="440" t="str">
        <f>VLOOKUP($C42,annexe_01!$A:$J,3,FALSE)</f>
        <v>coccyx1</v>
      </c>
      <c r="Q33" s="434">
        <f>VLOOKUP($C42,annexe_01!$A:$J,10,FALSE)</f>
        <v>5</v>
      </c>
      <c r="R33" s="446" t="str">
        <f>VLOOKUP($C42,Interpretation_memoire!$A:$J,7,FALSE)</f>
        <v>mère envahissante / zone d'ombre entourant votre naissance</v>
      </c>
      <c r="S33" s="317">
        <f t="shared" si="15"/>
        <v>230</v>
      </c>
    </row>
    <row r="34" spans="1:19" ht="15.75" hidden="1" x14ac:dyDescent="0.25">
      <c r="A34" s="175">
        <v>8</v>
      </c>
      <c r="B34" s="175">
        <f>Donnee_memoire!C11</f>
        <v>840</v>
      </c>
      <c r="C34" s="175">
        <f>Donnee_memoire!C56</f>
        <v>710</v>
      </c>
      <c r="E34" s="65">
        <f t="shared" si="12"/>
        <v>6</v>
      </c>
      <c r="F34" s="70" t="str">
        <f t="shared" si="16"/>
        <v>ce qui justifie certain comportements:</v>
      </c>
      <c r="G34" s="63">
        <f>ABS(Donnee_memoire!D20)</f>
        <v>10</v>
      </c>
      <c r="H34" s="281" t="str">
        <f>VLOOKUP($B43,annexe_01!$A:$J,3,FALSE)</f>
        <v>cortex somato-sensitif</v>
      </c>
      <c r="I34" s="177">
        <f>VLOOKUP($B43,annexe_01!$A:$J,10,FALSE)</f>
        <v>15</v>
      </c>
      <c r="J34" s="449" t="str">
        <f>VLOOKUP($B43,Interpretation_memoire!$A:$J,7,FALSE)</f>
        <v>devoir combattre un ennemi ou un mal inconnu / schizophrénie / maladie de Parkinson</v>
      </c>
      <c r="K34" s="450">
        <f t="shared" si="13"/>
        <v>1050</v>
      </c>
      <c r="L34" s="383"/>
      <c r="M34" s="451">
        <f t="shared" si="14"/>
        <v>6</v>
      </c>
      <c r="N34" s="451" t="str">
        <f t="shared" si="17"/>
        <v>ce qui est aurait dû être réglé :</v>
      </c>
      <c r="O34" s="452">
        <f>ABS(Donnee_memoire!E20)</f>
        <v>11</v>
      </c>
      <c r="P34" s="452" t="str">
        <f>VLOOKUP($C43,annexe_01!$A:$J,3,FALSE)</f>
        <v>coccyx2</v>
      </c>
      <c r="Q34" s="434">
        <f>VLOOKUP($C43,annexe_01!$A:$J,10,FALSE)</f>
        <v>5</v>
      </c>
      <c r="R34" s="449" t="str">
        <f>VLOOKUP($C43,Interpretation_memoire!$A:$J,7,FALSE)</f>
        <v>se battre pour son héritage / vouloir absolument un enfant / mère castratrice / vouloir quitter le clan</v>
      </c>
      <c r="S34" s="318">
        <f t="shared" si="15"/>
        <v>220</v>
      </c>
    </row>
    <row r="35" spans="1:19" hidden="1" x14ac:dyDescent="0.25">
      <c r="A35" s="175">
        <v>9</v>
      </c>
      <c r="B35" s="175">
        <f>Donnee_memoire!C12</f>
        <v>720</v>
      </c>
      <c r="C35" s="175">
        <f>Donnee_memoire!C57</f>
        <v>720</v>
      </c>
      <c r="E35" s="64">
        <f t="shared" si="12"/>
        <v>7</v>
      </c>
      <c r="F35" s="69" t="str">
        <f t="shared" si="16"/>
        <v>ce qui justifie certain comportements:</v>
      </c>
      <c r="G35" s="77">
        <f>ABS(Donnee_memoire!D21)</f>
        <v>10</v>
      </c>
      <c r="H35" s="284" t="str">
        <f>VLOOKUP($B44,annexe_01!$A:$J,3,FALSE)</f>
        <v>cortex moteur</v>
      </c>
      <c r="I35" s="177">
        <f>VLOOKUP($B44,annexe_01!$A:$J,10,FALSE)</f>
        <v>15</v>
      </c>
      <c r="J35" s="446" t="str">
        <f>VLOOKUP($B44,Interpretation_memoire!$A:$J,7,FALSE)</f>
        <v>résistance au changement / pessimisme /</v>
      </c>
      <c r="K35" s="447">
        <f t="shared" si="13"/>
        <v>1040</v>
      </c>
      <c r="L35" s="383"/>
      <c r="M35" s="448">
        <f t="shared" si="14"/>
        <v>7</v>
      </c>
      <c r="N35" s="448" t="str">
        <f t="shared" si="17"/>
        <v>ce qui est aurait dû être réglé :</v>
      </c>
      <c r="O35" s="440">
        <f>ABS(Donnee_memoire!E21)</f>
        <v>8</v>
      </c>
      <c r="P35" s="440" t="str">
        <f>VLOOKUP($C44,annexe_01!$A:$J,3,FALSE)</f>
        <v>larynx</v>
      </c>
      <c r="Q35" s="434">
        <f>VLOOKUP($C44,annexe_01!$A:$J,10,FALSE)</f>
        <v>11</v>
      </c>
      <c r="R35" s="446" t="str">
        <f>VLOOKUP($C44,Interpretation_memoire!$A:$J,7,FALSE)</f>
        <v>devoir se battre pour sa liberté / pour son nom / autoritarisme / frustrations sexuelles</v>
      </c>
      <c r="S35" s="317">
        <f t="shared" si="15"/>
        <v>750</v>
      </c>
    </row>
    <row r="36" spans="1:19" hidden="1" x14ac:dyDescent="0.25">
      <c r="A36" s="175">
        <v>10</v>
      </c>
      <c r="B36" s="175">
        <f>Donnee_memoire!C13</f>
        <v>1020</v>
      </c>
      <c r="C36" s="175">
        <f>Donnee_memoire!C58</f>
        <v>930</v>
      </c>
      <c r="E36" s="65">
        <f t="shared" si="12"/>
        <v>8</v>
      </c>
      <c r="F36" s="70" t="str">
        <f t="shared" si="16"/>
        <v>ce qui justifie certain comportements:</v>
      </c>
      <c r="G36" s="78">
        <f>ABS(Donnee_memoire!D22)</f>
        <v>10</v>
      </c>
      <c r="H36" s="285" t="str">
        <f>VLOOKUP($B45,annexe_01!$A:$J,3,FALSE)</f>
        <v>clavicule/épaule</v>
      </c>
      <c r="I36" s="177">
        <f>VLOOKUP($B45,annexe_01!$A:$J,10,FALSE)</f>
        <v>10</v>
      </c>
      <c r="J36" s="449" t="str">
        <f>VLOOKUP($B45,Interpretation_memoire!$A:$J,7,FALSE)</f>
        <v>révolte active</v>
      </c>
      <c r="K36" s="450">
        <f t="shared" si="13"/>
        <v>700</v>
      </c>
      <c r="L36" s="383"/>
      <c r="M36" s="451">
        <f t="shared" si="14"/>
        <v>8</v>
      </c>
      <c r="N36" s="451" t="str">
        <f t="shared" si="17"/>
        <v>ce qui est aurait dû être réglé :</v>
      </c>
      <c r="O36" s="436">
        <f>ABS(Donnee_memoire!E22)</f>
        <v>6</v>
      </c>
      <c r="P36" s="436" t="str">
        <f>VLOOKUP($C45,annexe_01!$A:$J,3,FALSE)</f>
        <v>diaphragme</v>
      </c>
      <c r="Q36" s="434">
        <f>VLOOKUP($C45,annexe_01!$A:$J,10,FALSE)</f>
        <v>9</v>
      </c>
      <c r="R36" s="449" t="str">
        <f>VLOOKUP($C45,Interpretation_memoire!$A:$J,7,FALSE)</f>
        <v>conflit entre soi et le reste du monde</v>
      </c>
      <c r="S36" s="318">
        <f t="shared" si="15"/>
        <v>550</v>
      </c>
    </row>
    <row r="37" spans="1:19" hidden="1" x14ac:dyDescent="0.25">
      <c r="A37" s="175" t="str">
        <f>A26</f>
        <v>A</v>
      </c>
      <c r="B37" s="175" t="str">
        <f>Donnee_memoire!C14</f>
        <v>Droite</v>
      </c>
      <c r="C37" s="175" t="str">
        <f>Donnee_memoire!C59</f>
        <v>Gauche</v>
      </c>
      <c r="E37" s="64">
        <f t="shared" si="12"/>
        <v>9</v>
      </c>
      <c r="F37" s="69" t="str">
        <f t="shared" si="16"/>
        <v>ce qui justifie certain comportements:</v>
      </c>
      <c r="G37" s="77">
        <f>ABS(Donnee_memoire!D23)</f>
        <v>9</v>
      </c>
      <c r="H37" s="284" t="str">
        <f>VLOOKUP($B46,annexe_01!$A:$J,3,FALSE)</f>
        <v>œil</v>
      </c>
      <c r="I37" s="177">
        <f>VLOOKUP($B46,annexe_01!$A:$J,10,FALSE)</f>
        <v>13</v>
      </c>
      <c r="J37" s="446" t="str">
        <f>VLOOKUP($B46,Interpretation_memoire!$A:$J,7,FALSE)</f>
        <v>refus de ce qui est arrivé / refuser la réalité</v>
      </c>
      <c r="K37" s="447">
        <f t="shared" si="13"/>
        <v>940</v>
      </c>
      <c r="L37" s="383"/>
      <c r="M37" s="448">
        <f t="shared" si="14"/>
        <v>9</v>
      </c>
      <c r="N37" s="448" t="str">
        <f t="shared" si="17"/>
        <v>ce qui est aurait dû être réglé :</v>
      </c>
      <c r="O37" s="440">
        <f>ABS(Donnee_memoire!E23)</f>
        <v>6</v>
      </c>
      <c r="P37" s="440" t="str">
        <f>VLOOKUP($C46,annexe_01!$A:$J,3,FALSE)</f>
        <v>poitrine</v>
      </c>
      <c r="Q37" s="434">
        <f>VLOOKUP($C46,annexe_01!$A:$J,10,FALSE)</f>
        <v>9</v>
      </c>
      <c r="R37" s="446" t="str">
        <f>VLOOKUP($C46,Interpretation_memoire!$A:$J,7,FALSE)</f>
        <v>engagement social important ou refus de s'engager et de servir</v>
      </c>
      <c r="S37" s="317">
        <f t="shared" si="15"/>
        <v>540</v>
      </c>
    </row>
    <row r="38" spans="1:19" ht="16.5" hidden="1" customHeight="1" x14ac:dyDescent="0.25">
      <c r="A38" s="175">
        <f t="shared" ref="A38:A69" si="18">A27</f>
        <v>1</v>
      </c>
      <c r="B38" s="175">
        <f>Donnee_memoire!C15</f>
        <v>1000</v>
      </c>
      <c r="C38" s="175">
        <f>Donnee_memoire!C60</f>
        <v>120</v>
      </c>
      <c r="E38" s="65">
        <f t="shared" si="12"/>
        <v>10</v>
      </c>
      <c r="F38" s="70" t="str">
        <f t="shared" si="16"/>
        <v>ce qui justifie certain comportements:</v>
      </c>
      <c r="G38" s="78">
        <f>ABS(Donnee_memoire!D24)</f>
        <v>8</v>
      </c>
      <c r="H38" s="285" t="str">
        <f>VLOOKUP($B47,annexe_01!$A:$J,3,FALSE)</f>
        <v>corps calleux</v>
      </c>
      <c r="I38" s="177">
        <f>VLOOKUP($B47,annexe_01!$A:$J,10,FALSE)</f>
        <v>14</v>
      </c>
      <c r="J38" s="449" t="str">
        <f>VLOOKUP($B47,Interpretation_memoire!$A:$J,7,FALSE)</f>
        <v>aimer les sensations fortes / trop sentir dans son corps</v>
      </c>
      <c r="K38" s="450">
        <f t="shared" si="13"/>
        <v>1010</v>
      </c>
      <c r="L38" s="383"/>
      <c r="M38" s="451">
        <f t="shared" si="14"/>
        <v>10</v>
      </c>
      <c r="N38" s="451" t="str">
        <f t="shared" si="17"/>
        <v>ce qui est aurait dû être réglé :</v>
      </c>
      <c r="O38" s="436">
        <f>ABS(Donnee_memoire!E24)</f>
        <v>5</v>
      </c>
      <c r="P38" s="436" t="str">
        <f>VLOOKUP($C47,annexe_01!$A:$J,3,FALSE)</f>
        <v>cortex somato-sensitif</v>
      </c>
      <c r="Q38" s="434">
        <f>VLOOKUP($C47,annexe_01!$A:$J,10,FALSE)</f>
        <v>15</v>
      </c>
      <c r="R38" s="449" t="str">
        <f>VLOOKUP($C47,Interpretation_memoire!$A:$J,7,FALSE)</f>
        <v>devoir combattre un ennemi ou un mal inconnu / schizophrénie / maladie de Parkinson</v>
      </c>
      <c r="S38" s="318">
        <f t="shared" si="15"/>
        <v>1050</v>
      </c>
    </row>
    <row r="39" spans="1:19" x14ac:dyDescent="0.25">
      <c r="A39" s="175">
        <f t="shared" si="18"/>
        <v>2</v>
      </c>
      <c r="B39" s="175">
        <f>Donnee_memoire!C16</f>
        <v>240</v>
      </c>
      <c r="C39" s="175">
        <f>Donnee_memoire!C61</f>
        <v>630</v>
      </c>
      <c r="E39" s="56" t="str">
        <f t="shared" si="12"/>
        <v>A</v>
      </c>
      <c r="F39" s="276" t="s">
        <v>1094</v>
      </c>
      <c r="G39" s="76" t="s">
        <v>329</v>
      </c>
      <c r="H39" s="275" t="s">
        <v>781</v>
      </c>
      <c r="I39" s="76" t="s">
        <v>332</v>
      </c>
      <c r="J39" s="442" t="s">
        <v>330</v>
      </c>
      <c r="K39" s="443"/>
      <c r="L39" s="383"/>
      <c r="M39" s="444" t="str">
        <f t="shared" si="14"/>
        <v>A</v>
      </c>
      <c r="N39" s="442" t="s">
        <v>1094</v>
      </c>
      <c r="O39" s="445" t="s">
        <v>329</v>
      </c>
      <c r="P39" s="445" t="s">
        <v>781</v>
      </c>
      <c r="Q39" s="445" t="s">
        <v>332</v>
      </c>
      <c r="R39" s="442" t="s">
        <v>330</v>
      </c>
      <c r="S39" s="319"/>
    </row>
    <row r="40" spans="1:19" x14ac:dyDescent="0.25">
      <c r="A40" s="175">
        <f t="shared" si="18"/>
        <v>3</v>
      </c>
      <c r="B40" s="175">
        <f>Donnee_memoire!C17</f>
        <v>230</v>
      </c>
      <c r="C40" s="175">
        <f>Donnee_memoire!C62</f>
        <v>360</v>
      </c>
      <c r="E40" s="64">
        <f t="shared" si="12"/>
        <v>1</v>
      </c>
      <c r="F40" s="69" t="str">
        <f>F39</f>
        <v>ce qui nous limite depuis longtemps</v>
      </c>
      <c r="G40" s="77">
        <f>ABS(Donnee_memoire!D26)</f>
        <v>15</v>
      </c>
      <c r="H40" s="277" t="str">
        <f>VLOOKUP($B49,annexe_01!$A:$J,3,FALSE)</f>
        <v>C2</v>
      </c>
      <c r="I40" s="177">
        <f>VLOOKUP($B49,annexe_01!$A:$J,10,FALSE)</f>
        <v>12</v>
      </c>
      <c r="J40" s="446" t="str">
        <f>VLOOKUP($B49,Interpretation_memoire!$A:$J,5,FALSE)</f>
        <v>deuil non fait / boucles du passé non terminées / ne pas avoir pu suivre sa vocation</v>
      </c>
      <c r="K40" s="447">
        <f t="shared" ref="K40:K49" si="19">$B49</f>
        <v>870</v>
      </c>
      <c r="L40" s="383"/>
      <c r="M40" s="448">
        <f t="shared" si="14"/>
        <v>1</v>
      </c>
      <c r="N40" s="448" t="str">
        <f>N39</f>
        <v>ce qui nous limite depuis longtemps</v>
      </c>
      <c r="O40" s="440">
        <f>ABS(Donnee_memoire!E26)</f>
        <v>14</v>
      </c>
      <c r="P40" s="431" t="str">
        <f>VLOOKUP($C49,annexe_01!$A:$J,3,FALSE)</f>
        <v>thyroïde</v>
      </c>
      <c r="Q40" s="434">
        <f>VLOOKUP($C49,annexe_01!$A:$J,10,FALSE)</f>
        <v>11</v>
      </c>
      <c r="R40" s="446" t="str">
        <f>VLOOKUP($C49,Interpretation_memoire!$A:$J,5,FALSE)</f>
        <v>non-dits dans la famille / père inconnu / vécu traumatisant dans l'enfance / mort pendu / naissance en retard / mort trop jeune</v>
      </c>
      <c r="S40" s="317">
        <f t="shared" ref="S40:S49" si="20">$C49</f>
        <v>740</v>
      </c>
    </row>
    <row r="41" spans="1:19" x14ac:dyDescent="0.25">
      <c r="A41" s="175">
        <f t="shared" si="18"/>
        <v>4</v>
      </c>
      <c r="B41" s="175">
        <f>Donnee_memoire!C18</f>
        <v>220</v>
      </c>
      <c r="C41" s="175">
        <f>Donnee_memoire!C63</f>
        <v>240</v>
      </c>
      <c r="E41" s="65">
        <f t="shared" si="12"/>
        <v>2</v>
      </c>
      <c r="F41" s="70" t="str">
        <f t="shared" ref="F41:F49" si="21">F40</f>
        <v>ce qui nous limite depuis longtemps</v>
      </c>
      <c r="G41" s="78">
        <f>ABS(Donnee_memoire!D27)</f>
        <v>14</v>
      </c>
      <c r="H41" s="285" t="str">
        <f>VLOOKUP($B50,annexe_01!$A:$J,3,FALSE)</f>
        <v>D11</v>
      </c>
      <c r="I41" s="177">
        <f>VLOOKUP($B50,annexe_01!$A:$J,10,FALSE)</f>
        <v>8</v>
      </c>
      <c r="J41" s="449" t="str">
        <f>VLOOKUP($B50,Interpretation_memoire!$A:$J,5,FALSE)</f>
        <v>avoir vécu l'échec ou un trop grand succès / peur de passer à côté de la vie / sensibilité à fleur de peau</v>
      </c>
      <c r="K41" s="450">
        <f t="shared" si="19"/>
        <v>510</v>
      </c>
      <c r="L41" s="383"/>
      <c r="M41" s="451">
        <f t="shared" si="14"/>
        <v>2</v>
      </c>
      <c r="N41" s="451" t="str">
        <f t="shared" ref="N41:N49" si="22">N40</f>
        <v>ce qui nous limite depuis longtemps</v>
      </c>
      <c r="O41" s="436">
        <f>ABS(Donnee_memoire!E27)</f>
        <v>8</v>
      </c>
      <c r="P41" s="436" t="str">
        <f>VLOOKUP($C50,annexe_01!$A:$J,3,FALSE)</f>
        <v>D11</v>
      </c>
      <c r="Q41" s="434">
        <f>VLOOKUP($C50,annexe_01!$A:$J,10,FALSE)</f>
        <v>8</v>
      </c>
      <c r="R41" s="449" t="str">
        <f>VLOOKUP($C50,Interpretation_memoire!$A:$J,5,FALSE)</f>
        <v>avoir vécu l'échec ou un trop grand succès / peur de passer à côté de la vie / sensibilité à fleur de peau</v>
      </c>
      <c r="S41" s="318">
        <f t="shared" si="20"/>
        <v>510</v>
      </c>
    </row>
    <row r="42" spans="1:19" x14ac:dyDescent="0.25">
      <c r="A42" s="175">
        <f t="shared" si="18"/>
        <v>5</v>
      </c>
      <c r="B42" s="175">
        <f>Donnee_memoire!C19</f>
        <v>900</v>
      </c>
      <c r="C42" s="175">
        <f>Donnee_memoire!C64</f>
        <v>230</v>
      </c>
      <c r="E42" s="64">
        <f t="shared" si="12"/>
        <v>3</v>
      </c>
      <c r="F42" s="69" t="str">
        <f t="shared" si="21"/>
        <v>ce qui nous limite depuis longtemps</v>
      </c>
      <c r="G42" s="77">
        <f>ABS(Donnee_memoire!D28)</f>
        <v>11</v>
      </c>
      <c r="H42" s="284" t="str">
        <f>VLOOKUP($B51,annexe_01!$A:$J,3,FALSE)</f>
        <v>poumon</v>
      </c>
      <c r="I42" s="177">
        <f>VLOOKUP($B51,annexe_01!$A:$J,10,FALSE)</f>
        <v>10</v>
      </c>
      <c r="J42" s="446" t="str">
        <f>VLOOKUP($B51,Interpretation_memoire!$A:$J,5,FALSE)</f>
        <v>sentiment d'avoir été abandonné par ses parents / prématuré / mort noyé ou étouffé / fratrie nombreuse</v>
      </c>
      <c r="K42" s="447">
        <f t="shared" si="19"/>
        <v>630</v>
      </c>
      <c r="L42" s="383"/>
      <c r="M42" s="448">
        <f t="shared" si="14"/>
        <v>3</v>
      </c>
      <c r="N42" s="448" t="str">
        <f t="shared" si="22"/>
        <v>ce qui nous limite depuis longtemps</v>
      </c>
      <c r="O42" s="440">
        <f>ABS(Donnee_memoire!E28)</f>
        <v>4</v>
      </c>
      <c r="P42" s="440" t="str">
        <f>VLOOKUP($C51,annexe_01!$A:$J,3,FALSE)</f>
        <v>lobe temporal</v>
      </c>
      <c r="Q42" s="434">
        <f>VLOOKUP($C51,annexe_01!$A:$J,10,FALSE)</f>
        <v>13</v>
      </c>
      <c r="R42" s="446" t="str">
        <f>VLOOKUP($C51,Interpretation_memoire!$A:$J,5,FALSE)</f>
        <v>vécu des chocs émotionnels dans l'enfance / grandes peines / maladie d'Alzheimer</v>
      </c>
      <c r="S42" s="317">
        <f t="shared" si="20"/>
        <v>990</v>
      </c>
    </row>
    <row r="43" spans="1:19" x14ac:dyDescent="0.25">
      <c r="A43" s="175">
        <f t="shared" si="18"/>
        <v>6</v>
      </c>
      <c r="B43" s="175">
        <f>Donnee_memoire!C20</f>
        <v>1050</v>
      </c>
      <c r="C43" s="175">
        <f>Donnee_memoire!C65</f>
        <v>220</v>
      </c>
      <c r="E43" s="65">
        <f t="shared" si="12"/>
        <v>4</v>
      </c>
      <c r="F43" s="70" t="str">
        <f t="shared" si="21"/>
        <v>ce qui nous limite depuis longtemps</v>
      </c>
      <c r="G43" s="78">
        <f>ABS(Donnee_memoire!D29)</f>
        <v>11</v>
      </c>
      <c r="H43" s="285" t="str">
        <f>VLOOKUP($B52,annexe_01!$A:$J,3,FALSE)</f>
        <v>corps calleux</v>
      </c>
      <c r="I43" s="177">
        <f>VLOOKUP($B52,annexe_01!$A:$J,10,FALSE)</f>
        <v>14</v>
      </c>
      <c r="J43" s="449" t="str">
        <f>VLOOKUP($B52,Interpretation_memoire!$A:$J,5,FALSE)</f>
        <v>peur de l'irrationnel / mort ligoté ou empêché de bouger</v>
      </c>
      <c r="K43" s="450">
        <f t="shared" si="19"/>
        <v>1010</v>
      </c>
      <c r="L43" s="383"/>
      <c r="M43" s="451">
        <f t="shared" si="14"/>
        <v>4</v>
      </c>
      <c r="N43" s="451" t="str">
        <f t="shared" si="22"/>
        <v>ce qui nous limite depuis longtemps</v>
      </c>
      <c r="O43" s="436">
        <f>ABS(Donnee_memoire!E29)</f>
        <v>3</v>
      </c>
      <c r="P43" s="436" t="str">
        <f>VLOOKUP($C52,annexe_01!$A:$J,3,FALSE)</f>
        <v>hypothalamus</v>
      </c>
      <c r="Q43" s="434">
        <f>VLOOKUP($C52,annexe_01!$A:$J,10,FALSE)</f>
        <v>13</v>
      </c>
      <c r="R43" s="449" t="str">
        <f>VLOOKUP($C52,Interpretation_memoire!$A:$J,5,FALSE)</f>
        <v>problmatique avec le masculin / vie ayant perdu son sens / peur de la mort / ne pas utiliser ses dons / mort par suicide</v>
      </c>
      <c r="S43" s="318">
        <f t="shared" si="20"/>
        <v>980</v>
      </c>
    </row>
    <row r="44" spans="1:19" x14ac:dyDescent="0.25">
      <c r="A44" s="175">
        <f t="shared" si="18"/>
        <v>7</v>
      </c>
      <c r="B44" s="175">
        <f>Donnee_memoire!C21</f>
        <v>1040</v>
      </c>
      <c r="C44" s="175">
        <f>Donnee_memoire!C66</f>
        <v>750</v>
      </c>
      <c r="E44" s="64">
        <f t="shared" si="12"/>
        <v>5</v>
      </c>
      <c r="F44" s="69" t="str">
        <f t="shared" si="21"/>
        <v>ce qui nous limite depuis longtemps</v>
      </c>
      <c r="G44" s="77">
        <f>ABS(Donnee_memoire!D30)</f>
        <v>10</v>
      </c>
      <c r="H44" s="284" t="str">
        <f>VLOOKUP($B53,annexe_01!$A:$J,3,FALSE)</f>
        <v>hypothalamus</v>
      </c>
      <c r="I44" s="177">
        <f>VLOOKUP($B53,annexe_01!$A:$J,10,FALSE)</f>
        <v>13</v>
      </c>
      <c r="J44" s="446" t="str">
        <f>VLOOKUP($B53,Interpretation_memoire!$A:$J,5,FALSE)</f>
        <v>problmatique avec le masculin / vie ayant perdu son sens / peur de la mort / ne pas utiliser ses dons / mort par suicide</v>
      </c>
      <c r="K44" s="447">
        <f t="shared" si="19"/>
        <v>980</v>
      </c>
      <c r="L44" s="383"/>
      <c r="M44" s="448">
        <f t="shared" si="14"/>
        <v>5</v>
      </c>
      <c r="N44" s="448" t="str">
        <f t="shared" si="22"/>
        <v>ce qui nous limite depuis longtemps</v>
      </c>
      <c r="O44" s="440">
        <f>ABS(Donnee_memoire!E30)</f>
        <v>0</v>
      </c>
      <c r="P44" s="440">
        <f>VLOOKUP($C53,annexe_01!$A:$J,3,FALSE)</f>
        <v>0</v>
      </c>
      <c r="Q44" s="434">
        <f>VLOOKUP($C53,annexe_01!$A:$J,10,FALSE)</f>
        <v>0</v>
      </c>
      <c r="R44" s="446" t="str">
        <f>VLOOKUP($C53,Interpretation_memoire!$A:$J,5,FALSE)</f>
        <v/>
      </c>
      <c r="S44" s="317">
        <f t="shared" si="20"/>
        <v>0</v>
      </c>
    </row>
    <row r="45" spans="1:19" ht="15.75" hidden="1" x14ac:dyDescent="0.25">
      <c r="A45" s="175">
        <f t="shared" si="18"/>
        <v>8</v>
      </c>
      <c r="B45" s="175">
        <f>Donnee_memoire!C22</f>
        <v>700</v>
      </c>
      <c r="C45" s="175">
        <f>Donnee_memoire!C67</f>
        <v>550</v>
      </c>
      <c r="E45" s="65">
        <f t="shared" si="12"/>
        <v>6</v>
      </c>
      <c r="F45" s="70" t="str">
        <f t="shared" si="21"/>
        <v>ce qui nous limite depuis longtemps</v>
      </c>
      <c r="G45" s="63">
        <f>ABS(Donnee_memoire!D31)</f>
        <v>8</v>
      </c>
      <c r="H45" s="281" t="str">
        <f>VLOOKUP($B54,annexe_01!$A:$J,3,FALSE)</f>
        <v>lobe préfrontal</v>
      </c>
      <c r="I45" s="177">
        <f>VLOOKUP($B54,annexe_01!$A:$J,10,FALSE)</f>
        <v>15</v>
      </c>
      <c r="J45" s="449" t="str">
        <f>VLOOKUP($B54,Interpretation_memoire!$A:$J,5,FALSE)</f>
        <v>naissance au forceps / suivre la même destinée que ses parents / problème identitaire / s'enfermer dans un rôle</v>
      </c>
      <c r="K45" s="450">
        <f t="shared" si="19"/>
        <v>1030</v>
      </c>
      <c r="L45" s="383"/>
      <c r="M45" s="451">
        <f t="shared" si="14"/>
        <v>6</v>
      </c>
      <c r="N45" s="451" t="str">
        <f t="shared" si="22"/>
        <v>ce qui nous limite depuis longtemps</v>
      </c>
      <c r="O45" s="452">
        <f>ABS(Donnee_memoire!E31)</f>
        <v>0</v>
      </c>
      <c r="P45" s="452">
        <f>VLOOKUP($C54,annexe_01!$A:$J,3,FALSE)</f>
        <v>0</v>
      </c>
      <c r="Q45" s="434">
        <f>VLOOKUP($C54,annexe_01!$A:$J,10,FALSE)</f>
        <v>0</v>
      </c>
      <c r="R45" s="449" t="str">
        <f>VLOOKUP($C54,Interpretation_memoire!$A:$J,5,FALSE)</f>
        <v/>
      </c>
      <c r="S45" s="318">
        <f t="shared" si="20"/>
        <v>0</v>
      </c>
    </row>
    <row r="46" spans="1:19" hidden="1" x14ac:dyDescent="0.25">
      <c r="A46" s="175">
        <f t="shared" si="18"/>
        <v>9</v>
      </c>
      <c r="B46" s="175">
        <f>Donnee_memoire!C23</f>
        <v>940</v>
      </c>
      <c r="C46" s="175">
        <f>Donnee_memoire!C68</f>
        <v>540</v>
      </c>
      <c r="E46" s="64">
        <f t="shared" si="12"/>
        <v>7</v>
      </c>
      <c r="F46" s="69" t="str">
        <f t="shared" si="21"/>
        <v>ce qui nous limite depuis longtemps</v>
      </c>
      <c r="G46" s="77">
        <f>ABS(Donnee_memoire!D32)</f>
        <v>6</v>
      </c>
      <c r="H46" s="284" t="str">
        <f>VLOOKUP($B55,annexe_01!$A:$J,3,FALSE)</f>
        <v>C7</v>
      </c>
      <c r="I46" s="177">
        <f>VLOOKUP($B55,annexe_01!$A:$J,10,FALSE)</f>
        <v>11</v>
      </c>
      <c r="J46" s="446" t="str">
        <f>VLOOKUP($B55,Interpretation_memoire!$A:$J,5,FALSE)</f>
        <v>avoir vécu des injustices / enfant sage / peur de ne pas être aimé / peur pour un proche en danger / avoir abandonné une carrière</v>
      </c>
      <c r="K46" s="447">
        <f t="shared" si="19"/>
        <v>720</v>
      </c>
      <c r="L46" s="383"/>
      <c r="M46" s="448">
        <f t="shared" si="14"/>
        <v>7</v>
      </c>
      <c r="N46" s="448" t="str">
        <f t="shared" si="22"/>
        <v>ce qui nous limite depuis longtemps</v>
      </c>
      <c r="O46" s="440">
        <f>ABS(Donnee_memoire!E32)</f>
        <v>0</v>
      </c>
      <c r="P46" s="440">
        <f>VLOOKUP($C55,annexe_01!$A:$J,3,FALSE)</f>
        <v>0</v>
      </c>
      <c r="Q46" s="434">
        <f>VLOOKUP($C55,annexe_01!$A:$J,10,FALSE)</f>
        <v>0</v>
      </c>
      <c r="R46" s="446" t="str">
        <f>VLOOKUP($C55,Interpretation_memoire!$A:$J,5,FALSE)</f>
        <v/>
      </c>
      <c r="S46" s="317">
        <f t="shared" si="20"/>
        <v>0</v>
      </c>
    </row>
    <row r="47" spans="1:19" hidden="1" x14ac:dyDescent="0.25">
      <c r="A47" s="175">
        <f t="shared" si="18"/>
        <v>10</v>
      </c>
      <c r="B47" s="175">
        <f>Donnee_memoire!C24</f>
        <v>1010</v>
      </c>
      <c r="C47" s="175">
        <f>Donnee_memoire!C69</f>
        <v>1050</v>
      </c>
      <c r="E47" s="65">
        <f t="shared" si="12"/>
        <v>8</v>
      </c>
      <c r="F47" s="70" t="str">
        <f t="shared" si="21"/>
        <v>ce qui nous limite depuis longtemps</v>
      </c>
      <c r="G47" s="78">
        <f>ABS(Donnee_memoire!D33)</f>
        <v>6</v>
      </c>
      <c r="H47" s="285" t="str">
        <f>VLOOKUP($B56,annexe_01!$A:$J,3,FALSE)</f>
        <v>bouche/langue</v>
      </c>
      <c r="I47" s="177">
        <f>VLOOKUP($B56,annexe_01!$A:$J,10,FALSE)</f>
        <v>12</v>
      </c>
      <c r="J47" s="449" t="str">
        <f>VLOOKUP($B56,Interpretation_memoire!$A:$J,5,FALSE)</f>
        <v>mémoire de moine ou de religieux / besoins affectifs carencés / peur de manquer de nourriture / mort par empoisonnement</v>
      </c>
      <c r="K47" s="450">
        <f t="shared" si="19"/>
        <v>800</v>
      </c>
      <c r="L47" s="383"/>
      <c r="M47" s="451">
        <f t="shared" si="14"/>
        <v>8</v>
      </c>
      <c r="N47" s="451" t="str">
        <f t="shared" si="22"/>
        <v>ce qui nous limite depuis longtemps</v>
      </c>
      <c r="O47" s="436">
        <f>ABS(Donnee_memoire!E33)</f>
        <v>0</v>
      </c>
      <c r="P47" s="436">
        <f>VLOOKUP($C56,annexe_01!$A:$J,3,FALSE)</f>
        <v>0</v>
      </c>
      <c r="Q47" s="434">
        <f>VLOOKUP($C56,annexe_01!$A:$J,10,FALSE)</f>
        <v>0</v>
      </c>
      <c r="R47" s="449" t="str">
        <f>VLOOKUP($C56,Interpretation_memoire!$A:$J,5,FALSE)</f>
        <v/>
      </c>
      <c r="S47" s="318">
        <f t="shared" si="20"/>
        <v>0</v>
      </c>
    </row>
    <row r="48" spans="1:19" hidden="1" x14ac:dyDescent="0.25">
      <c r="A48" s="175" t="str">
        <f t="shared" si="18"/>
        <v>A</v>
      </c>
      <c r="B48" s="175" t="str">
        <f>Donnee_memoire!C25</f>
        <v>Droite</v>
      </c>
      <c r="C48" s="175" t="str">
        <f>Donnee_memoire!C70</f>
        <v>Gauche</v>
      </c>
      <c r="E48" s="64">
        <f t="shared" si="12"/>
        <v>9</v>
      </c>
      <c r="F48" s="69" t="str">
        <f t="shared" si="21"/>
        <v>ce qui nous limite depuis longtemps</v>
      </c>
      <c r="G48" s="77">
        <f>ABS(Donnee_memoire!D34)</f>
        <v>5</v>
      </c>
      <c r="H48" s="284" t="str">
        <f>VLOOKUP($B57,annexe_01!$A:$J,3,FALSE)</f>
        <v>lobe temporal</v>
      </c>
      <c r="I48" s="177">
        <f>VLOOKUP($B57,annexe_01!$A:$J,10,FALSE)</f>
        <v>13</v>
      </c>
      <c r="J48" s="446" t="str">
        <f>VLOOKUP($B57,Interpretation_memoire!$A:$J,5,FALSE)</f>
        <v>vécu des chocs émotionnels dans l'enfance / grandes peines / maladie d'Alzheimer</v>
      </c>
      <c r="K48" s="447">
        <f t="shared" si="19"/>
        <v>990</v>
      </c>
      <c r="L48" s="383"/>
      <c r="M48" s="448">
        <f t="shared" si="14"/>
        <v>9</v>
      </c>
      <c r="N48" s="448" t="str">
        <f t="shared" si="22"/>
        <v>ce qui nous limite depuis longtemps</v>
      </c>
      <c r="O48" s="440">
        <f>ABS(Donnee_memoire!E34)</f>
        <v>0</v>
      </c>
      <c r="P48" s="440">
        <f>VLOOKUP($C57,annexe_01!$A:$J,3,FALSE)</f>
        <v>0</v>
      </c>
      <c r="Q48" s="434">
        <f>VLOOKUP($C57,annexe_01!$A:$J,10,FALSE)</f>
        <v>0</v>
      </c>
      <c r="R48" s="446" t="str">
        <f>VLOOKUP($C57,Interpretation_memoire!$A:$J,5,FALSE)</f>
        <v/>
      </c>
      <c r="S48" s="317">
        <f t="shared" si="20"/>
        <v>0</v>
      </c>
    </row>
    <row r="49" spans="1:19" ht="14.25" hidden="1" customHeight="1" x14ac:dyDescent="0.25">
      <c r="A49" s="175">
        <f t="shared" si="18"/>
        <v>1</v>
      </c>
      <c r="B49" s="175">
        <f>Donnee_memoire!C26</f>
        <v>870</v>
      </c>
      <c r="C49" s="175">
        <f>Donnee_memoire!C71</f>
        <v>740</v>
      </c>
      <c r="E49" s="65">
        <f t="shared" si="12"/>
        <v>10</v>
      </c>
      <c r="F49" s="70" t="str">
        <f t="shared" si="21"/>
        <v>ce qui nous limite depuis longtemps</v>
      </c>
      <c r="G49" s="78">
        <f>ABS(Donnee_memoire!D35)</f>
        <v>4</v>
      </c>
      <c r="H49" s="285" t="str">
        <f>VLOOKUP($B58,annexe_01!$A:$J,3,FALSE)</f>
        <v>poitrine</v>
      </c>
      <c r="I49" s="177">
        <f>VLOOKUP($B58,annexe_01!$A:$J,10,FALSE)</f>
        <v>9</v>
      </c>
      <c r="J49" s="449" t="str">
        <f>VLOOKUP($B58,Interpretation_memoire!$A:$J,5,FALSE)</f>
        <v xml:space="preserve">n'a pas pu assumer son rôle de mère / peur de s'engager </v>
      </c>
      <c r="K49" s="450">
        <f t="shared" si="19"/>
        <v>540</v>
      </c>
      <c r="L49" s="383"/>
      <c r="M49" s="451">
        <f t="shared" si="14"/>
        <v>10</v>
      </c>
      <c r="N49" s="451" t="str">
        <f t="shared" si="22"/>
        <v>ce qui nous limite depuis longtemps</v>
      </c>
      <c r="O49" s="436">
        <f>ABS(Donnee_memoire!E35)</f>
        <v>0</v>
      </c>
      <c r="P49" s="436">
        <f>VLOOKUP($C58,annexe_01!$A:$J,3,FALSE)</f>
        <v>0</v>
      </c>
      <c r="Q49" s="434">
        <f>VLOOKUP($C58,annexe_01!$A:$J,10,FALSE)</f>
        <v>0</v>
      </c>
      <c r="R49" s="449" t="str">
        <f>VLOOKUP($C58,Interpretation_memoire!$A:$J,5,FALSE)</f>
        <v/>
      </c>
      <c r="S49" s="318">
        <f t="shared" si="20"/>
        <v>0</v>
      </c>
    </row>
    <row r="50" spans="1:19" x14ac:dyDescent="0.25">
      <c r="A50" s="175">
        <f t="shared" si="18"/>
        <v>2</v>
      </c>
      <c r="B50" s="175">
        <f>Donnee_memoire!C27</f>
        <v>510</v>
      </c>
      <c r="C50" s="175">
        <f>Donnee_memoire!C72</f>
        <v>510</v>
      </c>
      <c r="E50" s="56" t="str">
        <f t="shared" si="12"/>
        <v>A</v>
      </c>
      <c r="F50" s="276" t="s">
        <v>1095</v>
      </c>
      <c r="G50" s="76" t="s">
        <v>329</v>
      </c>
      <c r="H50" s="275" t="s">
        <v>781</v>
      </c>
      <c r="I50" s="76" t="s">
        <v>332</v>
      </c>
      <c r="J50" s="442" t="s">
        <v>330</v>
      </c>
      <c r="K50" s="443"/>
      <c r="L50" s="383"/>
      <c r="M50" s="444" t="str">
        <f t="shared" si="14"/>
        <v>A</v>
      </c>
      <c r="N50" s="442" t="s">
        <v>1095</v>
      </c>
      <c r="O50" s="445" t="s">
        <v>329</v>
      </c>
      <c r="P50" s="445" t="s">
        <v>781</v>
      </c>
      <c r="Q50" s="445" t="s">
        <v>332</v>
      </c>
      <c r="R50" s="442" t="s">
        <v>330</v>
      </c>
      <c r="S50" s="319"/>
    </row>
    <row r="51" spans="1:19" x14ac:dyDescent="0.25">
      <c r="A51" s="175">
        <f t="shared" si="18"/>
        <v>3</v>
      </c>
      <c r="B51" s="175">
        <f>Donnee_memoire!C28</f>
        <v>630</v>
      </c>
      <c r="C51" s="175">
        <f>Donnee_memoire!C73</f>
        <v>990</v>
      </c>
      <c r="E51" s="64">
        <f t="shared" si="12"/>
        <v>1</v>
      </c>
      <c r="F51" s="69" t="str">
        <f>F50</f>
        <v xml:space="preserve">ce dont nous avons toujours eu besoin : </v>
      </c>
      <c r="G51" s="77">
        <f>ABS(Donnee_memoire!D37)</f>
        <v>16</v>
      </c>
      <c r="H51" s="277" t="str">
        <f>VLOOKUP($B60,annexe_01!$A:$J,3,FALSE)</f>
        <v>malléole</v>
      </c>
      <c r="I51" s="177">
        <f>VLOOKUP($B60,annexe_01!$A:$J,10,FALSE)</f>
        <v>1</v>
      </c>
      <c r="J51" s="446" t="str">
        <f>VLOOKUP($B60,Interpretation_memoire!$A:$J,4,FALSE)</f>
        <v>mémoire de commandant militaire / de patriarche</v>
      </c>
      <c r="K51" s="447">
        <f t="shared" ref="K51:K60" si="23">$B60</f>
        <v>90</v>
      </c>
      <c r="L51" s="383"/>
      <c r="M51" s="448">
        <f t="shared" si="14"/>
        <v>1</v>
      </c>
      <c r="N51" s="448" t="str">
        <f>N50</f>
        <v xml:space="preserve">ce dont nous avons toujours eu besoin : </v>
      </c>
      <c r="O51" s="440">
        <f>ABS(Donnee_memoire!E37)</f>
        <v>20</v>
      </c>
      <c r="P51" s="431" t="str">
        <f>VLOOKUP($C60,annexe_01!$A:$J,3,FALSE)</f>
        <v>cuisse</v>
      </c>
      <c r="Q51" s="434">
        <f>VLOOKUP($C60,annexe_01!$A:$J,10,FALSE)</f>
        <v>3</v>
      </c>
      <c r="R51" s="446" t="str">
        <f>VLOOKUP($C60,Interpretation_memoire!$A:$J,4,FALSE)</f>
        <v>besoin d'un poste à responsabilité</v>
      </c>
      <c r="S51" s="317">
        <f t="shared" ref="S51:S60" si="24">$C60</f>
        <v>160</v>
      </c>
    </row>
    <row r="52" spans="1:19" x14ac:dyDescent="0.25">
      <c r="A52" s="175">
        <f t="shared" si="18"/>
        <v>4</v>
      </c>
      <c r="B52" s="175">
        <f>Donnee_memoire!C29</f>
        <v>1010</v>
      </c>
      <c r="C52" s="175">
        <f>Donnee_memoire!C74</f>
        <v>980</v>
      </c>
      <c r="E52" s="65">
        <f t="shared" si="12"/>
        <v>2</v>
      </c>
      <c r="F52" s="70" t="str">
        <f t="shared" ref="F52:F60" si="25">F51</f>
        <v xml:space="preserve">ce dont nous avons toujours eu besoin : </v>
      </c>
      <c r="G52" s="78">
        <f>ABS(Donnee_memoire!D38)</f>
        <v>14</v>
      </c>
      <c r="H52" s="285" t="str">
        <f>VLOOKUP($B61,annexe_01!$A:$J,3,FALSE)</f>
        <v>œil</v>
      </c>
      <c r="I52" s="177">
        <f>VLOOKUP($B61,annexe_01!$A:$J,10,FALSE)</f>
        <v>13</v>
      </c>
      <c r="J52" s="449" t="str">
        <f>VLOOKUP($B61,Interpretation_memoire!$A:$J,4,FALSE)</f>
        <v>s'être voilé la face / ne pas vouloir voir la réalité en face</v>
      </c>
      <c r="K52" s="450">
        <f t="shared" si="23"/>
        <v>940</v>
      </c>
      <c r="L52" s="383"/>
      <c r="M52" s="451">
        <f t="shared" si="14"/>
        <v>2</v>
      </c>
      <c r="N52" s="451" t="str">
        <f t="shared" ref="N52:N60" si="26">N51</f>
        <v xml:space="preserve">ce dont nous avons toujours eu besoin : </v>
      </c>
      <c r="O52" s="436">
        <f>ABS(Donnee_memoire!E38)</f>
        <v>12</v>
      </c>
      <c r="P52" s="436" t="str">
        <f>VLOOKUP($C61,annexe_01!$A:$J,3,FALSE)</f>
        <v>mollet/veines</v>
      </c>
      <c r="Q52" s="434">
        <f>VLOOKUP($C61,annexe_01!$A:$J,10,FALSE)</f>
        <v>2</v>
      </c>
      <c r="R52" s="449" t="str">
        <f>VLOOKUP($C61,Interpretation_memoire!$A:$J,4,FALSE)</f>
        <v>besoin d'être en communauté / secret de famille / trop attaché aux valeurs familliales</v>
      </c>
      <c r="S52" s="318">
        <f t="shared" si="24"/>
        <v>120</v>
      </c>
    </row>
    <row r="53" spans="1:19" x14ac:dyDescent="0.25">
      <c r="A53" s="175">
        <f t="shared" si="18"/>
        <v>5</v>
      </c>
      <c r="B53" s="175">
        <f>Donnee_memoire!C30</f>
        <v>980</v>
      </c>
      <c r="C53" s="175">
        <f>Donnee_memoire!C75</f>
        <v>0</v>
      </c>
      <c r="E53" s="64">
        <f t="shared" si="12"/>
        <v>3</v>
      </c>
      <c r="F53" s="69" t="str">
        <f t="shared" si="25"/>
        <v xml:space="preserve">ce dont nous avons toujours eu besoin : </v>
      </c>
      <c r="G53" s="77">
        <f>ABS(Donnee_memoire!D39)</f>
        <v>10</v>
      </c>
      <c r="H53" s="284" t="str">
        <f>VLOOKUP($B62,annexe_01!$A:$J,3,FALSE)</f>
        <v>lobe pariétal</v>
      </c>
      <c r="I53" s="177">
        <f>VLOOKUP($B62,annexe_01!$A:$J,10,FALSE)</f>
        <v>14</v>
      </c>
      <c r="J53" s="446" t="str">
        <f>VLOOKUP($B62,Interpretation_memoire!$A:$J,4,FALSE)</f>
        <v>mémoire de personne spirituelle / de médium / de guérisseur</v>
      </c>
      <c r="K53" s="447">
        <f t="shared" si="23"/>
        <v>1000</v>
      </c>
      <c r="L53" s="383"/>
      <c r="M53" s="448">
        <f t="shared" si="14"/>
        <v>3</v>
      </c>
      <c r="N53" s="448" t="str">
        <f t="shared" si="26"/>
        <v xml:space="preserve">ce dont nous avons toujours eu besoin : </v>
      </c>
      <c r="O53" s="440">
        <f>ABS(Donnee_memoire!E39)</f>
        <v>11</v>
      </c>
      <c r="P53" s="440" t="str">
        <f>VLOOKUP($C62,annexe_01!$A:$J,3,FALSE)</f>
        <v>diaphragme</v>
      </c>
      <c r="Q53" s="434">
        <f>VLOOKUP($C62,annexe_01!$A:$J,10,FALSE)</f>
        <v>9</v>
      </c>
      <c r="R53" s="446" t="str">
        <f>VLOOKUP($C62,Interpretation_memoire!$A:$J,4,FALSE)</f>
        <v>non-dits par rapport à la famille</v>
      </c>
      <c r="S53" s="317">
        <f t="shared" si="24"/>
        <v>550</v>
      </c>
    </row>
    <row r="54" spans="1:19" x14ac:dyDescent="0.25">
      <c r="A54" s="175">
        <f t="shared" si="18"/>
        <v>6</v>
      </c>
      <c r="B54" s="175">
        <f>Donnee_memoire!C31</f>
        <v>1030</v>
      </c>
      <c r="C54" s="175">
        <f>Donnee_memoire!C76</f>
        <v>0</v>
      </c>
      <c r="E54" s="65">
        <f t="shared" si="12"/>
        <v>4</v>
      </c>
      <c r="F54" s="70" t="str">
        <f t="shared" si="25"/>
        <v xml:space="preserve">ce dont nous avons toujours eu besoin : </v>
      </c>
      <c r="G54" s="78">
        <f>ABS(Donnee_memoire!D40)</f>
        <v>8</v>
      </c>
      <c r="H54" s="285" t="str">
        <f>VLOOKUP($B63,annexe_01!$A:$J,3,FALSE)</f>
        <v>cœur/nœud septal</v>
      </c>
      <c r="I54" s="177">
        <f>VLOOKUP($B63,annexe_01!$A:$J,10,FALSE)</f>
        <v>9</v>
      </c>
      <c r="J54" s="449" t="str">
        <f>VLOOKUP($B63,Interpretation_memoire!$A:$J,4,FALSE)</f>
        <v>s'être sacrifié pour ses parents / angoisse existentielle</v>
      </c>
      <c r="K54" s="450">
        <f t="shared" si="23"/>
        <v>600</v>
      </c>
      <c r="L54" s="383"/>
      <c r="M54" s="451">
        <f t="shared" si="14"/>
        <v>4</v>
      </c>
      <c r="N54" s="451" t="str">
        <f t="shared" si="26"/>
        <v xml:space="preserve">ce dont nous avons toujours eu besoin : </v>
      </c>
      <c r="O54" s="436">
        <f>ABS(Donnee_memoire!E40)</f>
        <v>11</v>
      </c>
      <c r="P54" s="436" t="str">
        <f>VLOOKUP($C63,annexe_01!$A:$J,3,FALSE)</f>
        <v>L4</v>
      </c>
      <c r="Q54" s="434">
        <f>VLOOKUP($C63,annexe_01!$A:$J,10,FALSE)</f>
        <v>7</v>
      </c>
      <c r="R54" s="449" t="str">
        <f>VLOOKUP($C63,Interpretation_memoire!$A:$J,4,FALSE)</f>
        <v>besoin de liberté</v>
      </c>
      <c r="S54" s="318">
        <f t="shared" si="24"/>
        <v>410</v>
      </c>
    </row>
    <row r="55" spans="1:19" x14ac:dyDescent="0.25">
      <c r="A55" s="175">
        <f t="shared" si="18"/>
        <v>7</v>
      </c>
      <c r="B55" s="175">
        <f>Donnee_memoire!C32</f>
        <v>720</v>
      </c>
      <c r="C55" s="175">
        <f>Donnee_memoire!C77</f>
        <v>0</v>
      </c>
      <c r="E55" s="64">
        <f t="shared" si="12"/>
        <v>5</v>
      </c>
      <c r="F55" s="69" t="str">
        <f t="shared" si="25"/>
        <v xml:space="preserve">ce dont nous avons toujours eu besoin : </v>
      </c>
      <c r="G55" s="77">
        <f>ABS(Donnee_memoire!D41)</f>
        <v>1</v>
      </c>
      <c r="H55" s="284" t="str">
        <f>VLOOKUP($B64,annexe_01!$A:$J,3,FALSE)</f>
        <v>tendon d'Achille</v>
      </c>
      <c r="I55" s="177">
        <f>VLOOKUP($B64,annexe_01!$A:$J,10,FALSE)</f>
        <v>2</v>
      </c>
      <c r="J55" s="446" t="str">
        <f>VLOOKUP($B64,Interpretation_memoire!$A:$J,4,FALSE)</f>
        <v>besoin d'une promotion / d'accéder à un rang social plus élevé</v>
      </c>
      <c r="K55" s="447">
        <f t="shared" si="23"/>
        <v>100</v>
      </c>
      <c r="L55" s="383"/>
      <c r="M55" s="448">
        <f t="shared" si="14"/>
        <v>5</v>
      </c>
      <c r="N55" s="448" t="str">
        <f t="shared" si="26"/>
        <v xml:space="preserve">ce dont nous avons toujours eu besoin : </v>
      </c>
      <c r="O55" s="440">
        <f>ABS(Donnee_memoire!E41)</f>
        <v>10</v>
      </c>
      <c r="P55" s="440" t="str">
        <f>VLOOKUP($C64,annexe_01!$A:$J,3,FALSE)</f>
        <v>L5</v>
      </c>
      <c r="Q55" s="434">
        <f>VLOOKUP($C64,annexe_01!$A:$J,10,FALSE)</f>
        <v>7</v>
      </c>
      <c r="R55" s="446" t="str">
        <f>VLOOKUP($C64,Interpretation_memoire!$A:$J,4,FALSE)</f>
        <v xml:space="preserve">besoin d'être valorisé / besoin d'être différent </v>
      </c>
      <c r="S55" s="317">
        <f t="shared" si="24"/>
        <v>400</v>
      </c>
    </row>
    <row r="56" spans="1:19" ht="15.75" hidden="1" x14ac:dyDescent="0.25">
      <c r="A56" s="175">
        <f t="shared" si="18"/>
        <v>8</v>
      </c>
      <c r="B56" s="175">
        <f>Donnee_memoire!C33</f>
        <v>800</v>
      </c>
      <c r="C56" s="175">
        <f>Donnee_memoire!C78</f>
        <v>0</v>
      </c>
      <c r="E56" s="65">
        <f t="shared" si="12"/>
        <v>6</v>
      </c>
      <c r="F56" s="70" t="str">
        <f t="shared" si="25"/>
        <v xml:space="preserve">ce dont nous avons toujours eu besoin : </v>
      </c>
      <c r="G56" s="63">
        <f>ABS(Donnee_memoire!D42)</f>
        <v>1</v>
      </c>
      <c r="H56" s="281" t="str">
        <f>VLOOKUP($B65,annexe_01!$A:$J,3,FALSE)</f>
        <v>astragale</v>
      </c>
      <c r="I56" s="177">
        <f>VLOOKUP($B65,annexe_01!$A:$J,10,FALSE)</f>
        <v>1</v>
      </c>
      <c r="J56" s="449" t="str">
        <f>VLOOKUP($B65,Interpretation_memoire!$A:$J,4,FALSE)</f>
        <v>recherche d'un conjoint sur qui s'appuyer / héritage bloqué lié aux grands-parents</v>
      </c>
      <c r="K56" s="450">
        <f t="shared" si="23"/>
        <v>70</v>
      </c>
      <c r="L56" s="383"/>
      <c r="M56" s="451">
        <f t="shared" si="14"/>
        <v>6</v>
      </c>
      <c r="N56" s="451" t="str">
        <f t="shared" si="26"/>
        <v xml:space="preserve">ce dont nous avons toujours eu besoin : </v>
      </c>
      <c r="O56" s="452">
        <f>ABS(Donnee_memoire!E42)</f>
        <v>9</v>
      </c>
      <c r="P56" s="452" t="str">
        <f>VLOOKUP($C65,annexe_01!$A:$J,3,FALSE)</f>
        <v>malléole</v>
      </c>
      <c r="Q56" s="434">
        <f>VLOOKUP($C65,annexe_01!$A:$J,10,FALSE)</f>
        <v>1</v>
      </c>
      <c r="R56" s="449" t="str">
        <f>VLOOKUP($C65,Interpretation_memoire!$A:$J,4,FALSE)</f>
        <v>mémoire de commandant militaire / de patriarche</v>
      </c>
      <c r="S56" s="318">
        <f t="shared" si="24"/>
        <v>90</v>
      </c>
    </row>
    <row r="57" spans="1:19" hidden="1" x14ac:dyDescent="0.25">
      <c r="A57" s="175">
        <f t="shared" si="18"/>
        <v>9</v>
      </c>
      <c r="B57" s="175">
        <f>Donnee_memoire!C34</f>
        <v>990</v>
      </c>
      <c r="C57" s="175">
        <f>Donnee_memoire!C79</f>
        <v>0</v>
      </c>
      <c r="E57" s="64">
        <f t="shared" si="12"/>
        <v>7</v>
      </c>
      <c r="F57" s="69" t="str">
        <f t="shared" si="25"/>
        <v xml:space="preserve">ce dont nous avons toujours eu besoin : </v>
      </c>
      <c r="G57" s="77">
        <f>ABS(Donnee_memoire!D43)</f>
        <v>0</v>
      </c>
      <c r="H57" s="284">
        <f>VLOOKUP($B66,annexe_01!$A:$J,3,FALSE)</f>
        <v>0</v>
      </c>
      <c r="I57" s="177">
        <f>VLOOKUP($B66,annexe_01!$A:$J,10,FALSE)</f>
        <v>0</v>
      </c>
      <c r="J57" s="446" t="str">
        <f>VLOOKUP($B66,Interpretation_memoire!$A:$J,4,FALSE)</f>
        <v/>
      </c>
      <c r="K57" s="447">
        <f t="shared" si="23"/>
        <v>0</v>
      </c>
      <c r="L57" s="383"/>
      <c r="M57" s="448">
        <f t="shared" si="14"/>
        <v>7</v>
      </c>
      <c r="N57" s="448" t="str">
        <f t="shared" si="26"/>
        <v xml:space="preserve">ce dont nous avons toujours eu besoin : </v>
      </c>
      <c r="O57" s="440">
        <f>ABS(Donnee_memoire!E43)</f>
        <v>8</v>
      </c>
      <c r="P57" s="440" t="str">
        <f>VLOOKUP($C66,annexe_01!$A:$J,3,FALSE)</f>
        <v>amygdale (cerveau)</v>
      </c>
      <c r="Q57" s="434">
        <f>VLOOKUP($C66,annexe_01!$A:$J,10,FALSE)</f>
        <v>13</v>
      </c>
      <c r="R57" s="446" t="str">
        <f>VLOOKUP($C66,Interpretation_memoire!$A:$J,4,FALSE)</f>
        <v>mémoire d'artiste</v>
      </c>
      <c r="S57" s="317">
        <f t="shared" si="24"/>
        <v>920</v>
      </c>
    </row>
    <row r="58" spans="1:19" hidden="1" x14ac:dyDescent="0.25">
      <c r="A58" s="175">
        <f t="shared" si="18"/>
        <v>10</v>
      </c>
      <c r="B58" s="175">
        <f>Donnee_memoire!C35</f>
        <v>540</v>
      </c>
      <c r="C58" s="175">
        <f>Donnee_memoire!C80</f>
        <v>0</v>
      </c>
      <c r="E58" s="65">
        <f t="shared" si="12"/>
        <v>8</v>
      </c>
      <c r="F58" s="70" t="str">
        <f t="shared" si="25"/>
        <v xml:space="preserve">ce dont nous avons toujours eu besoin : </v>
      </c>
      <c r="G58" s="78">
        <f>ABS(Donnee_memoire!D44)</f>
        <v>0</v>
      </c>
      <c r="H58" s="285">
        <f>VLOOKUP($B67,annexe_01!$A:$J,3,FALSE)</f>
        <v>0</v>
      </c>
      <c r="I58" s="177">
        <f>VLOOKUP($B67,annexe_01!$A:$J,10,FALSE)</f>
        <v>0</v>
      </c>
      <c r="J58" s="449" t="str">
        <f>VLOOKUP($B67,Interpretation_memoire!$A:$J,4,FALSE)</f>
        <v/>
      </c>
      <c r="K58" s="450">
        <f t="shared" si="23"/>
        <v>0</v>
      </c>
      <c r="L58" s="383"/>
      <c r="M58" s="451">
        <f t="shared" si="14"/>
        <v>8</v>
      </c>
      <c r="N58" s="451" t="str">
        <f t="shared" si="26"/>
        <v xml:space="preserve">ce dont nous avons toujours eu besoin : </v>
      </c>
      <c r="O58" s="436">
        <f>ABS(Donnee_memoire!E44)</f>
        <v>8</v>
      </c>
      <c r="P58" s="436" t="str">
        <f>VLOOKUP($C67,annexe_01!$A:$J,3,FALSE)</f>
        <v>nombril</v>
      </c>
      <c r="Q58" s="434">
        <f>VLOOKUP($C67,annexe_01!$A:$J,10,FALSE)</f>
        <v>7</v>
      </c>
      <c r="R58" s="449" t="str">
        <f>VLOOKUP($C67,Interpretation_memoire!$A:$J,4,FALSE)</f>
        <v xml:space="preserve">besoin de trouver sa place / mère envahissante </v>
      </c>
      <c r="S58" s="318">
        <f t="shared" si="24"/>
        <v>370</v>
      </c>
    </row>
    <row r="59" spans="1:19" hidden="1" x14ac:dyDescent="0.25">
      <c r="A59" s="175" t="str">
        <f t="shared" si="18"/>
        <v>A</v>
      </c>
      <c r="B59" s="175" t="str">
        <f>Donnee_memoire!C36</f>
        <v>Droite</v>
      </c>
      <c r="C59" s="175" t="str">
        <f>Donnee_memoire!C81</f>
        <v>Gauche</v>
      </c>
      <c r="E59" s="64">
        <f t="shared" si="12"/>
        <v>9</v>
      </c>
      <c r="F59" s="69" t="str">
        <f t="shared" si="25"/>
        <v xml:space="preserve">ce dont nous avons toujours eu besoin : </v>
      </c>
      <c r="G59" s="77">
        <f>ABS(Donnee_memoire!D45)</f>
        <v>0</v>
      </c>
      <c r="H59" s="284">
        <f>VLOOKUP($B68,annexe_01!$A:$J,3,FALSE)</f>
        <v>0</v>
      </c>
      <c r="I59" s="177">
        <f>VLOOKUP($B68,annexe_01!$A:$J,10,FALSE)</f>
        <v>0</v>
      </c>
      <c r="J59" s="446" t="str">
        <f>VLOOKUP($B68,Interpretation_memoire!$A:$J,4,FALSE)</f>
        <v/>
      </c>
      <c r="K59" s="447">
        <f t="shared" si="23"/>
        <v>0</v>
      </c>
      <c r="L59" s="383"/>
      <c r="M59" s="448">
        <f t="shared" si="14"/>
        <v>9</v>
      </c>
      <c r="N59" s="448" t="str">
        <f t="shared" si="26"/>
        <v xml:space="preserve">ce dont nous avons toujours eu besoin : </v>
      </c>
      <c r="O59" s="440">
        <f>ABS(Donnee_memoire!E45)</f>
        <v>7</v>
      </c>
      <c r="P59" s="440" t="str">
        <f>VLOOKUP($C68,annexe_01!$A:$J,3,FALSE)</f>
        <v>œil</v>
      </c>
      <c r="Q59" s="434">
        <f>VLOOKUP($C68,annexe_01!$A:$J,10,FALSE)</f>
        <v>13</v>
      </c>
      <c r="R59" s="446" t="str">
        <f>VLOOKUP($C68,Interpretation_memoire!$A:$J,4,FALSE)</f>
        <v>s'être voilé la face / ne pas vouloir voir la réalité en face</v>
      </c>
      <c r="S59" s="317">
        <f t="shared" si="24"/>
        <v>940</v>
      </c>
    </row>
    <row r="60" spans="1:19" hidden="1" x14ac:dyDescent="0.25">
      <c r="A60" s="175">
        <f t="shared" si="18"/>
        <v>1</v>
      </c>
      <c r="B60" s="175">
        <f>Donnee_memoire!C37</f>
        <v>90</v>
      </c>
      <c r="C60" s="175">
        <f>Donnee_memoire!C82</f>
        <v>160</v>
      </c>
      <c r="E60" s="65">
        <f t="shared" si="12"/>
        <v>10</v>
      </c>
      <c r="F60" s="70" t="str">
        <f t="shared" si="25"/>
        <v xml:space="preserve">ce dont nous avons toujours eu besoin : </v>
      </c>
      <c r="G60" s="78">
        <f>ABS(Donnee_memoire!D46)</f>
        <v>0</v>
      </c>
      <c r="H60" s="285">
        <f>VLOOKUP($B69,annexe_01!$A:$J,3,FALSE)</f>
        <v>0</v>
      </c>
      <c r="I60" s="177">
        <f>VLOOKUP($B69,annexe_01!$A:$J,10,FALSE)</f>
        <v>0</v>
      </c>
      <c r="J60" s="449" t="str">
        <f>VLOOKUP($B69,Interpretation_memoire!$A:$J,4,FALSE)</f>
        <v/>
      </c>
      <c r="K60" s="450">
        <f t="shared" si="23"/>
        <v>0</v>
      </c>
      <c r="L60" s="383"/>
      <c r="M60" s="451">
        <f t="shared" si="14"/>
        <v>10</v>
      </c>
      <c r="N60" s="451" t="str">
        <f t="shared" si="26"/>
        <v xml:space="preserve">ce dont nous avons toujours eu besoin : </v>
      </c>
      <c r="O60" s="436">
        <f>ABS(Donnee_memoire!E46)</f>
        <v>6</v>
      </c>
      <c r="P60" s="436" t="str">
        <f>VLOOKUP($C69,annexe_01!$A:$J,3,FALSE)</f>
        <v>cortex somato-sensitif</v>
      </c>
      <c r="Q60" s="434">
        <f>VLOOKUP($C69,annexe_01!$A:$J,10,FALSE)</f>
        <v>15</v>
      </c>
      <c r="R60" s="449" t="str">
        <f>VLOOKUP($C69,Interpretation_memoire!$A:$J,4,FALSE)</f>
        <v>mémoire de nomade / besoin de contrôler les autres / besoin d'attention de la part du père ou de ses enfants</v>
      </c>
      <c r="S60" s="318">
        <f t="shared" si="24"/>
        <v>1050</v>
      </c>
    </row>
    <row r="61" spans="1:19" x14ac:dyDescent="0.25">
      <c r="A61" s="175">
        <f t="shared" si="18"/>
        <v>2</v>
      </c>
      <c r="B61" s="175">
        <f>Donnee_memoire!C38</f>
        <v>940</v>
      </c>
      <c r="C61" s="175">
        <f>Donnee_memoire!C83</f>
        <v>120</v>
      </c>
    </row>
    <row r="62" spans="1:19" x14ac:dyDescent="0.25">
      <c r="A62" s="175">
        <f t="shared" si="18"/>
        <v>3</v>
      </c>
      <c r="B62" s="175">
        <f>Donnee_memoire!C39</f>
        <v>1000</v>
      </c>
      <c r="C62" s="175">
        <f>Donnee_memoire!C84</f>
        <v>550</v>
      </c>
    </row>
    <row r="63" spans="1:19" x14ac:dyDescent="0.25">
      <c r="A63" s="175">
        <f t="shared" si="18"/>
        <v>4</v>
      </c>
      <c r="B63" s="175">
        <f>Donnee_memoire!C40</f>
        <v>600</v>
      </c>
      <c r="C63" s="175">
        <f>Donnee_memoire!C85</f>
        <v>410</v>
      </c>
    </row>
    <row r="64" spans="1:19" x14ac:dyDescent="0.25">
      <c r="A64" s="175">
        <f t="shared" si="18"/>
        <v>5</v>
      </c>
      <c r="B64" s="175">
        <f>Donnee_memoire!C41</f>
        <v>100</v>
      </c>
      <c r="C64" s="175">
        <f>Donnee_memoire!C86</f>
        <v>400</v>
      </c>
    </row>
    <row r="65" spans="1:3" x14ac:dyDescent="0.25">
      <c r="A65" s="175">
        <f t="shared" si="18"/>
        <v>6</v>
      </c>
      <c r="B65" s="175">
        <f>Donnee_memoire!C42</f>
        <v>70</v>
      </c>
      <c r="C65" s="175">
        <f>Donnee_memoire!C87</f>
        <v>90</v>
      </c>
    </row>
    <row r="66" spans="1:3" x14ac:dyDescent="0.25">
      <c r="A66" s="175">
        <f t="shared" si="18"/>
        <v>7</v>
      </c>
      <c r="B66" s="175">
        <f>Donnee_memoire!C43</f>
        <v>0</v>
      </c>
      <c r="C66" s="175">
        <f>Donnee_memoire!C88</f>
        <v>920</v>
      </c>
    </row>
    <row r="67" spans="1:3" x14ac:dyDescent="0.25">
      <c r="A67" s="175">
        <f t="shared" si="18"/>
        <v>8</v>
      </c>
      <c r="B67" s="175">
        <f>Donnee_memoire!C44</f>
        <v>0</v>
      </c>
      <c r="C67" s="175">
        <f>Donnee_memoire!C89</f>
        <v>370</v>
      </c>
    </row>
    <row r="68" spans="1:3" x14ac:dyDescent="0.25">
      <c r="A68" s="175">
        <f t="shared" si="18"/>
        <v>9</v>
      </c>
      <c r="B68" s="175">
        <f>Donnee_memoire!C45</f>
        <v>0</v>
      </c>
      <c r="C68" s="175">
        <f>Donnee_memoire!C90</f>
        <v>940</v>
      </c>
    </row>
    <row r="69" spans="1:3" x14ac:dyDescent="0.25">
      <c r="A69" s="175">
        <f t="shared" si="18"/>
        <v>10</v>
      </c>
      <c r="B69" s="175">
        <f>Donnee_memoire!C46</f>
        <v>0</v>
      </c>
      <c r="C69" s="175">
        <f>Donnee_memoire!C91</f>
        <v>1050</v>
      </c>
    </row>
    <row r="104" ht="15" customHeight="1" x14ac:dyDescent="0.25"/>
  </sheetData>
  <autoFilter ref="M16:N60">
    <filterColumn colId="0">
      <filters>
        <filter val="1"/>
        <filter val="2"/>
        <filter val="3"/>
        <filter val="4"/>
        <filter val="5"/>
        <filter val="A"/>
      </filters>
    </filterColumn>
  </autoFilter>
  <mergeCells count="1">
    <mergeCell ref="E6:S6"/>
  </mergeCells>
  <conditionalFormatting sqref="I18">
    <cfRule type="expression" dxfId="3004" priority="556">
      <formula>IF(I18=15,TRUE,FALSE)</formula>
    </cfRule>
    <cfRule type="expression" dxfId="3003" priority="557">
      <formula>IF(I18=14,TRUE,FALSE)</formula>
    </cfRule>
    <cfRule type="expression" dxfId="3002" priority="558">
      <formula>IF(I18=13,TRUE,FALSE)</formula>
    </cfRule>
    <cfRule type="expression" dxfId="3001" priority="559">
      <formula>IF(I18=12,TRUE,FALSE)</formula>
    </cfRule>
    <cfRule type="expression" dxfId="3000" priority="560">
      <formula>IF(I18=11,TRUE,FALSE)</formula>
    </cfRule>
    <cfRule type="expression" dxfId="2999" priority="561">
      <formula>IF(I18=10,TRUE,FALSE)</formula>
    </cfRule>
    <cfRule type="expression" dxfId="2998" priority="562">
      <formula>IF(I18=9,TRUE,FALSE)</formula>
    </cfRule>
    <cfRule type="expression" dxfId="2997" priority="563">
      <formula>IF(I18=8,TRUE,FALSE)</formula>
    </cfRule>
    <cfRule type="expression" dxfId="2996" priority="564">
      <formula>IF(I18=7,TRUE,FALSE)</formula>
    </cfRule>
    <cfRule type="expression" dxfId="2995" priority="565">
      <formula>IF(I18=6,TRUE,FALSE)</formula>
    </cfRule>
    <cfRule type="expression" dxfId="2994" priority="566">
      <formula>IF(I18=5,TRUE,FALSE)</formula>
    </cfRule>
    <cfRule type="expression" dxfId="2993" priority="567">
      <formula>IF(I18=4,TRUE,FALSE)</formula>
    </cfRule>
    <cfRule type="expression" dxfId="2992" priority="568">
      <formula>IF(I18=3,TRUE,FALSE)</formula>
    </cfRule>
    <cfRule type="expression" dxfId="2991" priority="569">
      <formula>IF(I18=2,TRUE,FALSE)</formula>
    </cfRule>
    <cfRule type="expression" dxfId="2990" priority="570">
      <formula>IF(I18=1,TRUE,FALSE)</formula>
    </cfRule>
  </conditionalFormatting>
  <conditionalFormatting sqref="I19:I27">
    <cfRule type="expression" dxfId="2989" priority="541">
      <formula>IF(I19=15,TRUE,FALSE)</formula>
    </cfRule>
    <cfRule type="expression" dxfId="2988" priority="542">
      <formula>IF(I19=14,TRUE,FALSE)</formula>
    </cfRule>
    <cfRule type="expression" dxfId="2987" priority="543">
      <formula>IF(I19=13,TRUE,FALSE)</formula>
    </cfRule>
    <cfRule type="expression" dxfId="2986" priority="544">
      <formula>IF(I19=12,TRUE,FALSE)</formula>
    </cfRule>
    <cfRule type="expression" dxfId="2985" priority="545">
      <formula>IF(I19=11,TRUE,FALSE)</formula>
    </cfRule>
    <cfRule type="expression" dxfId="2984" priority="546">
      <formula>IF(I19=10,TRUE,FALSE)</formula>
    </cfRule>
    <cfRule type="expression" dxfId="2983" priority="547">
      <formula>IF(I19=9,TRUE,FALSE)</formula>
    </cfRule>
    <cfRule type="expression" dxfId="2982" priority="548">
      <formula>IF(I19=8,TRUE,FALSE)</formula>
    </cfRule>
    <cfRule type="expression" dxfId="2981" priority="549">
      <formula>IF(I19=7,TRUE,FALSE)</formula>
    </cfRule>
    <cfRule type="expression" dxfId="2980" priority="550">
      <formula>IF(I19=6,TRUE,FALSE)</formula>
    </cfRule>
    <cfRule type="expression" dxfId="2979" priority="551">
      <formula>IF(I19=5,TRUE,FALSE)</formula>
    </cfRule>
    <cfRule type="expression" dxfId="2978" priority="552">
      <formula>IF(I19=4,TRUE,FALSE)</formula>
    </cfRule>
    <cfRule type="expression" dxfId="2977" priority="553">
      <formula>IF(I19=3,TRUE,FALSE)</formula>
    </cfRule>
    <cfRule type="expression" dxfId="2976" priority="554">
      <formula>IF(I19=2,TRUE,FALSE)</formula>
    </cfRule>
    <cfRule type="expression" dxfId="2975" priority="555">
      <formula>IF(I19=1,TRUE,FALSE)</formula>
    </cfRule>
  </conditionalFormatting>
  <conditionalFormatting sqref="I29">
    <cfRule type="expression" dxfId="2974" priority="526">
      <formula>IF(I29=15,TRUE,FALSE)</formula>
    </cfRule>
    <cfRule type="expression" dxfId="2973" priority="527">
      <formula>IF(I29=14,TRUE,FALSE)</formula>
    </cfRule>
    <cfRule type="expression" dxfId="2972" priority="528">
      <formula>IF(I29=13,TRUE,FALSE)</formula>
    </cfRule>
    <cfRule type="expression" dxfId="2971" priority="529">
      <formula>IF(I29=12,TRUE,FALSE)</formula>
    </cfRule>
    <cfRule type="expression" dxfId="2970" priority="530">
      <formula>IF(I29=11,TRUE,FALSE)</formula>
    </cfRule>
    <cfRule type="expression" dxfId="2969" priority="531">
      <formula>IF(I29=10,TRUE,FALSE)</formula>
    </cfRule>
    <cfRule type="expression" dxfId="2968" priority="532">
      <formula>IF(I29=9,TRUE,FALSE)</formula>
    </cfRule>
    <cfRule type="expression" dxfId="2967" priority="533">
      <formula>IF(I29=8,TRUE,FALSE)</formula>
    </cfRule>
    <cfRule type="expression" dxfId="2966" priority="534">
      <formula>IF(I29=7,TRUE,FALSE)</formula>
    </cfRule>
    <cfRule type="expression" dxfId="2965" priority="535">
      <formula>IF(I29=6,TRUE,FALSE)</formula>
    </cfRule>
    <cfRule type="expression" dxfId="2964" priority="536">
      <formula>IF(I29=5,TRUE,FALSE)</formula>
    </cfRule>
    <cfRule type="expression" dxfId="2963" priority="537">
      <formula>IF(I29=4,TRUE,FALSE)</formula>
    </cfRule>
    <cfRule type="expression" dxfId="2962" priority="538">
      <formula>IF(I29=3,TRUE,FALSE)</formula>
    </cfRule>
    <cfRule type="expression" dxfId="2961" priority="539">
      <formula>IF(I29=2,TRUE,FALSE)</formula>
    </cfRule>
    <cfRule type="expression" dxfId="2960" priority="540">
      <formula>IF(I29=1,TRUE,FALSE)</formula>
    </cfRule>
  </conditionalFormatting>
  <conditionalFormatting sqref="I30:I38">
    <cfRule type="expression" dxfId="2959" priority="511">
      <formula>IF(I30=15,TRUE,FALSE)</formula>
    </cfRule>
    <cfRule type="expression" dxfId="2958" priority="512">
      <formula>IF(I30=14,TRUE,FALSE)</formula>
    </cfRule>
    <cfRule type="expression" dxfId="2957" priority="513">
      <formula>IF(I30=13,TRUE,FALSE)</formula>
    </cfRule>
    <cfRule type="expression" dxfId="2956" priority="514">
      <formula>IF(I30=12,TRUE,FALSE)</formula>
    </cfRule>
    <cfRule type="expression" dxfId="2955" priority="515">
      <formula>IF(I30=11,TRUE,FALSE)</formula>
    </cfRule>
    <cfRule type="expression" dxfId="2954" priority="516">
      <formula>IF(I30=10,TRUE,FALSE)</formula>
    </cfRule>
    <cfRule type="expression" dxfId="2953" priority="517">
      <formula>IF(I30=9,TRUE,FALSE)</formula>
    </cfRule>
    <cfRule type="expression" dxfId="2952" priority="518">
      <formula>IF(I30=8,TRUE,FALSE)</formula>
    </cfRule>
    <cfRule type="expression" dxfId="2951" priority="519">
      <formula>IF(I30=7,TRUE,FALSE)</formula>
    </cfRule>
    <cfRule type="expression" dxfId="2950" priority="520">
      <formula>IF(I30=6,TRUE,FALSE)</formula>
    </cfRule>
    <cfRule type="expression" dxfId="2949" priority="521">
      <formula>IF(I30=5,TRUE,FALSE)</formula>
    </cfRule>
    <cfRule type="expression" dxfId="2948" priority="522">
      <formula>IF(I30=4,TRUE,FALSE)</formula>
    </cfRule>
    <cfRule type="expression" dxfId="2947" priority="523">
      <formula>IF(I30=3,TRUE,FALSE)</formula>
    </cfRule>
    <cfRule type="expression" dxfId="2946" priority="524">
      <formula>IF(I30=2,TRUE,FALSE)</formula>
    </cfRule>
    <cfRule type="expression" dxfId="2945" priority="525">
      <formula>IF(I30=1,TRUE,FALSE)</formula>
    </cfRule>
  </conditionalFormatting>
  <conditionalFormatting sqref="I51">
    <cfRule type="expression" dxfId="2944" priority="466">
      <formula>IF(I51=15,TRUE,FALSE)</formula>
    </cfRule>
    <cfRule type="expression" dxfId="2943" priority="467">
      <formula>IF(I51=14,TRUE,FALSE)</formula>
    </cfRule>
    <cfRule type="expression" dxfId="2942" priority="468">
      <formula>IF(I51=13,TRUE,FALSE)</formula>
    </cfRule>
    <cfRule type="expression" dxfId="2941" priority="469">
      <formula>IF(I51=12,TRUE,FALSE)</formula>
    </cfRule>
    <cfRule type="expression" dxfId="2940" priority="470">
      <formula>IF(I51=11,TRUE,FALSE)</formula>
    </cfRule>
    <cfRule type="expression" dxfId="2939" priority="471">
      <formula>IF(I51=10,TRUE,FALSE)</formula>
    </cfRule>
    <cfRule type="expression" dxfId="2938" priority="472">
      <formula>IF(I51=9,TRUE,FALSE)</formula>
    </cfRule>
    <cfRule type="expression" dxfId="2937" priority="473">
      <formula>IF(I51=8,TRUE,FALSE)</formula>
    </cfRule>
    <cfRule type="expression" dxfId="2936" priority="474">
      <formula>IF(I51=7,TRUE,FALSE)</formula>
    </cfRule>
    <cfRule type="expression" dxfId="2935" priority="475">
      <formula>IF(I51=6,TRUE,FALSE)</formula>
    </cfRule>
    <cfRule type="expression" dxfId="2934" priority="476">
      <formula>IF(I51=5,TRUE,FALSE)</formula>
    </cfRule>
    <cfRule type="expression" dxfId="2933" priority="477">
      <formula>IF(I51=4,TRUE,FALSE)</formula>
    </cfRule>
    <cfRule type="expression" dxfId="2932" priority="478">
      <formula>IF(I51=3,TRUE,FALSE)</formula>
    </cfRule>
    <cfRule type="expression" dxfId="2931" priority="479">
      <formula>IF(I51=2,TRUE,FALSE)</formula>
    </cfRule>
    <cfRule type="expression" dxfId="2930" priority="480">
      <formula>IF(I51=1,TRUE,FALSE)</formula>
    </cfRule>
  </conditionalFormatting>
  <conditionalFormatting sqref="I52:I60">
    <cfRule type="expression" dxfId="2929" priority="451">
      <formula>IF(I52=15,TRUE,FALSE)</formula>
    </cfRule>
    <cfRule type="expression" dxfId="2928" priority="452">
      <formula>IF(I52=14,TRUE,FALSE)</formula>
    </cfRule>
    <cfRule type="expression" dxfId="2927" priority="453">
      <formula>IF(I52=13,TRUE,FALSE)</formula>
    </cfRule>
    <cfRule type="expression" dxfId="2926" priority="454">
      <formula>IF(I52=12,TRUE,FALSE)</formula>
    </cfRule>
    <cfRule type="expression" dxfId="2925" priority="455">
      <formula>IF(I52=11,TRUE,FALSE)</formula>
    </cfRule>
    <cfRule type="expression" dxfId="2924" priority="456">
      <formula>IF(I52=10,TRUE,FALSE)</formula>
    </cfRule>
    <cfRule type="expression" dxfId="2923" priority="457">
      <formula>IF(I52=9,TRUE,FALSE)</formula>
    </cfRule>
    <cfRule type="expression" dxfId="2922" priority="458">
      <formula>IF(I52=8,TRUE,FALSE)</formula>
    </cfRule>
    <cfRule type="expression" dxfId="2921" priority="459">
      <formula>IF(I52=7,TRUE,FALSE)</formula>
    </cfRule>
    <cfRule type="expression" dxfId="2920" priority="460">
      <formula>IF(I52=6,TRUE,FALSE)</formula>
    </cfRule>
    <cfRule type="expression" dxfId="2919" priority="461">
      <formula>IF(I52=5,TRUE,FALSE)</formula>
    </cfRule>
    <cfRule type="expression" dxfId="2918" priority="462">
      <formula>IF(I52=4,TRUE,FALSE)</formula>
    </cfRule>
    <cfRule type="expression" dxfId="2917" priority="463">
      <formula>IF(I52=3,TRUE,FALSE)</formula>
    </cfRule>
    <cfRule type="expression" dxfId="2916" priority="464">
      <formula>IF(I52=2,TRUE,FALSE)</formula>
    </cfRule>
    <cfRule type="expression" dxfId="2915" priority="465">
      <formula>IF(I52=1,TRUE,FALSE)</formula>
    </cfRule>
  </conditionalFormatting>
  <conditionalFormatting sqref="I40">
    <cfRule type="expression" dxfId="2914" priority="496">
      <formula>IF(I40=15,TRUE,FALSE)</formula>
    </cfRule>
    <cfRule type="expression" dxfId="2913" priority="497">
      <formula>IF(I40=14,TRUE,FALSE)</formula>
    </cfRule>
    <cfRule type="expression" dxfId="2912" priority="498">
      <formula>IF(I40=13,TRUE,FALSE)</formula>
    </cfRule>
    <cfRule type="expression" dxfId="2911" priority="499">
      <formula>IF(I40=12,TRUE,FALSE)</formula>
    </cfRule>
    <cfRule type="expression" dxfId="2910" priority="500">
      <formula>IF(I40=11,TRUE,FALSE)</formula>
    </cfRule>
    <cfRule type="expression" dxfId="2909" priority="501">
      <formula>IF(I40=10,TRUE,FALSE)</formula>
    </cfRule>
    <cfRule type="expression" dxfId="2908" priority="502">
      <formula>IF(I40=9,TRUE,FALSE)</formula>
    </cfRule>
    <cfRule type="expression" dxfId="2907" priority="503">
      <formula>IF(I40=8,TRUE,FALSE)</formula>
    </cfRule>
    <cfRule type="expression" dxfId="2906" priority="504">
      <formula>IF(I40=7,TRUE,FALSE)</formula>
    </cfRule>
    <cfRule type="expression" dxfId="2905" priority="505">
      <formula>IF(I40=6,TRUE,FALSE)</formula>
    </cfRule>
    <cfRule type="expression" dxfId="2904" priority="506">
      <formula>IF(I40=5,TRUE,FALSE)</formula>
    </cfRule>
    <cfRule type="expression" dxfId="2903" priority="507">
      <formula>IF(I40=4,TRUE,FALSE)</formula>
    </cfRule>
    <cfRule type="expression" dxfId="2902" priority="508">
      <formula>IF(I40=3,TRUE,FALSE)</formula>
    </cfRule>
    <cfRule type="expression" dxfId="2901" priority="509">
      <formula>IF(I40=2,TRUE,FALSE)</formula>
    </cfRule>
    <cfRule type="expression" dxfId="2900" priority="510">
      <formula>IF(I40=1,TRUE,FALSE)</formula>
    </cfRule>
  </conditionalFormatting>
  <conditionalFormatting sqref="I41:I49">
    <cfRule type="expression" dxfId="2899" priority="481">
      <formula>IF(I41=15,TRUE,FALSE)</formula>
    </cfRule>
    <cfRule type="expression" dxfId="2898" priority="482">
      <formula>IF(I41=14,TRUE,FALSE)</formula>
    </cfRule>
    <cfRule type="expression" dxfId="2897" priority="483">
      <formula>IF(I41=13,TRUE,FALSE)</formula>
    </cfRule>
    <cfRule type="expression" dxfId="2896" priority="484">
      <formula>IF(I41=12,TRUE,FALSE)</formula>
    </cfRule>
    <cfRule type="expression" dxfId="2895" priority="485">
      <formula>IF(I41=11,TRUE,FALSE)</formula>
    </cfRule>
    <cfRule type="expression" dxfId="2894" priority="486">
      <formula>IF(I41=10,TRUE,FALSE)</formula>
    </cfRule>
    <cfRule type="expression" dxfId="2893" priority="487">
      <formula>IF(I41=9,TRUE,FALSE)</formula>
    </cfRule>
    <cfRule type="expression" dxfId="2892" priority="488">
      <formula>IF(I41=8,TRUE,FALSE)</formula>
    </cfRule>
    <cfRule type="expression" dxfId="2891" priority="489">
      <formula>IF(I41=7,TRUE,FALSE)</formula>
    </cfRule>
    <cfRule type="expression" dxfId="2890" priority="490">
      <formula>IF(I41=6,TRUE,FALSE)</formula>
    </cfRule>
    <cfRule type="expression" dxfId="2889" priority="491">
      <formula>IF(I41=5,TRUE,FALSE)</formula>
    </cfRule>
    <cfRule type="expression" dxfId="2888" priority="492">
      <formula>IF(I41=4,TRUE,FALSE)</formula>
    </cfRule>
    <cfRule type="expression" dxfId="2887" priority="493">
      <formula>IF(I41=3,TRUE,FALSE)</formula>
    </cfRule>
    <cfRule type="expression" dxfId="2886" priority="494">
      <formula>IF(I41=2,TRUE,FALSE)</formula>
    </cfRule>
    <cfRule type="expression" dxfId="2885" priority="495">
      <formula>IF(I41=1,TRUE,FALSE)</formula>
    </cfRule>
  </conditionalFormatting>
  <conditionalFormatting sqref="I11:I13">
    <cfRule type="expression" dxfId="2884" priority="151">
      <formula>IF(I11=15,TRUE,FALSE)</formula>
    </cfRule>
    <cfRule type="expression" dxfId="2883" priority="152">
      <formula>IF(I11=14,TRUE,FALSE)</formula>
    </cfRule>
    <cfRule type="expression" dxfId="2882" priority="153">
      <formula>IF(I11=13,TRUE,FALSE)</formula>
    </cfRule>
    <cfRule type="expression" dxfId="2881" priority="154">
      <formula>IF(I11=12,TRUE,FALSE)</formula>
    </cfRule>
    <cfRule type="expression" dxfId="2880" priority="155">
      <formula>IF(I11=11,TRUE,FALSE)</formula>
    </cfRule>
    <cfRule type="expression" dxfId="2879" priority="156">
      <formula>IF(I11=10,TRUE,FALSE)</formula>
    </cfRule>
    <cfRule type="expression" dxfId="2878" priority="157">
      <formula>IF(I11=9,TRUE,FALSE)</formula>
    </cfRule>
    <cfRule type="expression" dxfId="2877" priority="158">
      <formula>IF(I11=8,TRUE,FALSE)</formula>
    </cfRule>
    <cfRule type="expression" dxfId="2876" priority="159">
      <formula>IF(I11=7,TRUE,FALSE)</formula>
    </cfRule>
    <cfRule type="expression" dxfId="2875" priority="160">
      <formula>IF(I11=6,TRUE,FALSE)</formula>
    </cfRule>
    <cfRule type="expression" dxfId="2874" priority="161">
      <formula>IF(I11=5,TRUE,FALSE)</formula>
    </cfRule>
    <cfRule type="expression" dxfId="2873" priority="162">
      <formula>IF(I11=4,TRUE,FALSE)</formula>
    </cfRule>
    <cfRule type="expression" dxfId="2872" priority="163">
      <formula>IF(I11=3,TRUE,FALSE)</formula>
    </cfRule>
    <cfRule type="expression" dxfId="2871" priority="164">
      <formula>IF(I11=2,TRUE,FALSE)</formula>
    </cfRule>
    <cfRule type="expression" dxfId="2870" priority="165">
      <formula>IF(I11=1,TRUE,FALSE)</formula>
    </cfRule>
  </conditionalFormatting>
  <conditionalFormatting sqref="I10">
    <cfRule type="expression" dxfId="2869" priority="166">
      <formula>IF(I10=15,TRUE,FALSE)</formula>
    </cfRule>
    <cfRule type="expression" dxfId="2868" priority="167">
      <formula>IF(I10=14,TRUE,FALSE)</formula>
    </cfRule>
    <cfRule type="expression" dxfId="2867" priority="168">
      <formula>IF(I10=13,TRUE,FALSE)</formula>
    </cfRule>
    <cfRule type="expression" dxfId="2866" priority="169">
      <formula>IF(I10=12,TRUE,FALSE)</formula>
    </cfRule>
    <cfRule type="expression" dxfId="2865" priority="170">
      <formula>IF(I10=11,TRUE,FALSE)</formula>
    </cfRule>
    <cfRule type="expression" dxfId="2864" priority="171">
      <formula>IF(I10=10,TRUE,FALSE)</formula>
    </cfRule>
    <cfRule type="expression" dxfId="2863" priority="172">
      <formula>IF(I10=9,TRUE,FALSE)</formula>
    </cfRule>
    <cfRule type="expression" dxfId="2862" priority="173">
      <formula>IF(I10=8,TRUE,FALSE)</formula>
    </cfRule>
    <cfRule type="expression" dxfId="2861" priority="174">
      <formula>IF(I10=7,TRUE,FALSE)</formula>
    </cfRule>
    <cfRule type="expression" dxfId="2860" priority="175">
      <formula>IF(I10=6,TRUE,FALSE)</formula>
    </cfRule>
    <cfRule type="expression" dxfId="2859" priority="176">
      <formula>IF(I10=5,TRUE,FALSE)</formula>
    </cfRule>
    <cfRule type="expression" dxfId="2858" priority="177">
      <formula>IF(I10=4,TRUE,FALSE)</formula>
    </cfRule>
    <cfRule type="expression" dxfId="2857" priority="178">
      <formula>IF(I10=3,TRUE,FALSE)</formula>
    </cfRule>
    <cfRule type="expression" dxfId="2856" priority="179">
      <formula>IF(I10=2,TRUE,FALSE)</formula>
    </cfRule>
    <cfRule type="expression" dxfId="2855" priority="180">
      <formula>IF(I10=1,TRUE,FALSE)</formula>
    </cfRule>
  </conditionalFormatting>
  <conditionalFormatting sqref="Q18">
    <cfRule type="expression" dxfId="2854" priority="136">
      <formula>IF(Q18=15,TRUE,FALSE)</formula>
    </cfRule>
    <cfRule type="expression" dxfId="2853" priority="137">
      <formula>IF(Q18=14,TRUE,FALSE)</formula>
    </cfRule>
    <cfRule type="expression" dxfId="2852" priority="138">
      <formula>IF(Q18=13,TRUE,FALSE)</formula>
    </cfRule>
    <cfRule type="expression" dxfId="2851" priority="139">
      <formula>IF(Q18=12,TRUE,FALSE)</formula>
    </cfRule>
    <cfRule type="expression" dxfId="2850" priority="140">
      <formula>IF(Q18=11,TRUE,FALSE)</formula>
    </cfRule>
    <cfRule type="expression" dxfId="2849" priority="141">
      <formula>IF(Q18=10,TRUE,FALSE)</formula>
    </cfRule>
    <cfRule type="expression" dxfId="2848" priority="142">
      <formula>IF(Q18=9,TRUE,FALSE)</formula>
    </cfRule>
    <cfRule type="expression" dxfId="2847" priority="143">
      <formula>IF(Q18=8,TRUE,FALSE)</formula>
    </cfRule>
    <cfRule type="expression" dxfId="2846" priority="144">
      <formula>IF(Q18=7,TRUE,FALSE)</formula>
    </cfRule>
    <cfRule type="expression" dxfId="2845" priority="145">
      <formula>IF(Q18=6,TRUE,FALSE)</formula>
    </cfRule>
    <cfRule type="expression" dxfId="2844" priority="146">
      <formula>IF(Q18=5,TRUE,FALSE)</formula>
    </cfRule>
    <cfRule type="expression" dxfId="2843" priority="147">
      <formula>IF(Q18=4,TRUE,FALSE)</formula>
    </cfRule>
    <cfRule type="expression" dxfId="2842" priority="148">
      <formula>IF(Q18=3,TRUE,FALSE)</formula>
    </cfRule>
    <cfRule type="expression" dxfId="2841" priority="149">
      <formula>IF(Q18=2,TRUE,FALSE)</formula>
    </cfRule>
    <cfRule type="expression" dxfId="2840" priority="150">
      <formula>IF(Q18=1,TRUE,FALSE)</formula>
    </cfRule>
  </conditionalFormatting>
  <conditionalFormatting sqref="Q19:Q27">
    <cfRule type="expression" dxfId="2839" priority="121">
      <formula>IF(Q19=15,TRUE,FALSE)</formula>
    </cfRule>
    <cfRule type="expression" dxfId="2838" priority="122">
      <formula>IF(Q19=14,TRUE,FALSE)</formula>
    </cfRule>
    <cfRule type="expression" dxfId="2837" priority="123">
      <formula>IF(Q19=13,TRUE,FALSE)</formula>
    </cfRule>
    <cfRule type="expression" dxfId="2836" priority="124">
      <formula>IF(Q19=12,TRUE,FALSE)</formula>
    </cfRule>
    <cfRule type="expression" dxfId="2835" priority="125">
      <formula>IF(Q19=11,TRUE,FALSE)</formula>
    </cfRule>
    <cfRule type="expression" dxfId="2834" priority="126">
      <formula>IF(Q19=10,TRUE,FALSE)</formula>
    </cfRule>
    <cfRule type="expression" dxfId="2833" priority="127">
      <formula>IF(Q19=9,TRUE,FALSE)</formula>
    </cfRule>
    <cfRule type="expression" dxfId="2832" priority="128">
      <formula>IF(Q19=8,TRUE,FALSE)</formula>
    </cfRule>
    <cfRule type="expression" dxfId="2831" priority="129">
      <formula>IF(Q19=7,TRUE,FALSE)</formula>
    </cfRule>
    <cfRule type="expression" dxfId="2830" priority="130">
      <formula>IF(Q19=6,TRUE,FALSE)</formula>
    </cfRule>
    <cfRule type="expression" dxfId="2829" priority="131">
      <formula>IF(Q19=5,TRUE,FALSE)</formula>
    </cfRule>
    <cfRule type="expression" dxfId="2828" priority="132">
      <formula>IF(Q19=4,TRUE,FALSE)</formula>
    </cfRule>
    <cfRule type="expression" dxfId="2827" priority="133">
      <formula>IF(Q19=3,TRUE,FALSE)</formula>
    </cfRule>
    <cfRule type="expression" dxfId="2826" priority="134">
      <formula>IF(Q19=2,TRUE,FALSE)</formula>
    </cfRule>
    <cfRule type="expression" dxfId="2825" priority="135">
      <formula>IF(Q19=1,TRUE,FALSE)</formula>
    </cfRule>
  </conditionalFormatting>
  <conditionalFormatting sqref="Q29">
    <cfRule type="expression" dxfId="2824" priority="106">
      <formula>IF(Q29=15,TRUE,FALSE)</formula>
    </cfRule>
    <cfRule type="expression" dxfId="2823" priority="107">
      <formula>IF(Q29=14,TRUE,FALSE)</formula>
    </cfRule>
    <cfRule type="expression" dxfId="2822" priority="108">
      <formula>IF(Q29=13,TRUE,FALSE)</formula>
    </cfRule>
    <cfRule type="expression" dxfId="2821" priority="109">
      <formula>IF(Q29=12,TRUE,FALSE)</formula>
    </cfRule>
    <cfRule type="expression" dxfId="2820" priority="110">
      <formula>IF(Q29=11,TRUE,FALSE)</formula>
    </cfRule>
    <cfRule type="expression" dxfId="2819" priority="111">
      <formula>IF(Q29=10,TRUE,FALSE)</formula>
    </cfRule>
    <cfRule type="expression" dxfId="2818" priority="112">
      <formula>IF(Q29=9,TRUE,FALSE)</formula>
    </cfRule>
    <cfRule type="expression" dxfId="2817" priority="113">
      <formula>IF(Q29=8,TRUE,FALSE)</formula>
    </cfRule>
    <cfRule type="expression" dxfId="2816" priority="114">
      <formula>IF(Q29=7,TRUE,FALSE)</formula>
    </cfRule>
    <cfRule type="expression" dxfId="2815" priority="115">
      <formula>IF(Q29=6,TRUE,FALSE)</formula>
    </cfRule>
    <cfRule type="expression" dxfId="2814" priority="116">
      <formula>IF(Q29=5,TRUE,FALSE)</formula>
    </cfRule>
    <cfRule type="expression" dxfId="2813" priority="117">
      <formula>IF(Q29=4,TRUE,FALSE)</formula>
    </cfRule>
    <cfRule type="expression" dxfId="2812" priority="118">
      <formula>IF(Q29=3,TRUE,FALSE)</formula>
    </cfRule>
    <cfRule type="expression" dxfId="2811" priority="119">
      <formula>IF(Q29=2,TRUE,FALSE)</formula>
    </cfRule>
    <cfRule type="expression" dxfId="2810" priority="120">
      <formula>IF(Q29=1,TRUE,FALSE)</formula>
    </cfRule>
  </conditionalFormatting>
  <conditionalFormatting sqref="Q30:Q38">
    <cfRule type="expression" dxfId="2809" priority="91">
      <formula>IF(Q30=15,TRUE,FALSE)</formula>
    </cfRule>
    <cfRule type="expression" dxfId="2808" priority="92">
      <formula>IF(Q30=14,TRUE,FALSE)</formula>
    </cfRule>
    <cfRule type="expression" dxfId="2807" priority="93">
      <formula>IF(Q30=13,TRUE,FALSE)</formula>
    </cfRule>
    <cfRule type="expression" dxfId="2806" priority="94">
      <formula>IF(Q30=12,TRUE,FALSE)</formula>
    </cfRule>
    <cfRule type="expression" dxfId="2805" priority="95">
      <formula>IF(Q30=11,TRUE,FALSE)</formula>
    </cfRule>
    <cfRule type="expression" dxfId="2804" priority="96">
      <formula>IF(Q30=10,TRUE,FALSE)</formula>
    </cfRule>
    <cfRule type="expression" dxfId="2803" priority="97">
      <formula>IF(Q30=9,TRUE,FALSE)</formula>
    </cfRule>
    <cfRule type="expression" dxfId="2802" priority="98">
      <formula>IF(Q30=8,TRUE,FALSE)</formula>
    </cfRule>
    <cfRule type="expression" dxfId="2801" priority="99">
      <formula>IF(Q30=7,TRUE,FALSE)</formula>
    </cfRule>
    <cfRule type="expression" dxfId="2800" priority="100">
      <formula>IF(Q30=6,TRUE,FALSE)</formula>
    </cfRule>
    <cfRule type="expression" dxfId="2799" priority="101">
      <formula>IF(Q30=5,TRUE,FALSE)</formula>
    </cfRule>
    <cfRule type="expression" dxfId="2798" priority="102">
      <formula>IF(Q30=4,TRUE,FALSE)</formula>
    </cfRule>
    <cfRule type="expression" dxfId="2797" priority="103">
      <formula>IF(Q30=3,TRUE,FALSE)</formula>
    </cfRule>
    <cfRule type="expression" dxfId="2796" priority="104">
      <formula>IF(Q30=2,TRUE,FALSE)</formula>
    </cfRule>
    <cfRule type="expression" dxfId="2795" priority="105">
      <formula>IF(Q30=1,TRUE,FALSE)</formula>
    </cfRule>
  </conditionalFormatting>
  <conditionalFormatting sqref="Q51">
    <cfRule type="expression" dxfId="2794" priority="46">
      <formula>IF(Q51=15,TRUE,FALSE)</formula>
    </cfRule>
    <cfRule type="expression" dxfId="2793" priority="47">
      <formula>IF(Q51=14,TRUE,FALSE)</formula>
    </cfRule>
    <cfRule type="expression" dxfId="2792" priority="48">
      <formula>IF(Q51=13,TRUE,FALSE)</formula>
    </cfRule>
    <cfRule type="expression" dxfId="2791" priority="49">
      <formula>IF(Q51=12,TRUE,FALSE)</formula>
    </cfRule>
    <cfRule type="expression" dxfId="2790" priority="50">
      <formula>IF(Q51=11,TRUE,FALSE)</formula>
    </cfRule>
    <cfRule type="expression" dxfId="2789" priority="51">
      <formula>IF(Q51=10,TRUE,FALSE)</formula>
    </cfRule>
    <cfRule type="expression" dxfId="2788" priority="52">
      <formula>IF(Q51=9,TRUE,FALSE)</formula>
    </cfRule>
    <cfRule type="expression" dxfId="2787" priority="53">
      <formula>IF(Q51=8,TRUE,FALSE)</formula>
    </cfRule>
    <cfRule type="expression" dxfId="2786" priority="54">
      <formula>IF(Q51=7,TRUE,FALSE)</formula>
    </cfRule>
    <cfRule type="expression" dxfId="2785" priority="55">
      <formula>IF(Q51=6,TRUE,FALSE)</formula>
    </cfRule>
    <cfRule type="expression" dxfId="2784" priority="56">
      <formula>IF(Q51=5,TRUE,FALSE)</formula>
    </cfRule>
    <cfRule type="expression" dxfId="2783" priority="57">
      <formula>IF(Q51=4,TRUE,FALSE)</formula>
    </cfRule>
    <cfRule type="expression" dxfId="2782" priority="58">
      <formula>IF(Q51=3,TRUE,FALSE)</formula>
    </cfRule>
    <cfRule type="expression" dxfId="2781" priority="59">
      <formula>IF(Q51=2,TRUE,FALSE)</formula>
    </cfRule>
    <cfRule type="expression" dxfId="2780" priority="60">
      <formula>IF(Q51=1,TRUE,FALSE)</formula>
    </cfRule>
  </conditionalFormatting>
  <conditionalFormatting sqref="Q52:Q60">
    <cfRule type="expression" dxfId="2779" priority="31">
      <formula>IF(Q52=15,TRUE,FALSE)</formula>
    </cfRule>
    <cfRule type="expression" dxfId="2778" priority="32">
      <formula>IF(Q52=14,TRUE,FALSE)</formula>
    </cfRule>
    <cfRule type="expression" dxfId="2777" priority="33">
      <formula>IF(Q52=13,TRUE,FALSE)</formula>
    </cfRule>
    <cfRule type="expression" dxfId="2776" priority="34">
      <formula>IF(Q52=12,TRUE,FALSE)</formula>
    </cfRule>
    <cfRule type="expression" dxfId="2775" priority="35">
      <formula>IF(Q52=11,TRUE,FALSE)</formula>
    </cfRule>
    <cfRule type="expression" dxfId="2774" priority="36">
      <formula>IF(Q52=10,TRUE,FALSE)</formula>
    </cfRule>
    <cfRule type="expression" dxfId="2773" priority="37">
      <formula>IF(Q52=9,TRUE,FALSE)</formula>
    </cfRule>
    <cfRule type="expression" dxfId="2772" priority="38">
      <formula>IF(Q52=8,TRUE,FALSE)</formula>
    </cfRule>
    <cfRule type="expression" dxfId="2771" priority="39">
      <formula>IF(Q52=7,TRUE,FALSE)</formula>
    </cfRule>
    <cfRule type="expression" dxfId="2770" priority="40">
      <formula>IF(Q52=6,TRUE,FALSE)</formula>
    </cfRule>
    <cfRule type="expression" dxfId="2769" priority="41">
      <formula>IF(Q52=5,TRUE,FALSE)</formula>
    </cfRule>
    <cfRule type="expression" dxfId="2768" priority="42">
      <formula>IF(Q52=4,TRUE,FALSE)</formula>
    </cfRule>
    <cfRule type="expression" dxfId="2767" priority="43">
      <formula>IF(Q52=3,TRUE,FALSE)</formula>
    </cfRule>
    <cfRule type="expression" dxfId="2766" priority="44">
      <formula>IF(Q52=2,TRUE,FALSE)</formula>
    </cfRule>
    <cfRule type="expression" dxfId="2765" priority="45">
      <formula>IF(Q52=1,TRUE,FALSE)</formula>
    </cfRule>
  </conditionalFormatting>
  <conditionalFormatting sqref="Q40">
    <cfRule type="expression" dxfId="2764" priority="76">
      <formula>IF(Q40=15,TRUE,FALSE)</formula>
    </cfRule>
    <cfRule type="expression" dxfId="2763" priority="77">
      <formula>IF(Q40=14,TRUE,FALSE)</formula>
    </cfRule>
    <cfRule type="expression" dxfId="2762" priority="78">
      <formula>IF(Q40=13,TRUE,FALSE)</formula>
    </cfRule>
    <cfRule type="expression" dxfId="2761" priority="79">
      <formula>IF(Q40=12,TRUE,FALSE)</formula>
    </cfRule>
    <cfRule type="expression" dxfId="2760" priority="80">
      <formula>IF(Q40=11,TRUE,FALSE)</formula>
    </cfRule>
    <cfRule type="expression" dxfId="2759" priority="81">
      <formula>IF(Q40=10,TRUE,FALSE)</formula>
    </cfRule>
    <cfRule type="expression" dxfId="2758" priority="82">
      <formula>IF(Q40=9,TRUE,FALSE)</formula>
    </cfRule>
    <cfRule type="expression" dxfId="2757" priority="83">
      <formula>IF(Q40=8,TRUE,FALSE)</formula>
    </cfRule>
    <cfRule type="expression" dxfId="2756" priority="84">
      <formula>IF(Q40=7,TRUE,FALSE)</formula>
    </cfRule>
    <cfRule type="expression" dxfId="2755" priority="85">
      <formula>IF(Q40=6,TRUE,FALSE)</formula>
    </cfRule>
    <cfRule type="expression" dxfId="2754" priority="86">
      <formula>IF(Q40=5,TRUE,FALSE)</formula>
    </cfRule>
    <cfRule type="expression" dxfId="2753" priority="87">
      <formula>IF(Q40=4,TRUE,FALSE)</formula>
    </cfRule>
    <cfRule type="expression" dxfId="2752" priority="88">
      <formula>IF(Q40=3,TRUE,FALSE)</formula>
    </cfRule>
    <cfRule type="expression" dxfId="2751" priority="89">
      <formula>IF(Q40=2,TRUE,FALSE)</formula>
    </cfRule>
    <cfRule type="expression" dxfId="2750" priority="90">
      <formula>IF(Q40=1,TRUE,FALSE)</formula>
    </cfRule>
  </conditionalFormatting>
  <conditionalFormatting sqref="Q41:Q49">
    <cfRule type="expression" dxfId="2749" priority="61">
      <formula>IF(Q41=15,TRUE,FALSE)</formula>
    </cfRule>
    <cfRule type="expression" dxfId="2748" priority="62">
      <formula>IF(Q41=14,TRUE,FALSE)</formula>
    </cfRule>
    <cfRule type="expression" dxfId="2747" priority="63">
      <formula>IF(Q41=13,TRUE,FALSE)</formula>
    </cfRule>
    <cfRule type="expression" dxfId="2746" priority="64">
      <formula>IF(Q41=12,TRUE,FALSE)</formula>
    </cfRule>
    <cfRule type="expression" dxfId="2745" priority="65">
      <formula>IF(Q41=11,TRUE,FALSE)</formula>
    </cfRule>
    <cfRule type="expression" dxfId="2744" priority="66">
      <formula>IF(Q41=10,TRUE,FALSE)</formula>
    </cfRule>
    <cfRule type="expression" dxfId="2743" priority="67">
      <formula>IF(Q41=9,TRUE,FALSE)</formula>
    </cfRule>
    <cfRule type="expression" dxfId="2742" priority="68">
      <formula>IF(Q41=8,TRUE,FALSE)</formula>
    </cfRule>
    <cfRule type="expression" dxfId="2741" priority="69">
      <formula>IF(Q41=7,TRUE,FALSE)</formula>
    </cfRule>
    <cfRule type="expression" dxfId="2740" priority="70">
      <formula>IF(Q41=6,TRUE,FALSE)</formula>
    </cfRule>
    <cfRule type="expression" dxfId="2739" priority="71">
      <formula>IF(Q41=5,TRUE,FALSE)</formula>
    </cfRule>
    <cfRule type="expression" dxfId="2738" priority="72">
      <formula>IF(Q41=4,TRUE,FALSE)</formula>
    </cfRule>
    <cfRule type="expression" dxfId="2737" priority="73">
      <formula>IF(Q41=3,TRUE,FALSE)</formula>
    </cfRule>
    <cfRule type="expression" dxfId="2736" priority="74">
      <formula>IF(Q41=2,TRUE,FALSE)</formula>
    </cfRule>
    <cfRule type="expression" dxfId="2735" priority="75">
      <formula>IF(Q41=1,TRUE,FALSE)</formula>
    </cfRule>
  </conditionalFormatting>
  <conditionalFormatting sqref="Q11:Q13">
    <cfRule type="expression" dxfId="2734" priority="1">
      <formula>IF(Q11=15,TRUE,FALSE)</formula>
    </cfRule>
    <cfRule type="expression" dxfId="2733" priority="2">
      <formula>IF(Q11=14,TRUE,FALSE)</formula>
    </cfRule>
    <cfRule type="expression" dxfId="2732" priority="3">
      <formula>IF(Q11=13,TRUE,FALSE)</formula>
    </cfRule>
    <cfRule type="expression" dxfId="2731" priority="4">
      <formula>IF(Q11=12,TRUE,FALSE)</formula>
    </cfRule>
    <cfRule type="expression" dxfId="2730" priority="5">
      <formula>IF(Q11=11,TRUE,FALSE)</formula>
    </cfRule>
    <cfRule type="expression" dxfId="2729" priority="6">
      <formula>IF(Q11=10,TRUE,FALSE)</formula>
    </cfRule>
    <cfRule type="expression" dxfId="2728" priority="7">
      <formula>IF(Q11=9,TRUE,FALSE)</formula>
    </cfRule>
    <cfRule type="expression" dxfId="2727" priority="8">
      <formula>IF(Q11=8,TRUE,FALSE)</formula>
    </cfRule>
    <cfRule type="expression" dxfId="2726" priority="9">
      <formula>IF(Q11=7,TRUE,FALSE)</formula>
    </cfRule>
    <cfRule type="expression" dxfId="2725" priority="10">
      <formula>IF(Q11=6,TRUE,FALSE)</formula>
    </cfRule>
    <cfRule type="expression" dxfId="2724" priority="11">
      <formula>IF(Q11=5,TRUE,FALSE)</formula>
    </cfRule>
    <cfRule type="expression" dxfId="2723" priority="12">
      <formula>IF(Q11=4,TRUE,FALSE)</formula>
    </cfRule>
    <cfRule type="expression" dxfId="2722" priority="13">
      <formula>IF(Q11=3,TRUE,FALSE)</formula>
    </cfRule>
    <cfRule type="expression" dxfId="2721" priority="14">
      <formula>IF(Q11=2,TRUE,FALSE)</formula>
    </cfRule>
    <cfRule type="expression" dxfId="2720" priority="15">
      <formula>IF(Q11=1,TRUE,FALSE)</formula>
    </cfRule>
  </conditionalFormatting>
  <conditionalFormatting sqref="Q10">
    <cfRule type="expression" dxfId="2719" priority="16">
      <formula>IF(Q10=15,TRUE,FALSE)</formula>
    </cfRule>
    <cfRule type="expression" dxfId="2718" priority="17">
      <formula>IF(Q10=14,TRUE,FALSE)</formula>
    </cfRule>
    <cfRule type="expression" dxfId="2717" priority="18">
      <formula>IF(Q10=13,TRUE,FALSE)</formula>
    </cfRule>
    <cfRule type="expression" dxfId="2716" priority="19">
      <formula>IF(Q10=12,TRUE,FALSE)</formula>
    </cfRule>
    <cfRule type="expression" dxfId="2715" priority="20">
      <formula>IF(Q10=11,TRUE,FALSE)</formula>
    </cfRule>
    <cfRule type="expression" dxfId="2714" priority="21">
      <formula>IF(Q10=10,TRUE,FALSE)</formula>
    </cfRule>
    <cfRule type="expression" dxfId="2713" priority="22">
      <formula>IF(Q10=9,TRUE,FALSE)</formula>
    </cfRule>
    <cfRule type="expression" dxfId="2712" priority="23">
      <formula>IF(Q10=8,TRUE,FALSE)</formula>
    </cfRule>
    <cfRule type="expression" dxfId="2711" priority="24">
      <formula>IF(Q10=7,TRUE,FALSE)</formula>
    </cfRule>
    <cfRule type="expression" dxfId="2710" priority="25">
      <formula>IF(Q10=6,TRUE,FALSE)</formula>
    </cfRule>
    <cfRule type="expression" dxfId="2709" priority="26">
      <formula>IF(Q10=5,TRUE,FALSE)</formula>
    </cfRule>
    <cfRule type="expression" dxfId="2708" priority="27">
      <formula>IF(Q10=4,TRUE,FALSE)</formula>
    </cfRule>
    <cfRule type="expression" dxfId="2707" priority="28">
      <formula>IF(Q10=3,TRUE,FALSE)</formula>
    </cfRule>
    <cfRule type="expression" dxfId="2706" priority="29">
      <formula>IF(Q10=2,TRUE,FALSE)</formula>
    </cfRule>
    <cfRule type="expression" dxfId="2705" priority="30">
      <formula>IF(Q10=1,TRUE,FALSE)</formula>
    </cfRule>
  </conditionalFormatting>
  <pageMargins left="0.7" right="0.7" top="0.75" bottom="0.75" header="0.3" footer="0.3"/>
  <pageSetup paperSize="9"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A6:J157"/>
  <sheetViews>
    <sheetView zoomScale="110" zoomScaleNormal="110" workbookViewId="0">
      <selection activeCell="E147" sqref="E147"/>
    </sheetView>
  </sheetViews>
  <sheetFormatPr baseColWidth="10" defaultRowHeight="15" x14ac:dyDescent="0.25"/>
  <cols>
    <col min="1" max="2" width="0.28515625" style="54" customWidth="1"/>
    <col min="3" max="3" width="3.7109375" style="54" customWidth="1"/>
    <col min="4" max="4" width="9" style="54" customWidth="1"/>
    <col min="5" max="5" width="67.7109375" style="54" customWidth="1"/>
    <col min="6" max="6" width="8.85546875" style="54" customWidth="1"/>
    <col min="7" max="7" width="5" style="54" customWidth="1"/>
    <col min="8" max="8" width="11" style="54" customWidth="1"/>
    <col min="9" max="9" width="108.42578125" style="54" customWidth="1"/>
    <col min="10" max="10" width="9.28515625" style="271" customWidth="1"/>
    <col min="11" max="16384" width="11.42578125" style="54"/>
  </cols>
  <sheetData>
    <row r="6" spans="4:10" ht="28.5" customHeight="1" x14ac:dyDescent="0.5">
      <c r="D6" s="497" t="s">
        <v>779</v>
      </c>
      <c r="E6" s="497"/>
      <c r="F6" s="497"/>
      <c r="G6" s="497"/>
      <c r="H6" s="497"/>
      <c r="I6" s="497"/>
      <c r="J6" s="313"/>
    </row>
    <row r="7" spans="4:10" x14ac:dyDescent="0.25">
      <c r="E7" s="55" t="str">
        <f>Resume!$F$10</f>
        <v>Gautier</v>
      </c>
    </row>
    <row r="8" spans="4:10" x14ac:dyDescent="0.25">
      <c r="E8" s="179">
        <f>Resume!$F$11</f>
        <v>20170828</v>
      </c>
    </row>
    <row r="9" spans="4:10" x14ac:dyDescent="0.25">
      <c r="D9" s="56"/>
      <c r="E9" s="56" t="s">
        <v>331</v>
      </c>
      <c r="F9" s="57" t="s">
        <v>329</v>
      </c>
      <c r="G9" s="57" t="s">
        <v>343</v>
      </c>
      <c r="H9" s="57" t="s">
        <v>332</v>
      </c>
      <c r="I9" s="58" t="s">
        <v>330</v>
      </c>
      <c r="J9" s="315" t="s">
        <v>1025</v>
      </c>
    </row>
    <row r="10" spans="4:10" ht="24" customHeight="1" x14ac:dyDescent="0.25">
      <c r="D10" s="62"/>
      <c r="E10" s="62" t="s">
        <v>363</v>
      </c>
      <c r="F10" s="59">
        <f>F27</f>
        <v>8</v>
      </c>
      <c r="G10" s="77" t="str">
        <f>G27</f>
        <v>III</v>
      </c>
      <c r="H10" s="68">
        <f t="shared" ref="H10:I10" si="0">H27</f>
        <v>15</v>
      </c>
      <c r="I10" s="62" t="str">
        <f t="shared" si="0"/>
        <v>ne pas se prendre au sérieux / obligé de rien / libération profonde</v>
      </c>
      <c r="J10" s="277">
        <f>J27</f>
        <v>2150</v>
      </c>
    </row>
    <row r="11" spans="4:10" ht="24" customHeight="1" x14ac:dyDescent="0.25">
      <c r="D11" s="71"/>
      <c r="E11" s="71" t="s">
        <v>2715</v>
      </c>
      <c r="F11" s="67">
        <f>F38</f>
        <v>20</v>
      </c>
      <c r="G11" s="60" t="str">
        <f t="shared" ref="G11:I11" si="1">G38</f>
        <v>I</v>
      </c>
      <c r="H11" s="68">
        <f t="shared" si="1"/>
        <v>9</v>
      </c>
      <c r="I11" s="71" t="str">
        <f t="shared" si="1"/>
        <v>liberté d’engagement / sincérité / mental calme</v>
      </c>
      <c r="J11" s="285">
        <f>J38</f>
        <v>1310</v>
      </c>
    </row>
    <row r="12" spans="4:10" ht="24" customHeight="1" x14ac:dyDescent="0.25">
      <c r="D12" s="62"/>
      <c r="E12" s="62" t="s">
        <v>1097</v>
      </c>
      <c r="F12" s="66">
        <f>F49</f>
        <v>20</v>
      </c>
      <c r="G12" s="59" t="str">
        <f t="shared" ref="G12:I12" si="2">G49</f>
        <v>I</v>
      </c>
      <c r="H12" s="68">
        <f t="shared" si="2"/>
        <v>10</v>
      </c>
      <c r="I12" s="62" t="str">
        <f t="shared" si="2"/>
        <v>se sentir agressé / envahi / oppressé</v>
      </c>
      <c r="J12" s="284">
        <f>J49</f>
        <v>1340</v>
      </c>
    </row>
    <row r="13" spans="4:10" ht="24" customHeight="1" x14ac:dyDescent="0.25">
      <c r="D13" s="71"/>
      <c r="E13" s="71" t="s">
        <v>336</v>
      </c>
      <c r="F13" s="67">
        <f>F60</f>
        <v>20</v>
      </c>
      <c r="G13" s="60" t="str">
        <f t="shared" ref="G13:H13" si="3">G60</f>
        <v>II</v>
      </c>
      <c r="H13" s="68">
        <f t="shared" si="3"/>
        <v>10</v>
      </c>
      <c r="I13" s="71" t="str">
        <f>I60</f>
        <v>besoin de se remettre en question / besoin d'amour</v>
      </c>
      <c r="J13" s="285">
        <f>J60</f>
        <v>1750</v>
      </c>
    </row>
    <row r="14" spans="4:10" ht="24" customHeight="1" x14ac:dyDescent="0.25">
      <c r="D14" s="62"/>
      <c r="E14" s="62" t="s">
        <v>364</v>
      </c>
      <c r="F14" s="66">
        <f>F71</f>
        <v>20</v>
      </c>
      <c r="G14" s="59" t="str">
        <f t="shared" ref="G14:H14" si="4">G71</f>
        <v>I</v>
      </c>
      <c r="H14" s="68">
        <f t="shared" si="4"/>
        <v>1</v>
      </c>
      <c r="I14" s="62" t="str">
        <f>I71</f>
        <v>sentiment de vide dans la vie / qu'elle n'a pas de sens</v>
      </c>
      <c r="J14" s="284">
        <f>J71</f>
        <v>1070</v>
      </c>
    </row>
    <row r="15" spans="4:10" ht="24" customHeight="1" x14ac:dyDescent="0.25">
      <c r="D15" s="71"/>
      <c r="E15" s="71" t="s">
        <v>365</v>
      </c>
      <c r="F15" s="63">
        <f>F82</f>
        <v>4</v>
      </c>
      <c r="G15" s="61" t="str">
        <f t="shared" ref="G15:H15" si="5">G82</f>
        <v>I</v>
      </c>
      <c r="H15" s="68">
        <f t="shared" si="5"/>
        <v>1</v>
      </c>
      <c r="I15" s="71" t="str">
        <f>I82</f>
        <v>agir dans l'urgence / dispersion pour se sentir vivant</v>
      </c>
      <c r="J15" s="281">
        <f>J82</f>
        <v>1070</v>
      </c>
    </row>
    <row r="16" spans="4:10" ht="24" customHeight="1" x14ac:dyDescent="0.25">
      <c r="D16" s="62"/>
      <c r="E16" s="62" t="s">
        <v>333</v>
      </c>
      <c r="F16" s="66">
        <f>F93</f>
        <v>17</v>
      </c>
      <c r="G16" s="59" t="str">
        <f t="shared" ref="G16:H16" si="6">G93</f>
        <v>I</v>
      </c>
      <c r="H16" s="68">
        <f t="shared" si="6"/>
        <v>5</v>
      </c>
      <c r="I16" s="62" t="str">
        <f>I93</f>
        <v>non-jugements de soi et des autres / perception de l’astralité (l'Au-delà et le collectif)</v>
      </c>
      <c r="J16" s="284">
        <f>J93</f>
        <v>1170</v>
      </c>
    </row>
    <row r="17" spans="1:10" ht="24" customHeight="1" x14ac:dyDescent="0.25">
      <c r="D17" s="71"/>
      <c r="E17" s="71" t="s">
        <v>366</v>
      </c>
      <c r="F17" s="67">
        <f>F104</f>
        <v>20</v>
      </c>
      <c r="G17" s="60" t="str">
        <f t="shared" ref="G17:H17" si="7">G104</f>
        <v>I</v>
      </c>
      <c r="H17" s="68">
        <f t="shared" si="7"/>
        <v>9</v>
      </c>
      <c r="I17" s="71" t="str">
        <f>I104</f>
        <v>liberté d’engagement / sincérité / mental calme</v>
      </c>
      <c r="J17" s="285">
        <f>J104</f>
        <v>1310</v>
      </c>
    </row>
    <row r="18" spans="1:10" ht="24" customHeight="1" x14ac:dyDescent="0.25">
      <c r="D18" s="62"/>
      <c r="E18" s="62" t="s">
        <v>338</v>
      </c>
      <c r="F18" s="66">
        <f>F115</f>
        <v>17</v>
      </c>
      <c r="G18" s="59" t="str">
        <f t="shared" ref="G18:H18" si="8">G115</f>
        <v>I</v>
      </c>
      <c r="H18" s="68">
        <f t="shared" si="8"/>
        <v>1</v>
      </c>
      <c r="I18" s="62" t="str">
        <f>I115</f>
        <v>fuite dans d'autres réalités / vouloir échapper à la réalité</v>
      </c>
      <c r="J18" s="284">
        <f>J115</f>
        <v>1090</v>
      </c>
    </row>
    <row r="19" spans="1:10" ht="24" customHeight="1" x14ac:dyDescent="0.25">
      <c r="D19" s="71"/>
      <c r="E19" s="71" t="s">
        <v>339</v>
      </c>
      <c r="F19" s="67">
        <f>F126</f>
        <v>20</v>
      </c>
      <c r="G19" s="60" t="str">
        <f t="shared" ref="G19:H19" si="9">G126</f>
        <v>I</v>
      </c>
      <c r="H19" s="68">
        <f t="shared" si="9"/>
        <v>10</v>
      </c>
      <c r="I19" s="71" t="str">
        <f>I126</f>
        <v>se sentir agressé / envahi / oppressé</v>
      </c>
      <c r="J19" s="285">
        <f>J126</f>
        <v>1340</v>
      </c>
    </row>
    <row r="20" spans="1:10" ht="24" customHeight="1" x14ac:dyDescent="0.25">
      <c r="D20" s="62"/>
      <c r="E20" s="62" t="s">
        <v>340</v>
      </c>
      <c r="F20" s="59">
        <f>F137</f>
        <v>16</v>
      </c>
      <c r="G20" s="59" t="str">
        <f t="shared" ref="G20:H20" si="10">G137</f>
        <v>II</v>
      </c>
      <c r="H20" s="68">
        <f t="shared" si="10"/>
        <v>15</v>
      </c>
      <c r="I20" s="62" t="str">
        <f>I137</f>
        <v>besoin de trouver l'âme sœur / besoin de réaliser ses rêves</v>
      </c>
      <c r="J20" s="277">
        <f>J137</f>
        <v>1850</v>
      </c>
    </row>
    <row r="21" spans="1:10" ht="24" customHeight="1" x14ac:dyDescent="0.25">
      <c r="D21" s="71"/>
      <c r="E21" s="81" t="s">
        <v>766</v>
      </c>
      <c r="F21" s="67">
        <f>F148</f>
        <v>15</v>
      </c>
      <c r="G21" s="60" t="str">
        <f t="shared" ref="G21:H21" si="11">G148</f>
        <v>II</v>
      </c>
      <c r="H21" s="68">
        <f t="shared" si="11"/>
        <v>9</v>
      </c>
      <c r="I21" s="71" t="str">
        <f>I148</f>
        <v>besoin de ressentir les besoins de son corps</v>
      </c>
      <c r="J21" s="285">
        <f>J148</f>
        <v>1720</v>
      </c>
    </row>
    <row r="22" spans="1:10" ht="24" customHeight="1" x14ac:dyDescent="0.25">
      <c r="D22" s="62"/>
      <c r="E22" s="62"/>
      <c r="F22" s="66"/>
      <c r="G22" s="59"/>
      <c r="H22" s="68"/>
      <c r="I22" s="62"/>
      <c r="J22" s="316"/>
    </row>
    <row r="25" spans="1:10" ht="18.75" x14ac:dyDescent="0.25">
      <c r="D25" s="62" t="s">
        <v>357</v>
      </c>
      <c r="E25" s="62" t="s">
        <v>356</v>
      </c>
    </row>
    <row r="26" spans="1:10" x14ac:dyDescent="0.25">
      <c r="A26" s="54" t="s">
        <v>355</v>
      </c>
      <c r="D26" s="56">
        <v>1</v>
      </c>
      <c r="E26" s="293" t="s">
        <v>363</v>
      </c>
      <c r="F26" s="57" t="s">
        <v>329</v>
      </c>
      <c r="G26" s="57" t="s">
        <v>343</v>
      </c>
      <c r="H26" s="57" t="s">
        <v>332</v>
      </c>
      <c r="I26" s="58" t="s">
        <v>330</v>
      </c>
      <c r="J26" s="315" t="s">
        <v>1025</v>
      </c>
    </row>
    <row r="27" spans="1:10" ht="15" customHeight="1" x14ac:dyDescent="0.25">
      <c r="A27" s="54">
        <v>1</v>
      </c>
      <c r="B27" s="54">
        <f>Donnee_interpretation!C292</f>
        <v>2150</v>
      </c>
      <c r="D27" s="64">
        <v>1</v>
      </c>
      <c r="E27" s="69" t="str">
        <f>E26</f>
        <v>ce qui nous inspire le plus à long terme</v>
      </c>
      <c r="F27" s="66">
        <f>ABS(Donnee_interpretation!D292)</f>
        <v>8</v>
      </c>
      <c r="G27" s="77" t="str">
        <f>ROMAN(VLOOKUP($B27,annexe_01!$A:$K,11,FALSE))</f>
        <v>III</v>
      </c>
      <c r="H27" s="68">
        <f>VLOOKUP($B27,annexe_01!$A:$J,10,FALSE)</f>
        <v>15</v>
      </c>
      <c r="I27" s="72" t="str">
        <f>VLOOKUP($B27,annexe_01!$A:$J,6,FALSE)</f>
        <v>ne pas se prendre au sérieux / obligé de rien / libération profonde</v>
      </c>
      <c r="J27" s="282">
        <f>B27</f>
        <v>2150</v>
      </c>
    </row>
    <row r="28" spans="1:10" x14ac:dyDescent="0.25">
      <c r="A28" s="54">
        <v>2</v>
      </c>
      <c r="B28" s="54">
        <f>Donnee_interpretation!C293</f>
        <v>2140</v>
      </c>
      <c r="D28" s="65">
        <v>2</v>
      </c>
      <c r="E28" s="70" t="str">
        <f t="shared" ref="E28:E36" si="12">E27</f>
        <v>ce qui nous inspire le plus à long terme</v>
      </c>
      <c r="F28" s="67">
        <f>ABS(Donnee_interpretation!D293)</f>
        <v>17</v>
      </c>
      <c r="G28" s="78" t="str">
        <f>ROMAN(VLOOKUP($B28,annexe_01!$A:$K,11,FALSE))</f>
        <v>III</v>
      </c>
      <c r="H28" s="68">
        <f>VLOOKUP($B28,annexe_01!$A:$J,10,FALSE)</f>
        <v>15</v>
      </c>
      <c r="I28" s="73" t="str">
        <f>VLOOKUP($B28,annexe_01!$A:$J,6,FALSE)</f>
        <v>n'être responsable que de sa propre vie</v>
      </c>
      <c r="J28" s="283">
        <f t="shared" ref="J28:J36" si="13">B28</f>
        <v>2140</v>
      </c>
    </row>
    <row r="29" spans="1:10" x14ac:dyDescent="0.25">
      <c r="A29" s="54">
        <v>3</v>
      </c>
      <c r="B29" s="54">
        <f>Donnee_interpretation!C294</f>
        <v>2130</v>
      </c>
      <c r="D29" s="64">
        <v>3</v>
      </c>
      <c r="E29" s="69" t="str">
        <f t="shared" si="12"/>
        <v>ce qui nous inspire le plus à long terme</v>
      </c>
      <c r="F29" s="66">
        <f>ABS(Donnee_interpretation!D294)</f>
        <v>11</v>
      </c>
      <c r="G29" s="77" t="str">
        <f>ROMAN(VLOOKUP($B29,annexe_01!$A:$K,11,FALSE))</f>
        <v>III</v>
      </c>
      <c r="H29" s="68">
        <f>VLOOKUP($B29,annexe_01!$A:$J,10,FALSE)</f>
        <v>14</v>
      </c>
      <c r="I29" s="72" t="str">
        <f>VLOOKUP($B29,annexe_01!$A:$J,6,FALSE)</f>
        <v>capacité à intégrer durablement dans son ADN les bonus d'une expérience</v>
      </c>
      <c r="J29" s="282">
        <f t="shared" si="13"/>
        <v>2130</v>
      </c>
    </row>
    <row r="30" spans="1:10" x14ac:dyDescent="0.25">
      <c r="A30" s="54">
        <v>4</v>
      </c>
      <c r="B30" s="54">
        <f>Donnee_interpretation!C295</f>
        <v>2120</v>
      </c>
      <c r="D30" s="65">
        <v>4</v>
      </c>
      <c r="E30" s="70" t="str">
        <f t="shared" si="12"/>
        <v>ce qui nous inspire le plus à long terme</v>
      </c>
      <c r="F30" s="67">
        <f>ABS(Donnee_interpretation!D295)</f>
        <v>7</v>
      </c>
      <c r="G30" s="78" t="str">
        <f>ROMAN(VLOOKUP($B30,annexe_01!$A:$K,11,FALSE))</f>
        <v>III</v>
      </c>
      <c r="H30" s="68">
        <f>VLOOKUP($B30,annexe_01!$A:$J,10,FALSE)</f>
        <v>14</v>
      </c>
      <c r="I30" s="73" t="str">
        <f>VLOOKUP($B30,annexe_01!$A:$J,6,FALSE)</f>
        <v>compatissant sans être déstabilisé par les problème des autres / œuvrer avec justesse</v>
      </c>
      <c r="J30" s="283">
        <f t="shared" si="13"/>
        <v>2120</v>
      </c>
    </row>
    <row r="31" spans="1:10" x14ac:dyDescent="0.25">
      <c r="A31" s="54">
        <v>5</v>
      </c>
      <c r="B31" s="54">
        <f>Donnee_interpretation!C296</f>
        <v>2100</v>
      </c>
      <c r="D31" s="64">
        <v>5</v>
      </c>
      <c r="E31" s="69" t="str">
        <f t="shared" si="12"/>
        <v>ce qui nous inspire le plus à long terme</v>
      </c>
      <c r="F31" s="66">
        <f>ABS(Donnee_interpretation!D296)</f>
        <v>7</v>
      </c>
      <c r="G31" s="77" t="str">
        <f>ROMAN(VLOOKUP($B31,annexe_01!$A:$K,11,FALSE))</f>
        <v>III</v>
      </c>
      <c r="H31" s="68">
        <f>VLOOKUP($B31,annexe_01!$A:$J,10,FALSE)</f>
        <v>13</v>
      </c>
      <c r="I31" s="72" t="str">
        <f>VLOOKUP($B31,annexe_01!$A:$J,6,FALSE)</f>
        <v>partager son expérience de vie ou transmettre sa connaissance</v>
      </c>
      <c r="J31" s="282">
        <f t="shared" si="13"/>
        <v>2100</v>
      </c>
    </row>
    <row r="32" spans="1:10" ht="15.75" hidden="1" x14ac:dyDescent="0.25">
      <c r="A32" s="54">
        <v>6</v>
      </c>
      <c r="B32" s="54">
        <f>Donnee_interpretation!C297</f>
        <v>2090</v>
      </c>
      <c r="D32" s="65">
        <v>6</v>
      </c>
      <c r="E32" s="70" t="str">
        <f t="shared" si="12"/>
        <v>ce qui nous inspire le plus à long terme</v>
      </c>
      <c r="F32" s="63">
        <f>ABS(Donnee_interpretation!D297)</f>
        <v>9</v>
      </c>
      <c r="G32" s="63" t="str">
        <f>ROMAN(VLOOKUP($B32,annexe_01!$A:$K,11,FALSE))</f>
        <v>III</v>
      </c>
      <c r="H32" s="68">
        <f>VLOOKUP($B32,annexe_01!$A:$J,10,FALSE)</f>
        <v>12</v>
      </c>
      <c r="I32" s="73" t="str">
        <f>VLOOKUP($B32,annexe_01!$A:$J,6,FALSE)</f>
        <v>volonté et capacité à réaliser ses rêves</v>
      </c>
      <c r="J32" s="283">
        <f t="shared" si="13"/>
        <v>2090</v>
      </c>
    </row>
    <row r="33" spans="1:10" hidden="1" x14ac:dyDescent="0.25">
      <c r="A33" s="54">
        <v>7</v>
      </c>
      <c r="B33" s="54">
        <f>Donnee_interpretation!C298</f>
        <v>2050</v>
      </c>
      <c r="D33" s="64">
        <v>7</v>
      </c>
      <c r="E33" s="69" t="str">
        <f t="shared" si="12"/>
        <v>ce qui nous inspire le plus à long terme</v>
      </c>
      <c r="F33" s="66">
        <f>ABS(Donnee_interpretation!D298)</f>
        <v>6</v>
      </c>
      <c r="G33" s="77" t="str">
        <f>ROMAN(VLOOKUP($B33,annexe_01!$A:$K,11,FALSE))</f>
        <v>III</v>
      </c>
      <c r="H33" s="68">
        <f>VLOOKUP($B33,annexe_01!$A:$J,10,FALSE)</f>
        <v>10</v>
      </c>
      <c r="I33" s="72" t="str">
        <f>VLOOKUP($B33,annexe_01!$A:$J,6,FALSE)</f>
        <v>joie simple / se sentir accompagné (âme sœur / ange gardien / défunt / être spirituel)</v>
      </c>
      <c r="J33" s="282">
        <f t="shared" si="13"/>
        <v>2050</v>
      </c>
    </row>
    <row r="34" spans="1:10" hidden="1" x14ac:dyDescent="0.25">
      <c r="A34" s="54">
        <v>8</v>
      </c>
      <c r="B34" s="54">
        <f>Donnee_interpretation!C299</f>
        <v>2010</v>
      </c>
      <c r="D34" s="65">
        <v>8</v>
      </c>
      <c r="E34" s="70" t="str">
        <f t="shared" si="12"/>
        <v>ce qui nous inspire le plus à long terme</v>
      </c>
      <c r="F34" s="67">
        <f>ABS(Donnee_interpretation!D299)</f>
        <v>8</v>
      </c>
      <c r="G34" s="78" t="str">
        <f>ROMAN(VLOOKUP($B34,annexe_01!$A:$K,11,FALSE))</f>
        <v>III</v>
      </c>
      <c r="H34" s="68">
        <f>VLOOKUP($B34,annexe_01!$A:$J,10,FALSE)</f>
        <v>8</v>
      </c>
      <c r="I34" s="73" t="str">
        <f>VLOOKUP($B34,annexe_01!$A:$J,6,FALSE)</f>
        <v>grand espace de liberté</v>
      </c>
      <c r="J34" s="283">
        <f t="shared" si="13"/>
        <v>2010</v>
      </c>
    </row>
    <row r="35" spans="1:10" hidden="1" x14ac:dyDescent="0.25">
      <c r="A35" s="54">
        <v>9</v>
      </c>
      <c r="B35" s="54">
        <f>Donnee_interpretation!C300</f>
        <v>1980</v>
      </c>
      <c r="D35" s="64">
        <v>9</v>
      </c>
      <c r="E35" s="69" t="str">
        <f t="shared" si="12"/>
        <v>ce qui nous inspire le plus à long terme</v>
      </c>
      <c r="F35" s="66">
        <f>ABS(Donnee_interpretation!D300)</f>
        <v>6</v>
      </c>
      <c r="G35" s="77" t="str">
        <f>ROMAN(VLOOKUP($B35,annexe_01!$A:$K,11,FALSE))</f>
        <v>III</v>
      </c>
      <c r="H35" s="68">
        <f>VLOOKUP($B35,annexe_01!$A:$J,10,FALSE)</f>
        <v>7</v>
      </c>
      <c r="I35" s="72" t="str">
        <f>VLOOKUP($B35,annexe_01!$A:$J,6,FALSE)</f>
        <v>efficience / se contenter de peu / fonctionner avec ce que l'on a</v>
      </c>
      <c r="J35" s="282">
        <f t="shared" si="13"/>
        <v>1980</v>
      </c>
    </row>
    <row r="36" spans="1:10" hidden="1" x14ac:dyDescent="0.25">
      <c r="A36" s="54">
        <v>10</v>
      </c>
      <c r="B36" s="54">
        <f>Donnee_interpretation!C301</f>
        <v>1960</v>
      </c>
      <c r="D36" s="65">
        <v>10</v>
      </c>
      <c r="E36" s="70" t="str">
        <f t="shared" si="12"/>
        <v>ce qui nous inspire le plus à long terme</v>
      </c>
      <c r="F36" s="67">
        <f>ABS(Donnee_interpretation!D301)</f>
        <v>7</v>
      </c>
      <c r="G36" s="78" t="str">
        <f>ROMAN(VLOOKUP($B36,annexe_01!$A:$K,11,FALSE))</f>
        <v>III</v>
      </c>
      <c r="H36" s="68">
        <f>VLOOKUP($B36,annexe_01!$A:$J,10,FALSE)</f>
        <v>6</v>
      </c>
      <c r="I36" s="73" t="str">
        <f>VLOOKUP($B36,annexe_01!$A:$J,6,FALSE)</f>
        <v>en paix avec son karma / humilité</v>
      </c>
      <c r="J36" s="283">
        <f t="shared" si="13"/>
        <v>1960</v>
      </c>
    </row>
    <row r="37" spans="1:10" x14ac:dyDescent="0.25">
      <c r="A37" s="54" t="str">
        <f>A26</f>
        <v>A</v>
      </c>
      <c r="B37" s="54" t="str">
        <f>Donnee_interpretation!C302</f>
        <v>Droit</v>
      </c>
      <c r="D37" s="56">
        <f>D26</f>
        <v>1</v>
      </c>
      <c r="E37" s="293" t="s">
        <v>2715</v>
      </c>
      <c r="F37" s="57" t="s">
        <v>329</v>
      </c>
      <c r="G37" s="57" t="s">
        <v>343</v>
      </c>
      <c r="H37" s="57" t="s">
        <v>332</v>
      </c>
      <c r="I37" s="74" t="s">
        <v>330</v>
      </c>
      <c r="J37" s="319"/>
    </row>
    <row r="38" spans="1:10" ht="16.5" customHeight="1" x14ac:dyDescent="0.25">
      <c r="A38" s="54">
        <f t="shared" ref="A38:A101" si="14">A27</f>
        <v>1</v>
      </c>
      <c r="B38" s="54">
        <f>Donnee_interpretation!C303</f>
        <v>1310</v>
      </c>
      <c r="D38" s="64">
        <f t="shared" ref="D38:D101" si="15">D27</f>
        <v>1</v>
      </c>
      <c r="E38" s="69" t="str">
        <f>E37</f>
        <v>les qualités que nous avons, ce qui nous attire le plus</v>
      </c>
      <c r="F38" s="66">
        <f>ABS(Donnee_interpretation!D303)</f>
        <v>20</v>
      </c>
      <c r="G38" s="77" t="str">
        <f>ROMAN(VLOOKUP($B38,annexe_01!$A:$K,11,FALSE))</f>
        <v>I</v>
      </c>
      <c r="H38" s="68">
        <f>VLOOKUP($B38,annexe_01!$A:$J,10,FALSE)</f>
        <v>9</v>
      </c>
      <c r="I38" s="72" t="str">
        <f>VLOOKUP($B38,annexe_01!$A:$J,6,FALSE)</f>
        <v>liberté d’engagement / sincérité / mental calme</v>
      </c>
      <c r="J38" s="282">
        <f>B38</f>
        <v>1310</v>
      </c>
    </row>
    <row r="39" spans="1:10" x14ac:dyDescent="0.25">
      <c r="A39" s="54">
        <f t="shared" si="14"/>
        <v>2</v>
      </c>
      <c r="B39" s="54">
        <f>Donnee_interpretation!C304</f>
        <v>1340</v>
      </c>
      <c r="D39" s="65">
        <f t="shared" si="15"/>
        <v>2</v>
      </c>
      <c r="E39" s="70" t="str">
        <f t="shared" ref="E39:E47" si="16">E38</f>
        <v>les qualités que nous avons, ce qui nous attire le plus</v>
      </c>
      <c r="F39" s="67">
        <f>ABS(Donnee_interpretation!D304)</f>
        <v>19</v>
      </c>
      <c r="G39" s="78" t="str">
        <f>ROMAN(VLOOKUP($B39,annexe_01!$A:$K,11,FALSE))</f>
        <v>I</v>
      </c>
      <c r="H39" s="68">
        <f>VLOOKUP($B39,annexe_01!$A:$J,10,FALSE)</f>
        <v>10</v>
      </c>
      <c r="I39" s="73" t="str">
        <f>VLOOKUP($B39,annexe_01!$A:$J,6,FALSE)</f>
        <v>être attentif et vigilant</v>
      </c>
      <c r="J39" s="283">
        <f t="shared" ref="J39:J47" si="17">B39</f>
        <v>1340</v>
      </c>
    </row>
    <row r="40" spans="1:10" x14ac:dyDescent="0.25">
      <c r="A40" s="54">
        <f t="shared" si="14"/>
        <v>3</v>
      </c>
      <c r="B40" s="54">
        <f>Donnee_interpretation!C305</f>
        <v>1300</v>
      </c>
      <c r="D40" s="64">
        <f t="shared" si="15"/>
        <v>3</v>
      </c>
      <c r="E40" s="69" t="str">
        <f t="shared" si="16"/>
        <v>les qualités que nous avons, ce qui nous attire le plus</v>
      </c>
      <c r="F40" s="66">
        <f>ABS(Donnee_interpretation!D305)</f>
        <v>18</v>
      </c>
      <c r="G40" s="77" t="str">
        <f>ROMAN(VLOOKUP($B40,annexe_01!$A:$K,11,FALSE))</f>
        <v>I</v>
      </c>
      <c r="H40" s="68">
        <f>VLOOKUP($B40,annexe_01!$A:$J,10,FALSE)</f>
        <v>9</v>
      </c>
      <c r="I40" s="72" t="str">
        <f>VLOOKUP($B40,annexe_01!$A:$J,6,FALSE)</f>
        <v>calme intérieur / retour à son intériorité</v>
      </c>
      <c r="J40" s="282">
        <f t="shared" si="17"/>
        <v>1300</v>
      </c>
    </row>
    <row r="41" spans="1:10" x14ac:dyDescent="0.25">
      <c r="A41" s="54">
        <f t="shared" si="14"/>
        <v>4</v>
      </c>
      <c r="B41" s="54">
        <f>Donnee_interpretation!C306</f>
        <v>1290</v>
      </c>
      <c r="D41" s="65">
        <f t="shared" si="15"/>
        <v>4</v>
      </c>
      <c r="E41" s="70" t="str">
        <f t="shared" si="16"/>
        <v>les qualités que nous avons, ce qui nous attire le plus</v>
      </c>
      <c r="F41" s="67">
        <f>ABS(Donnee_interpretation!D306)</f>
        <v>17</v>
      </c>
      <c r="G41" s="78" t="str">
        <f>ROMAN(VLOOKUP($B41,annexe_01!$A:$K,11,FALSE))</f>
        <v>I</v>
      </c>
      <c r="H41" s="68">
        <f>VLOOKUP($B41,annexe_01!$A:$J,10,FALSE)</f>
        <v>8</v>
      </c>
      <c r="I41" s="73" t="str">
        <f>VLOOKUP($B41,annexe_01!$A:$J,6,FALSE)</f>
        <v>être calme / inspirer confiance / être ordré</v>
      </c>
      <c r="J41" s="283">
        <f t="shared" si="17"/>
        <v>1290</v>
      </c>
    </row>
    <row r="42" spans="1:10" x14ac:dyDescent="0.25">
      <c r="A42" s="54">
        <f t="shared" si="14"/>
        <v>5</v>
      </c>
      <c r="B42" s="54">
        <f>Donnee_interpretation!C307</f>
        <v>2140</v>
      </c>
      <c r="D42" s="64">
        <f t="shared" si="15"/>
        <v>5</v>
      </c>
      <c r="E42" s="69" t="str">
        <f t="shared" si="16"/>
        <v>les qualités que nous avons, ce qui nous attire le plus</v>
      </c>
      <c r="F42" s="66">
        <f>ABS(Donnee_interpretation!D307)</f>
        <v>17</v>
      </c>
      <c r="G42" s="77" t="str">
        <f>ROMAN(VLOOKUP($B42,annexe_01!$A:$K,11,FALSE))</f>
        <v>III</v>
      </c>
      <c r="H42" s="68">
        <f>VLOOKUP($B42,annexe_01!$A:$J,10,FALSE)</f>
        <v>15</v>
      </c>
      <c r="I42" s="72" t="str">
        <f>VLOOKUP($B42,annexe_01!$A:$J,6,FALSE)</f>
        <v>n'être responsable que de sa propre vie</v>
      </c>
      <c r="J42" s="282">
        <f t="shared" si="17"/>
        <v>2140</v>
      </c>
    </row>
    <row r="43" spans="1:10" ht="15.75" hidden="1" x14ac:dyDescent="0.25">
      <c r="A43" s="54">
        <f t="shared" si="14"/>
        <v>6</v>
      </c>
      <c r="B43" s="54">
        <f>Donnee_interpretation!C308</f>
        <v>1140</v>
      </c>
      <c r="D43" s="65">
        <f t="shared" si="15"/>
        <v>6</v>
      </c>
      <c r="E43" s="70" t="str">
        <f t="shared" si="16"/>
        <v>les qualités que nous avons, ce qui nous attire le plus</v>
      </c>
      <c r="F43" s="63">
        <f>ABS(Donnee_interpretation!D308)</f>
        <v>16</v>
      </c>
      <c r="G43" s="63" t="str">
        <f>ROMAN(VLOOKUP($B43,annexe_01!$A:$K,11,FALSE))</f>
        <v>I</v>
      </c>
      <c r="H43" s="68">
        <f>VLOOKUP($B43,annexe_01!$A:$J,10,FALSE)</f>
        <v>4</v>
      </c>
      <c r="I43" s="73" t="str">
        <f>VLOOKUP($B43,annexe_01!$A:$J,6,FALSE)</f>
        <v>visionnaire / vision objective sur la réalité / capacité à observer des synchronicités</v>
      </c>
      <c r="J43" s="283">
        <f t="shared" si="17"/>
        <v>1140</v>
      </c>
    </row>
    <row r="44" spans="1:10" hidden="1" x14ac:dyDescent="0.25">
      <c r="A44" s="54">
        <f t="shared" si="14"/>
        <v>7</v>
      </c>
      <c r="B44" s="54">
        <f>Donnee_interpretation!C309</f>
        <v>1330</v>
      </c>
      <c r="D44" s="64">
        <f t="shared" si="15"/>
        <v>7</v>
      </c>
      <c r="E44" s="69" t="str">
        <f t="shared" si="16"/>
        <v>les qualités que nous avons, ce qui nous attire le plus</v>
      </c>
      <c r="F44" s="66">
        <f>ABS(Donnee_interpretation!D309)</f>
        <v>16</v>
      </c>
      <c r="G44" s="77" t="str">
        <f>ROMAN(VLOOKUP($B44,annexe_01!$A:$K,11,FALSE))</f>
        <v>I</v>
      </c>
      <c r="H44" s="68">
        <f>VLOOKUP($B44,annexe_01!$A:$J,10,FALSE)</f>
        <v>9</v>
      </c>
      <c r="I44" s="72" t="str">
        <f>VLOOKUP($B44,annexe_01!$A:$J,6,FALSE)</f>
        <v>être bienveillant et réconfortant / dans le coeur / amour maternel / féminin sacré</v>
      </c>
      <c r="J44" s="282">
        <f t="shared" si="17"/>
        <v>1330</v>
      </c>
    </row>
    <row r="45" spans="1:10" hidden="1" x14ac:dyDescent="0.25">
      <c r="A45" s="54">
        <f t="shared" si="14"/>
        <v>8</v>
      </c>
      <c r="B45" s="54">
        <f>Donnee_interpretation!C310</f>
        <v>1830</v>
      </c>
      <c r="D45" s="65">
        <f t="shared" si="15"/>
        <v>8</v>
      </c>
      <c r="E45" s="70" t="str">
        <f t="shared" si="16"/>
        <v>les qualités que nous avons, ce qui nous attire le plus</v>
      </c>
      <c r="F45" s="67">
        <f>ABS(Donnee_interpretation!D310)</f>
        <v>16</v>
      </c>
      <c r="G45" s="78" t="str">
        <f>ROMAN(VLOOKUP($B45,annexe_01!$A:$K,11,FALSE))</f>
        <v>II</v>
      </c>
      <c r="H45" s="68">
        <f>VLOOKUP($B45,annexe_01!$A:$J,10,FALSE)</f>
        <v>14</v>
      </c>
      <c r="I45" s="73" t="str">
        <f>VLOOKUP($B45,annexe_01!$A:$J,6,FALSE)</f>
        <v>sentiment d'être au bon endroit et entouré des bonnes personnes</v>
      </c>
      <c r="J45" s="283">
        <f t="shared" si="17"/>
        <v>1830</v>
      </c>
    </row>
    <row r="46" spans="1:10" hidden="1" x14ac:dyDescent="0.25">
      <c r="A46" s="54">
        <f t="shared" si="14"/>
        <v>9</v>
      </c>
      <c r="B46" s="54">
        <f>Donnee_interpretation!C311</f>
        <v>1440</v>
      </c>
      <c r="D46" s="64">
        <f t="shared" si="15"/>
        <v>9</v>
      </c>
      <c r="E46" s="69" t="str">
        <f t="shared" si="16"/>
        <v>les qualités que nous avons, ce qui nous attire le plus</v>
      </c>
      <c r="F46" s="66">
        <f>ABS(Donnee_interpretation!D311)</f>
        <v>14</v>
      </c>
      <c r="G46" s="77" t="str">
        <f>ROMAN(VLOOKUP($B46,annexe_01!$A:$K,11,FALSE))</f>
        <v>I</v>
      </c>
      <c r="H46" s="68">
        <f>VLOOKUP($B46,annexe_01!$A:$J,10,FALSE)</f>
        <v>12</v>
      </c>
      <c r="I46" s="72" t="str">
        <f>VLOOKUP($B46,annexe_01!$A:$J,6,FALSE)</f>
        <v>ouverture au monde / tolérant et conciliant</v>
      </c>
      <c r="J46" s="282">
        <f t="shared" si="17"/>
        <v>1440</v>
      </c>
    </row>
    <row r="47" spans="1:10" hidden="1" x14ac:dyDescent="0.25">
      <c r="A47" s="54">
        <f t="shared" si="14"/>
        <v>10</v>
      </c>
      <c r="B47" s="54">
        <f>Donnee_interpretation!C312</f>
        <v>1480</v>
      </c>
      <c r="D47" s="65">
        <f t="shared" si="15"/>
        <v>10</v>
      </c>
      <c r="E47" s="70" t="str">
        <f t="shared" si="16"/>
        <v>les qualités que nous avons, ce qui nous attire le plus</v>
      </c>
      <c r="F47" s="67">
        <f>ABS(Donnee_interpretation!D312)</f>
        <v>14</v>
      </c>
      <c r="G47" s="78" t="str">
        <f>ROMAN(VLOOKUP($B47,annexe_01!$A:$K,11,FALSE))</f>
        <v>I</v>
      </c>
      <c r="H47" s="68">
        <f>VLOOKUP($B47,annexe_01!$A:$J,10,FALSE)</f>
        <v>13</v>
      </c>
      <c r="I47" s="73" t="str">
        <f>VLOOKUP($B47,annexe_01!$A:$J,6,FALSE)</f>
        <v>capacité à synthétiser l'information</v>
      </c>
      <c r="J47" s="283">
        <f t="shared" si="17"/>
        <v>1480</v>
      </c>
    </row>
    <row r="48" spans="1:10" x14ac:dyDescent="0.25">
      <c r="A48" s="54" t="str">
        <f t="shared" si="14"/>
        <v>A</v>
      </c>
      <c r="B48" s="54" t="str">
        <f>Donnee_interpretation!C313</f>
        <v>Deux</v>
      </c>
      <c r="D48" s="56">
        <f t="shared" si="15"/>
        <v>1</v>
      </c>
      <c r="E48" s="293" t="s">
        <v>1097</v>
      </c>
      <c r="F48" s="57" t="s">
        <v>329</v>
      </c>
      <c r="G48" s="57" t="s">
        <v>343</v>
      </c>
      <c r="H48" s="57" t="s">
        <v>332</v>
      </c>
      <c r="I48" s="74" t="s">
        <v>330</v>
      </c>
      <c r="J48" s="319"/>
    </row>
    <row r="49" spans="1:10" ht="14.25" customHeight="1" x14ac:dyDescent="0.25">
      <c r="A49" s="54">
        <f t="shared" si="14"/>
        <v>1</v>
      </c>
      <c r="B49" s="54">
        <f>Donnee_interpretation!C314</f>
        <v>1340</v>
      </c>
      <c r="D49" s="64">
        <f t="shared" si="15"/>
        <v>1</v>
      </c>
      <c r="E49" s="69" t="str">
        <f>E48</f>
        <v>Ce qu’il serait bien de ne plus nourrir comme comportement</v>
      </c>
      <c r="F49" s="66">
        <f>ABS(Donnee_interpretation!D314)</f>
        <v>20</v>
      </c>
      <c r="G49" s="77" t="str">
        <f>ROMAN(VLOOKUP($B49,annexe_01!$A:$K,11,FALSE))</f>
        <v>I</v>
      </c>
      <c r="H49" s="68">
        <f>VLOOKUP($B49,annexe_01!$A:$J,10,FALSE)</f>
        <v>10</v>
      </c>
      <c r="I49" s="72" t="str">
        <f>VLOOKUP($B49,annexe_01!$A:$J,7,FALSE)</f>
        <v>se sentir agressé / envahi / oppressé</v>
      </c>
      <c r="J49" s="282">
        <f>B49</f>
        <v>1340</v>
      </c>
    </row>
    <row r="50" spans="1:10" x14ac:dyDescent="0.25">
      <c r="A50" s="54">
        <f t="shared" si="14"/>
        <v>2</v>
      </c>
      <c r="B50" s="54">
        <f>Donnee_interpretation!C315</f>
        <v>1270</v>
      </c>
      <c r="D50" s="65">
        <f t="shared" si="15"/>
        <v>2</v>
      </c>
      <c r="E50" s="70" t="str">
        <f t="shared" ref="E50:E58" si="18">E49</f>
        <v>Ce qu’il serait bien de ne plus nourrir comme comportement</v>
      </c>
      <c r="F50" s="67">
        <f>ABS(Donnee_interpretation!D315)</f>
        <v>20</v>
      </c>
      <c r="G50" s="78" t="str">
        <f>ROMAN(VLOOKUP($B50,annexe_01!$A:$K,11,FALSE))</f>
        <v>I</v>
      </c>
      <c r="H50" s="68">
        <f>VLOOKUP($B50,annexe_01!$A:$J,10,FALSE)</f>
        <v>7</v>
      </c>
      <c r="I50" s="73" t="str">
        <f>VLOOKUP($B50,annexe_01!$A:$J,7,FALSE)</f>
        <v>être confronté ou aimer se confronter à d’autres forces</v>
      </c>
      <c r="J50" s="283">
        <f t="shared" ref="J50:J58" si="19">B50</f>
        <v>1270</v>
      </c>
    </row>
    <row r="51" spans="1:10" x14ac:dyDescent="0.25">
      <c r="A51" s="54">
        <f t="shared" si="14"/>
        <v>3</v>
      </c>
      <c r="B51" s="54">
        <f>Donnee_interpretation!C316</f>
        <v>1740</v>
      </c>
      <c r="D51" s="64">
        <f t="shared" si="15"/>
        <v>3</v>
      </c>
      <c r="E51" s="69" t="str">
        <f t="shared" si="18"/>
        <v>Ce qu’il serait bien de ne plus nourrir comme comportement</v>
      </c>
      <c r="F51" s="66">
        <f>ABS(Donnee_interpretation!D316)</f>
        <v>18</v>
      </c>
      <c r="G51" s="77" t="str">
        <f>ROMAN(VLOOKUP($B51,annexe_01!$A:$K,11,FALSE))</f>
        <v>II</v>
      </c>
      <c r="H51" s="68">
        <f>VLOOKUP($B51,annexe_01!$A:$J,10,FALSE)</f>
        <v>10</v>
      </c>
      <c r="I51" s="72" t="str">
        <f>VLOOKUP($B51,annexe_01!$A:$J,7,FALSE)</f>
        <v>devoir toujours résister / se battre contre l'ordre des choses</v>
      </c>
      <c r="J51" s="282">
        <f t="shared" si="19"/>
        <v>1740</v>
      </c>
    </row>
    <row r="52" spans="1:10" x14ac:dyDescent="0.25">
      <c r="A52" s="54">
        <f t="shared" si="14"/>
        <v>4</v>
      </c>
      <c r="B52" s="54">
        <f>Donnee_interpretation!C317</f>
        <v>1090</v>
      </c>
      <c r="D52" s="65">
        <f t="shared" si="15"/>
        <v>4</v>
      </c>
      <c r="E52" s="70" t="str">
        <f t="shared" si="18"/>
        <v>Ce qu’il serait bien de ne plus nourrir comme comportement</v>
      </c>
      <c r="F52" s="67">
        <f>ABS(Donnee_interpretation!D317)</f>
        <v>17</v>
      </c>
      <c r="G52" s="78" t="str">
        <f>ROMAN(VLOOKUP($B52,annexe_01!$A:$K,11,FALSE))</f>
        <v>I</v>
      </c>
      <c r="H52" s="68">
        <f>VLOOKUP($B52,annexe_01!$A:$J,10,FALSE)</f>
        <v>1</v>
      </c>
      <c r="I52" s="73" t="str">
        <f>VLOOKUP($B52,annexe_01!$A:$J,7,FALSE)</f>
        <v>fuite dans d'autres réalités / vouloir échapper à la réalité</v>
      </c>
      <c r="J52" s="283">
        <f t="shared" si="19"/>
        <v>1090</v>
      </c>
    </row>
    <row r="53" spans="1:10" x14ac:dyDescent="0.25">
      <c r="A53" s="54">
        <f t="shared" si="14"/>
        <v>5</v>
      </c>
      <c r="B53" s="54">
        <f>Donnee_interpretation!C318</f>
        <v>1760</v>
      </c>
      <c r="D53" s="64">
        <f t="shared" si="15"/>
        <v>5</v>
      </c>
      <c r="E53" s="69" t="str">
        <f t="shared" si="18"/>
        <v>Ce qu’il serait bien de ne plus nourrir comme comportement</v>
      </c>
      <c r="F53" s="66">
        <f>ABS(Donnee_interpretation!D318)</f>
        <v>16</v>
      </c>
      <c r="G53" s="77" t="str">
        <f>ROMAN(VLOOKUP($B53,annexe_01!$A:$K,11,FALSE))</f>
        <v>II</v>
      </c>
      <c r="H53" s="68">
        <f>VLOOKUP($B53,annexe_01!$A:$J,10,FALSE)</f>
        <v>11</v>
      </c>
      <c r="I53" s="72" t="str">
        <f>VLOOKUP($B53,annexe_01!$A:$J,7,FALSE)</f>
        <v>prendre des responsabilités ou jouer un rôle pour justifier sa place ou son utilité</v>
      </c>
      <c r="J53" s="282">
        <f t="shared" si="19"/>
        <v>1760</v>
      </c>
    </row>
    <row r="54" spans="1:10" ht="15.75" hidden="1" x14ac:dyDescent="0.25">
      <c r="A54" s="54">
        <f t="shared" si="14"/>
        <v>6</v>
      </c>
      <c r="B54" s="54">
        <f>Donnee_interpretation!C319</f>
        <v>1930</v>
      </c>
      <c r="D54" s="65">
        <f t="shared" si="15"/>
        <v>6</v>
      </c>
      <c r="E54" s="70" t="str">
        <f t="shared" si="18"/>
        <v>Ce qu’il serait bien de ne plus nourrir comme comportement</v>
      </c>
      <c r="F54" s="63">
        <f>ABS(Donnee_interpretation!D319)</f>
        <v>15</v>
      </c>
      <c r="G54" s="63" t="str">
        <f>ROMAN(VLOOKUP($B54,annexe_01!$A:$K,11,FALSE))</f>
        <v>III</v>
      </c>
      <c r="H54" s="68">
        <f>VLOOKUP($B54,annexe_01!$A:$J,10,FALSE)</f>
        <v>4</v>
      </c>
      <c r="I54" s="73" t="str">
        <f>VLOOKUP($B54,annexe_01!$A:$J,7,FALSE)</f>
        <v>se confronter aux grandes forces</v>
      </c>
      <c r="J54" s="283">
        <f t="shared" si="19"/>
        <v>1930</v>
      </c>
    </row>
    <row r="55" spans="1:10" hidden="1" x14ac:dyDescent="0.25">
      <c r="A55" s="54">
        <f t="shared" si="14"/>
        <v>7</v>
      </c>
      <c r="B55" s="54">
        <f>Donnee_interpretation!C320</f>
        <v>1460</v>
      </c>
      <c r="D55" s="64">
        <f t="shared" si="15"/>
        <v>7</v>
      </c>
      <c r="E55" s="69" t="str">
        <f t="shared" si="18"/>
        <v>Ce qu’il serait bien de ne plus nourrir comme comportement</v>
      </c>
      <c r="F55" s="66">
        <f>ABS(Donnee_interpretation!D320)</f>
        <v>15</v>
      </c>
      <c r="G55" s="77" t="str">
        <f>ROMAN(VLOOKUP($B55,annexe_01!$A:$K,11,FALSE))</f>
        <v>I</v>
      </c>
      <c r="H55" s="68">
        <f>VLOOKUP($B55,annexe_01!$A:$J,10,FALSE)</f>
        <v>13</v>
      </c>
      <c r="I55" s="72" t="str">
        <f>VLOOKUP($B55,annexe_01!$A:$J,7,FALSE)</f>
        <v>avide de connaissances</v>
      </c>
      <c r="J55" s="282">
        <f t="shared" si="19"/>
        <v>1460</v>
      </c>
    </row>
    <row r="56" spans="1:10" hidden="1" x14ac:dyDescent="0.25">
      <c r="A56" s="54">
        <f t="shared" si="14"/>
        <v>8</v>
      </c>
      <c r="B56" s="54">
        <f>Donnee_interpretation!C321</f>
        <v>1320</v>
      </c>
      <c r="D56" s="65">
        <f t="shared" si="15"/>
        <v>8</v>
      </c>
      <c r="E56" s="70" t="str">
        <f t="shared" si="18"/>
        <v>Ce qu’il serait bien de ne plus nourrir comme comportement</v>
      </c>
      <c r="F56" s="67">
        <f>ABS(Donnee_interpretation!D321)</f>
        <v>15</v>
      </c>
      <c r="G56" s="78" t="str">
        <f>ROMAN(VLOOKUP($B56,annexe_01!$A:$K,11,FALSE))</f>
        <v>I</v>
      </c>
      <c r="H56" s="68">
        <f>VLOOKUP($B56,annexe_01!$A:$J,10,FALSE)</f>
        <v>9</v>
      </c>
      <c r="I56" s="73" t="str">
        <f>VLOOKUP($B56,annexe_01!$A:$J,7,FALSE)</f>
        <v>vouloir tout faire soi-même</v>
      </c>
      <c r="J56" s="283">
        <f t="shared" si="19"/>
        <v>1320</v>
      </c>
    </row>
    <row r="57" spans="1:10" hidden="1" x14ac:dyDescent="0.25">
      <c r="A57" s="54">
        <f t="shared" si="14"/>
        <v>9</v>
      </c>
      <c r="B57" s="54">
        <f>Donnee_interpretation!C322</f>
        <v>1820</v>
      </c>
      <c r="D57" s="64">
        <f t="shared" si="15"/>
        <v>9</v>
      </c>
      <c r="E57" s="69" t="str">
        <f t="shared" si="18"/>
        <v>Ce qu’il serait bien de ne plus nourrir comme comportement</v>
      </c>
      <c r="F57" s="66">
        <f>ABS(Donnee_interpretation!D322)</f>
        <v>13</v>
      </c>
      <c r="G57" s="77" t="str">
        <f>ROMAN(VLOOKUP($B57,annexe_01!$A:$K,11,FALSE))</f>
        <v>II</v>
      </c>
      <c r="H57" s="68">
        <f>VLOOKUP($B57,annexe_01!$A:$J,10,FALSE)</f>
        <v>14</v>
      </c>
      <c r="I57" s="72" t="str">
        <f>VLOOKUP($B57,annexe_01!$A:$J,7,FALSE)</f>
        <v>lien toxique avec un maître / devoir remplir une mission / conflit entre bien et mal</v>
      </c>
      <c r="J57" s="282">
        <f t="shared" si="19"/>
        <v>1820</v>
      </c>
    </row>
    <row r="58" spans="1:10" hidden="1" x14ac:dyDescent="0.25">
      <c r="A58" s="54">
        <f t="shared" si="14"/>
        <v>10</v>
      </c>
      <c r="B58" s="54">
        <f>Donnee_interpretation!C323</f>
        <v>1800</v>
      </c>
      <c r="D58" s="65">
        <f t="shared" si="15"/>
        <v>10</v>
      </c>
      <c r="E58" s="70" t="str">
        <f t="shared" si="18"/>
        <v>Ce qu’il serait bien de ne plus nourrir comme comportement</v>
      </c>
      <c r="F58" s="67">
        <f>ABS(Donnee_interpretation!D323)</f>
        <v>13</v>
      </c>
      <c r="G58" s="78" t="str">
        <f>ROMAN(VLOOKUP($B58,annexe_01!$A:$K,11,FALSE))</f>
        <v>II</v>
      </c>
      <c r="H58" s="68">
        <f>VLOOKUP($B58,annexe_01!$A:$J,10,FALSE)</f>
        <v>13</v>
      </c>
      <c r="I58" s="73" t="str">
        <f>VLOOKUP($B58,annexe_01!$A:$J,7,FALSE)</f>
        <v>autosatisfaction / être prétentieux / rempli d'amour propre</v>
      </c>
      <c r="J58" s="283">
        <f t="shared" si="19"/>
        <v>1800</v>
      </c>
    </row>
    <row r="59" spans="1:10" x14ac:dyDescent="0.25">
      <c r="A59" s="54" t="str">
        <f t="shared" si="14"/>
        <v>A</v>
      </c>
      <c r="B59" s="54" t="str">
        <f>Donnee_interpretation!C324</f>
        <v>Deux</v>
      </c>
      <c r="D59" s="56">
        <f t="shared" si="15"/>
        <v>1</v>
      </c>
      <c r="E59" s="293" t="s">
        <v>336</v>
      </c>
      <c r="F59" s="57" t="s">
        <v>329</v>
      </c>
      <c r="G59" s="57" t="s">
        <v>343</v>
      </c>
      <c r="H59" s="57" t="s">
        <v>332</v>
      </c>
      <c r="I59" s="74" t="s">
        <v>330</v>
      </c>
      <c r="J59" s="319"/>
    </row>
    <row r="60" spans="1:10" x14ac:dyDescent="0.25">
      <c r="A60" s="54">
        <f t="shared" si="14"/>
        <v>1</v>
      </c>
      <c r="B60" s="54">
        <f>Donnee_interpretation!C325</f>
        <v>1750</v>
      </c>
      <c r="D60" s="64">
        <f t="shared" si="15"/>
        <v>1</v>
      </c>
      <c r="E60" s="69" t="str">
        <f>E59</f>
        <v>ce dont nous avons le plus besoin</v>
      </c>
      <c r="F60" s="66">
        <f>ABS(Donnee_interpretation!D325)</f>
        <v>20</v>
      </c>
      <c r="G60" s="77" t="str">
        <f>ROMAN(VLOOKUP($B60,annexe_01!$A:$K,11,FALSE))</f>
        <v>II</v>
      </c>
      <c r="H60" s="68">
        <f>VLOOKUP($B60,annexe_01!$A:$J,10,FALSE)</f>
        <v>10</v>
      </c>
      <c r="I60" s="72" t="str">
        <f>VLOOKUP($B60,annexe_01!$A:$J,4,FALSE)</f>
        <v>besoin de se remettre en question / besoin d'amour</v>
      </c>
      <c r="J60" s="282">
        <f>B60</f>
        <v>1750</v>
      </c>
    </row>
    <row r="61" spans="1:10" x14ac:dyDescent="0.25">
      <c r="A61" s="54">
        <f t="shared" si="14"/>
        <v>2</v>
      </c>
      <c r="B61" s="54">
        <f>Donnee_interpretation!C326</f>
        <v>1540</v>
      </c>
      <c r="D61" s="65">
        <f t="shared" si="15"/>
        <v>2</v>
      </c>
      <c r="E61" s="70" t="str">
        <f t="shared" ref="E61:E69" si="20">E60</f>
        <v>ce dont nous avons le plus besoin</v>
      </c>
      <c r="F61" s="67">
        <f>ABS(Donnee_interpretation!D326)</f>
        <v>20</v>
      </c>
      <c r="G61" s="78" t="str">
        <f>ROMAN(VLOOKUP($B61,annexe_01!$A:$K,11,FALSE))</f>
        <v>I</v>
      </c>
      <c r="H61" s="68">
        <f>VLOOKUP($B61,annexe_01!$A:$J,10,FALSE)</f>
        <v>15</v>
      </c>
      <c r="I61" s="73" t="str">
        <f>VLOOKUP($B61,annexe_01!$A:$J,4,FALSE)</f>
        <v>besoin de voir tous les possibles / lucidité</v>
      </c>
      <c r="J61" s="283">
        <f t="shared" ref="J61:J69" si="21">B61</f>
        <v>1540</v>
      </c>
    </row>
    <row r="62" spans="1:10" x14ac:dyDescent="0.25">
      <c r="A62" s="54">
        <f t="shared" si="14"/>
        <v>3</v>
      </c>
      <c r="B62" s="54">
        <f>Donnee_interpretation!C327</f>
        <v>1850</v>
      </c>
      <c r="D62" s="64">
        <f t="shared" si="15"/>
        <v>3</v>
      </c>
      <c r="E62" s="69" t="str">
        <f t="shared" si="20"/>
        <v>ce dont nous avons le plus besoin</v>
      </c>
      <c r="F62" s="66">
        <f>ABS(Donnee_interpretation!D327)</f>
        <v>16</v>
      </c>
      <c r="G62" s="77" t="str">
        <f>ROMAN(VLOOKUP($B62,annexe_01!$A:$K,11,FALSE))</f>
        <v>II</v>
      </c>
      <c r="H62" s="68">
        <f>VLOOKUP($B62,annexe_01!$A:$J,10,FALSE)</f>
        <v>15</v>
      </c>
      <c r="I62" s="72" t="str">
        <f>VLOOKUP($B62,annexe_01!$A:$J,4,FALSE)</f>
        <v>besoin de trouver l'âme sœur / besoin de réaliser ses rêves</v>
      </c>
      <c r="J62" s="282">
        <f t="shared" si="21"/>
        <v>1850</v>
      </c>
    </row>
    <row r="63" spans="1:10" x14ac:dyDescent="0.25">
      <c r="A63" s="54">
        <f t="shared" si="14"/>
        <v>4</v>
      </c>
      <c r="B63" s="54">
        <f>Donnee_interpretation!C328</f>
        <v>1510</v>
      </c>
      <c r="D63" s="65">
        <f t="shared" si="15"/>
        <v>4</v>
      </c>
      <c r="E63" s="70" t="str">
        <f t="shared" si="20"/>
        <v>ce dont nous avons le plus besoin</v>
      </c>
      <c r="F63" s="67">
        <f>ABS(Donnee_interpretation!D328)</f>
        <v>16</v>
      </c>
      <c r="G63" s="78" t="str">
        <f>ROMAN(VLOOKUP($B63,annexe_01!$A:$K,11,FALSE))</f>
        <v>I</v>
      </c>
      <c r="H63" s="68">
        <f>VLOOKUP($B63,annexe_01!$A:$J,10,FALSE)</f>
        <v>14</v>
      </c>
      <c r="I63" s="73" t="str">
        <f>VLOOKUP($B63,annexe_01!$A:$J,4,FALSE)</f>
        <v>besoin de densité du corps / capacité à se régénérer / ne plus générer de pensées</v>
      </c>
      <c r="J63" s="283">
        <f t="shared" si="21"/>
        <v>1510</v>
      </c>
    </row>
    <row r="64" spans="1:10" x14ac:dyDescent="0.25">
      <c r="A64" s="54">
        <f t="shared" si="14"/>
        <v>5</v>
      </c>
      <c r="B64" s="54">
        <f>Donnee_interpretation!C329</f>
        <v>1840</v>
      </c>
      <c r="D64" s="64">
        <f t="shared" si="15"/>
        <v>5</v>
      </c>
      <c r="E64" s="69" t="str">
        <f t="shared" si="20"/>
        <v>ce dont nous avons le plus besoin</v>
      </c>
      <c r="F64" s="66">
        <f>ABS(Donnee_interpretation!D329)</f>
        <v>15</v>
      </c>
      <c r="G64" s="77" t="str">
        <f>ROMAN(VLOOKUP($B64,annexe_01!$A:$K,11,FALSE))</f>
        <v>II</v>
      </c>
      <c r="H64" s="68">
        <f>VLOOKUP($B64,annexe_01!$A:$J,10,FALSE)</f>
        <v>15</v>
      </c>
      <c r="I64" s="72" t="str">
        <f>VLOOKUP($B64,annexe_01!$A:$J,4,FALSE)</f>
        <v>besoin de se confronter à la mort</v>
      </c>
      <c r="J64" s="282">
        <f t="shared" si="21"/>
        <v>1840</v>
      </c>
    </row>
    <row r="65" spans="1:10" ht="15.75" hidden="1" x14ac:dyDescent="0.25">
      <c r="A65" s="54">
        <f t="shared" si="14"/>
        <v>6</v>
      </c>
      <c r="B65" s="54">
        <f>Donnee_interpretation!C330</f>
        <v>1760</v>
      </c>
      <c r="D65" s="65">
        <f t="shared" si="15"/>
        <v>6</v>
      </c>
      <c r="E65" s="70" t="str">
        <f t="shared" si="20"/>
        <v>ce dont nous avons le plus besoin</v>
      </c>
      <c r="F65" s="63">
        <f>ABS(Donnee_interpretation!D330)</f>
        <v>15</v>
      </c>
      <c r="G65" s="63" t="str">
        <f>ROMAN(VLOOKUP($B65,annexe_01!$A:$K,11,FALSE))</f>
        <v>II</v>
      </c>
      <c r="H65" s="68">
        <f>VLOOKUP($B65,annexe_01!$A:$J,10,FALSE)</f>
        <v>11</v>
      </c>
      <c r="I65" s="73" t="str">
        <f>VLOOKUP($B65,annexe_01!$A:$J,4,FALSE)</f>
        <v>besoin d'avoir sa place sur Terre / besoin d'être utile</v>
      </c>
      <c r="J65" s="283">
        <f t="shared" si="21"/>
        <v>1760</v>
      </c>
    </row>
    <row r="66" spans="1:10" hidden="1" x14ac:dyDescent="0.25">
      <c r="A66" s="54">
        <f t="shared" si="14"/>
        <v>7</v>
      </c>
      <c r="B66" s="54">
        <f>Donnee_interpretation!C331</f>
        <v>1720</v>
      </c>
      <c r="D66" s="64">
        <f t="shared" si="15"/>
        <v>7</v>
      </c>
      <c r="E66" s="69" t="str">
        <f t="shared" si="20"/>
        <v>ce dont nous avons le plus besoin</v>
      </c>
      <c r="F66" s="66">
        <f>ABS(Donnee_interpretation!D331)</f>
        <v>15</v>
      </c>
      <c r="G66" s="77" t="str">
        <f>ROMAN(VLOOKUP($B66,annexe_01!$A:$K,11,FALSE))</f>
        <v>II</v>
      </c>
      <c r="H66" s="68">
        <f>VLOOKUP($B66,annexe_01!$A:$J,10,FALSE)</f>
        <v>9</v>
      </c>
      <c r="I66" s="72" t="str">
        <f>VLOOKUP($B66,annexe_01!$A:$J,4,FALSE)</f>
        <v>besoin de ressentir les besoins de son corps</v>
      </c>
      <c r="J66" s="282">
        <f t="shared" si="21"/>
        <v>1720</v>
      </c>
    </row>
    <row r="67" spans="1:10" hidden="1" x14ac:dyDescent="0.25">
      <c r="A67" s="54">
        <f t="shared" si="14"/>
        <v>8</v>
      </c>
      <c r="B67" s="54">
        <f>Donnee_interpretation!C332</f>
        <v>1620</v>
      </c>
      <c r="D67" s="65">
        <f t="shared" si="15"/>
        <v>8</v>
      </c>
      <c r="E67" s="70" t="str">
        <f t="shared" si="20"/>
        <v>ce dont nous avons le plus besoin</v>
      </c>
      <c r="F67" s="67">
        <f>ABS(Donnee_interpretation!D332)</f>
        <v>15</v>
      </c>
      <c r="G67" s="78" t="str">
        <f>ROMAN(VLOOKUP($B67,annexe_01!$A:$K,11,FALSE))</f>
        <v>II</v>
      </c>
      <c r="H67" s="68">
        <f>VLOOKUP($B67,annexe_01!$A:$J,10,FALSE)</f>
        <v>4</v>
      </c>
      <c r="I67" s="73" t="str">
        <f>VLOOKUP($B67,annexe_01!$A:$J,4,FALSE)</f>
        <v>besoin de s'engager / besoin d'utiliser sa force intérieure</v>
      </c>
      <c r="J67" s="283">
        <f t="shared" si="21"/>
        <v>1620</v>
      </c>
    </row>
    <row r="68" spans="1:10" hidden="1" x14ac:dyDescent="0.25">
      <c r="A68" s="54">
        <f t="shared" si="14"/>
        <v>9</v>
      </c>
      <c r="B68" s="54">
        <f>Donnee_interpretation!C333</f>
        <v>1570</v>
      </c>
      <c r="D68" s="64">
        <f t="shared" si="15"/>
        <v>9</v>
      </c>
      <c r="E68" s="69" t="str">
        <f t="shared" si="20"/>
        <v>ce dont nous avons le plus besoin</v>
      </c>
      <c r="F68" s="66">
        <f>ABS(Donnee_interpretation!D333)</f>
        <v>15</v>
      </c>
      <c r="G68" s="77" t="str">
        <f>ROMAN(VLOOKUP($B68,annexe_01!$A:$K,11,FALSE))</f>
        <v>II</v>
      </c>
      <c r="H68" s="68">
        <f>VLOOKUP($B68,annexe_01!$A:$J,10,FALSE)</f>
        <v>1</v>
      </c>
      <c r="I68" s="72" t="str">
        <f>VLOOKUP($B68,annexe_01!$A:$J,4,FALSE)</f>
        <v>besoin de lire des informations utiles et concrètes dans tous les plans</v>
      </c>
      <c r="J68" s="282">
        <f t="shared" si="21"/>
        <v>1570</v>
      </c>
    </row>
    <row r="69" spans="1:10" hidden="1" x14ac:dyDescent="0.25">
      <c r="A69" s="54">
        <f t="shared" si="14"/>
        <v>10</v>
      </c>
      <c r="B69" s="54">
        <f>Donnee_interpretation!C334</f>
        <v>1500</v>
      </c>
      <c r="D69" s="65">
        <f t="shared" si="15"/>
        <v>10</v>
      </c>
      <c r="E69" s="70" t="str">
        <f t="shared" si="20"/>
        <v>ce dont nous avons le plus besoin</v>
      </c>
      <c r="F69" s="67">
        <f>ABS(Donnee_interpretation!D334)</f>
        <v>14</v>
      </c>
      <c r="G69" s="78" t="str">
        <f>ROMAN(VLOOKUP($B69,annexe_01!$A:$K,11,FALSE))</f>
        <v>I</v>
      </c>
      <c r="H69" s="68">
        <f>VLOOKUP($B69,annexe_01!$A:$J,10,FALSE)</f>
        <v>14</v>
      </c>
      <c r="I69" s="73" t="str">
        <f>VLOOKUP($B69,annexe_01!$A:$J,4,FALSE)</f>
        <v>besoin d'intégrer les expériences vécues dans son corps</v>
      </c>
      <c r="J69" s="283">
        <f t="shared" si="21"/>
        <v>1500</v>
      </c>
    </row>
    <row r="70" spans="1:10" x14ac:dyDescent="0.25">
      <c r="A70" s="54" t="str">
        <f t="shared" si="14"/>
        <v>A</v>
      </c>
      <c r="B70" s="54" t="str">
        <f>Donnee_interpretation!C335</f>
        <v>Deux</v>
      </c>
      <c r="D70" s="56">
        <f t="shared" si="15"/>
        <v>1</v>
      </c>
      <c r="E70" s="293" t="s">
        <v>364</v>
      </c>
      <c r="F70" s="57" t="s">
        <v>329</v>
      </c>
      <c r="G70" s="57" t="s">
        <v>343</v>
      </c>
      <c r="H70" s="57" t="s">
        <v>332</v>
      </c>
      <c r="I70" s="74" t="s">
        <v>330</v>
      </c>
      <c r="J70" s="319"/>
    </row>
    <row r="71" spans="1:10" x14ac:dyDescent="0.25">
      <c r="A71" s="54">
        <f t="shared" si="14"/>
        <v>1</v>
      </c>
      <c r="B71" s="54">
        <f>Donnee_interpretation!C336</f>
        <v>1070</v>
      </c>
      <c r="D71" s="64">
        <f t="shared" si="15"/>
        <v>1</v>
      </c>
      <c r="E71" s="69" t="str">
        <f>E70</f>
        <v>ce qu'il faut limiter dans le temps</v>
      </c>
      <c r="F71" s="66">
        <f>ABS(Donnee_interpretation!D336)</f>
        <v>20</v>
      </c>
      <c r="G71" s="77" t="str">
        <f>ROMAN(VLOOKUP($B71,annexe_01!$A:$K,11,FALSE))</f>
        <v>I</v>
      </c>
      <c r="H71" s="68">
        <f>VLOOKUP($B71,annexe_01!$A:$J,10,FALSE)</f>
        <v>1</v>
      </c>
      <c r="I71" s="72" t="str">
        <f>VLOOKUP($B71,annexe_01!$A:$J,5,FALSE)</f>
        <v>sentiment de vide dans la vie / qu'elle n'a pas de sens</v>
      </c>
      <c r="J71" s="282">
        <f>B71</f>
        <v>1070</v>
      </c>
    </row>
    <row r="72" spans="1:10" x14ac:dyDescent="0.25">
      <c r="A72" s="54">
        <f t="shared" si="14"/>
        <v>2</v>
      </c>
      <c r="B72" s="54">
        <f>Donnee_interpretation!C337</f>
        <v>1630</v>
      </c>
      <c r="D72" s="65">
        <f t="shared" si="15"/>
        <v>2</v>
      </c>
      <c r="E72" s="70" t="str">
        <f t="shared" ref="E72:E80" si="22">E71</f>
        <v>ce qu'il faut limiter dans le temps</v>
      </c>
      <c r="F72" s="67">
        <f>ABS(Donnee_interpretation!D337)</f>
        <v>19</v>
      </c>
      <c r="G72" s="78" t="str">
        <f>ROMAN(VLOOKUP($B72,annexe_01!$A:$K,11,FALSE))</f>
        <v>II</v>
      </c>
      <c r="H72" s="68">
        <f>VLOOKUP($B72,annexe_01!$A:$J,10,FALSE)</f>
        <v>4</v>
      </c>
      <c r="I72" s="73" t="str">
        <f>VLOOKUP($B72,annexe_01!$A:$J,5,FALSE)</f>
        <v>manque de perceptions / pas le sens de l'orientation</v>
      </c>
      <c r="J72" s="283">
        <f t="shared" ref="J72:J80" si="23">B72</f>
        <v>1630</v>
      </c>
    </row>
    <row r="73" spans="1:10" x14ac:dyDescent="0.25">
      <c r="A73" s="54">
        <f t="shared" si="14"/>
        <v>3</v>
      </c>
      <c r="B73" s="54">
        <f>Donnee_interpretation!C338</f>
        <v>1610</v>
      </c>
      <c r="D73" s="64">
        <f t="shared" si="15"/>
        <v>3</v>
      </c>
      <c r="E73" s="69" t="str">
        <f t="shared" si="22"/>
        <v>ce qu'il faut limiter dans le temps</v>
      </c>
      <c r="F73" s="66">
        <f>ABS(Donnee_interpretation!D338)</f>
        <v>16</v>
      </c>
      <c r="G73" s="77" t="str">
        <f>ROMAN(VLOOKUP($B73,annexe_01!$A:$K,11,FALSE))</f>
        <v>II</v>
      </c>
      <c r="H73" s="68">
        <f>VLOOKUP($B73,annexe_01!$A:$J,10,FALSE)</f>
        <v>3</v>
      </c>
      <c r="I73" s="72" t="str">
        <f>VLOOKUP($B73,annexe_01!$A:$J,5,FALSE)</f>
        <v>ne pas être en accord avec ce que l'on fait / distant avec le monde environnant</v>
      </c>
      <c r="J73" s="282">
        <f t="shared" si="23"/>
        <v>1610</v>
      </c>
    </row>
    <row r="74" spans="1:10" x14ac:dyDescent="0.25">
      <c r="A74" s="54">
        <f t="shared" si="14"/>
        <v>4</v>
      </c>
      <c r="B74" s="54">
        <f>Donnee_interpretation!C339</f>
        <v>1640</v>
      </c>
      <c r="D74" s="65">
        <f t="shared" si="15"/>
        <v>4</v>
      </c>
      <c r="E74" s="70" t="str">
        <f t="shared" si="22"/>
        <v>ce qu'il faut limiter dans le temps</v>
      </c>
      <c r="F74" s="67">
        <f>ABS(Donnee_interpretation!D339)</f>
        <v>16</v>
      </c>
      <c r="G74" s="78" t="str">
        <f>ROMAN(VLOOKUP($B74,annexe_01!$A:$K,11,FALSE))</f>
        <v>II</v>
      </c>
      <c r="H74" s="68">
        <f>VLOOKUP($B74,annexe_01!$A:$J,10,FALSE)</f>
        <v>5</v>
      </c>
      <c r="I74" s="73" t="str">
        <f>VLOOKUP($B74,annexe_01!$A:$J,5,FALSE)</f>
        <v>se laisser aller / se laisser porter</v>
      </c>
      <c r="J74" s="283">
        <f t="shared" si="23"/>
        <v>1640</v>
      </c>
    </row>
    <row r="75" spans="1:10" x14ac:dyDescent="0.25">
      <c r="A75" s="54">
        <f t="shared" si="14"/>
        <v>5</v>
      </c>
      <c r="B75" s="54">
        <f>Donnee_interpretation!C340</f>
        <v>2100</v>
      </c>
      <c r="D75" s="64">
        <f t="shared" si="15"/>
        <v>5</v>
      </c>
      <c r="E75" s="69" t="str">
        <f t="shared" si="22"/>
        <v>ce qu'il faut limiter dans le temps</v>
      </c>
      <c r="F75" s="66">
        <f>ABS(Donnee_interpretation!D340)</f>
        <v>16</v>
      </c>
      <c r="G75" s="77" t="str">
        <f>ROMAN(VLOOKUP($B75,annexe_01!$A:$K,11,FALSE))</f>
        <v>III</v>
      </c>
      <c r="H75" s="68">
        <f>VLOOKUP($B75,annexe_01!$A:$J,10,FALSE)</f>
        <v>13</v>
      </c>
      <c r="I75" s="72" t="str">
        <f>VLOOKUP($B75,annexe_01!$A:$J,5,FALSE)</f>
        <v>être dans la survie / ne pas accepter de vivre cette expérience</v>
      </c>
      <c r="J75" s="282">
        <f t="shared" si="23"/>
        <v>2100</v>
      </c>
    </row>
    <row r="76" spans="1:10" ht="15.75" hidden="1" x14ac:dyDescent="0.25">
      <c r="A76" s="54">
        <f t="shared" si="14"/>
        <v>6</v>
      </c>
      <c r="B76" s="54">
        <f>Donnee_interpretation!C341</f>
        <v>1460</v>
      </c>
      <c r="D76" s="65">
        <f t="shared" si="15"/>
        <v>6</v>
      </c>
      <c r="E76" s="70" t="str">
        <f t="shared" si="22"/>
        <v>ce qu'il faut limiter dans le temps</v>
      </c>
      <c r="F76" s="63">
        <f>ABS(Donnee_interpretation!D341)</f>
        <v>14</v>
      </c>
      <c r="G76" s="63" t="str">
        <f>ROMAN(VLOOKUP($B76,annexe_01!$A:$K,11,FALSE))</f>
        <v>I</v>
      </c>
      <c r="H76" s="68">
        <f>VLOOKUP($B76,annexe_01!$A:$J,10,FALSE)</f>
        <v>13</v>
      </c>
      <c r="I76" s="73" t="str">
        <f>VLOOKUP($B76,annexe_01!$A:$J,5,FALSE)</f>
        <v>manque de curiosité</v>
      </c>
      <c r="J76" s="283">
        <f t="shared" si="23"/>
        <v>1460</v>
      </c>
    </row>
    <row r="77" spans="1:10" hidden="1" x14ac:dyDescent="0.25">
      <c r="A77" s="54">
        <f t="shared" si="14"/>
        <v>7</v>
      </c>
      <c r="B77" s="54">
        <f>Donnee_interpretation!C342</f>
        <v>1320</v>
      </c>
      <c r="D77" s="64">
        <f t="shared" si="15"/>
        <v>7</v>
      </c>
      <c r="E77" s="69" t="str">
        <f t="shared" si="22"/>
        <v>ce qu'il faut limiter dans le temps</v>
      </c>
      <c r="F77" s="66">
        <f>ABS(Donnee_interpretation!D342)</f>
        <v>13</v>
      </c>
      <c r="G77" s="77" t="str">
        <f>ROMAN(VLOOKUP($B77,annexe_01!$A:$K,11,FALSE))</f>
        <v>I</v>
      </c>
      <c r="H77" s="68">
        <f>VLOOKUP($B77,annexe_01!$A:$J,10,FALSE)</f>
        <v>9</v>
      </c>
      <c r="I77" s="72" t="str">
        <f>VLOOKUP($B77,annexe_01!$A:$J,5,FALSE)</f>
        <v>être dans la lune / dans son monde / désengagement</v>
      </c>
      <c r="J77" s="282">
        <f t="shared" si="23"/>
        <v>1320</v>
      </c>
    </row>
    <row r="78" spans="1:10" hidden="1" x14ac:dyDescent="0.25">
      <c r="A78" s="54">
        <f t="shared" si="14"/>
        <v>8</v>
      </c>
      <c r="B78" s="54">
        <f>Donnee_interpretation!C343</f>
        <v>1380</v>
      </c>
      <c r="D78" s="65">
        <f t="shared" si="15"/>
        <v>8</v>
      </c>
      <c r="E78" s="70" t="str">
        <f t="shared" si="22"/>
        <v>ce qu'il faut limiter dans le temps</v>
      </c>
      <c r="F78" s="67">
        <f>ABS(Donnee_interpretation!D343)</f>
        <v>13</v>
      </c>
      <c r="G78" s="78" t="str">
        <f>ROMAN(VLOOKUP($B78,annexe_01!$A:$K,11,FALSE))</f>
        <v>I</v>
      </c>
      <c r="H78" s="68">
        <f>VLOOKUP($B78,annexe_01!$A:$J,10,FALSE)</f>
        <v>11</v>
      </c>
      <c r="I78" s="73" t="str">
        <f>VLOOKUP($B78,annexe_01!$A:$J,5,FALSE)</f>
        <v>introversion / être influencé par les autres / suivre</v>
      </c>
      <c r="J78" s="283">
        <f t="shared" si="23"/>
        <v>1380</v>
      </c>
    </row>
    <row r="79" spans="1:10" hidden="1" x14ac:dyDescent="0.25">
      <c r="A79" s="54">
        <f t="shared" si="14"/>
        <v>9</v>
      </c>
      <c r="B79" s="54">
        <f>Donnee_interpretation!C344</f>
        <v>1480</v>
      </c>
      <c r="D79" s="64">
        <f t="shared" si="15"/>
        <v>9</v>
      </c>
      <c r="E79" s="69" t="str">
        <f t="shared" si="22"/>
        <v>ce qu'il faut limiter dans le temps</v>
      </c>
      <c r="F79" s="66">
        <f>ABS(Donnee_interpretation!D344)</f>
        <v>13</v>
      </c>
      <c r="G79" s="77" t="str">
        <f>ROMAN(VLOOKUP($B79,annexe_01!$A:$K,11,FALSE))</f>
        <v>I</v>
      </c>
      <c r="H79" s="68">
        <f>VLOOKUP($B79,annexe_01!$A:$J,10,FALSE)</f>
        <v>13</v>
      </c>
      <c r="I79" s="72" t="str">
        <f>VLOOKUP($B79,annexe_01!$A:$J,5,FALSE)</f>
        <v>manque de structure mentale / éclectisme</v>
      </c>
      <c r="J79" s="282">
        <f t="shared" si="23"/>
        <v>1480</v>
      </c>
    </row>
    <row r="80" spans="1:10" hidden="1" x14ac:dyDescent="0.25">
      <c r="A80" s="54">
        <f t="shared" si="14"/>
        <v>10</v>
      </c>
      <c r="B80" s="54">
        <f>Donnee_interpretation!C345</f>
        <v>1560</v>
      </c>
      <c r="D80" s="65">
        <f t="shared" si="15"/>
        <v>10</v>
      </c>
      <c r="E80" s="70" t="str">
        <f t="shared" si="22"/>
        <v>ce qu'il faut limiter dans le temps</v>
      </c>
      <c r="F80" s="67">
        <f>ABS(Donnee_interpretation!D345)</f>
        <v>13</v>
      </c>
      <c r="G80" s="78" t="str">
        <f>ROMAN(VLOOKUP($B80,annexe_01!$A:$K,11,FALSE))</f>
        <v>II</v>
      </c>
      <c r="H80" s="68">
        <f>VLOOKUP($B80,annexe_01!$A:$J,10,FALSE)</f>
        <v>1</v>
      </c>
      <c r="I80" s="73" t="str">
        <f>VLOOKUP($B80,annexe_01!$A:$J,5,FALSE)</f>
        <v>manque de protection sur le plan spirituel / subir des attaques (entités / magie noire)</v>
      </c>
      <c r="J80" s="283">
        <f t="shared" si="23"/>
        <v>1560</v>
      </c>
    </row>
    <row r="81" spans="1:10" x14ac:dyDescent="0.25">
      <c r="A81" s="54" t="str">
        <f t="shared" si="14"/>
        <v>A</v>
      </c>
      <c r="B81" s="54" t="str">
        <f>Donnee_interpretation!C346</f>
        <v>Deux</v>
      </c>
      <c r="D81" s="56">
        <f t="shared" si="15"/>
        <v>1</v>
      </c>
      <c r="E81" s="293" t="s">
        <v>365</v>
      </c>
      <c r="F81" s="57" t="s">
        <v>329</v>
      </c>
      <c r="G81" s="57" t="s">
        <v>343</v>
      </c>
      <c r="H81" s="57" t="s">
        <v>332</v>
      </c>
      <c r="I81" s="74" t="s">
        <v>330</v>
      </c>
      <c r="J81" s="319"/>
    </row>
    <row r="82" spans="1:10" x14ac:dyDescent="0.25">
      <c r="A82" s="54">
        <f t="shared" si="14"/>
        <v>1</v>
      </c>
      <c r="B82" s="54">
        <f>Donnee_interpretation!C347</f>
        <v>1070</v>
      </c>
      <c r="D82" s="64">
        <f t="shared" si="15"/>
        <v>1</v>
      </c>
      <c r="E82" s="69" t="str">
        <f>E81</f>
        <v>ce qui nous empêche d'évoluer</v>
      </c>
      <c r="F82" s="66">
        <f>ABS(Donnee_interpretation!D347)</f>
        <v>4</v>
      </c>
      <c r="G82" s="77" t="str">
        <f>ROMAN(VLOOKUP($B82,annexe_01!$A:$K,11,FALSE))</f>
        <v>I</v>
      </c>
      <c r="H82" s="68">
        <f>VLOOKUP($B82,annexe_01!$A:$J,10,FALSE)</f>
        <v>1</v>
      </c>
      <c r="I82" s="72" t="str">
        <f>VLOOKUP($B82,annexe_01!$A:$J,7,FALSE)</f>
        <v>agir dans l'urgence / dispersion pour se sentir vivant</v>
      </c>
      <c r="J82" s="282">
        <f>B82</f>
        <v>1070</v>
      </c>
    </row>
    <row r="83" spans="1:10" x14ac:dyDescent="0.25">
      <c r="A83" s="54">
        <f t="shared" si="14"/>
        <v>2</v>
      </c>
      <c r="B83" s="54">
        <f>Donnee_interpretation!C348</f>
        <v>1090</v>
      </c>
      <c r="D83" s="65">
        <f t="shared" si="15"/>
        <v>2</v>
      </c>
      <c r="E83" s="70" t="str">
        <f t="shared" ref="E83:E91" si="24">E82</f>
        <v>ce qui nous empêche d'évoluer</v>
      </c>
      <c r="F83" s="67">
        <f>ABS(Donnee_interpretation!D348)</f>
        <v>17</v>
      </c>
      <c r="G83" s="78" t="str">
        <f>ROMAN(VLOOKUP($B83,annexe_01!$A:$K,11,FALSE))</f>
        <v>I</v>
      </c>
      <c r="H83" s="68">
        <f>VLOOKUP($B83,annexe_01!$A:$J,10,FALSE)</f>
        <v>1</v>
      </c>
      <c r="I83" s="73" t="str">
        <f>VLOOKUP($B83,annexe_01!$A:$J,7,FALSE)</f>
        <v>fuite dans d'autres réalités / vouloir échapper à la réalité</v>
      </c>
      <c r="J83" s="283">
        <f t="shared" ref="J83:J91" si="25">B83</f>
        <v>1090</v>
      </c>
    </row>
    <row r="84" spans="1:10" x14ac:dyDescent="0.25">
      <c r="A84" s="54">
        <f t="shared" si="14"/>
        <v>3</v>
      </c>
      <c r="B84" s="54">
        <f>Donnee_interpretation!C349</f>
        <v>1100</v>
      </c>
      <c r="D84" s="64">
        <f t="shared" si="15"/>
        <v>3</v>
      </c>
      <c r="E84" s="69" t="str">
        <f t="shared" si="24"/>
        <v>ce qui nous empêche d'évoluer</v>
      </c>
      <c r="F84" s="66">
        <f>ABS(Donnee_interpretation!D349)</f>
        <v>11</v>
      </c>
      <c r="G84" s="77" t="str">
        <f>ROMAN(VLOOKUP($B84,annexe_01!$A:$K,11,FALSE))</f>
        <v>I</v>
      </c>
      <c r="H84" s="68">
        <f>VLOOKUP($B84,annexe_01!$A:$J,10,FALSE)</f>
        <v>2</v>
      </c>
      <c r="I84" s="72" t="str">
        <f>VLOOKUP($B84,annexe_01!$A:$J,7,FALSE)</f>
        <v>créativité excessive / frustrations / vouloir être différent des autres / enfant non désiré</v>
      </c>
      <c r="J84" s="282">
        <f t="shared" si="25"/>
        <v>1100</v>
      </c>
    </row>
    <row r="85" spans="1:10" x14ac:dyDescent="0.25">
      <c r="A85" s="54">
        <f t="shared" si="14"/>
        <v>4</v>
      </c>
      <c r="B85" s="54">
        <f>Donnee_interpretation!C350</f>
        <v>1120</v>
      </c>
      <c r="D85" s="65">
        <f t="shared" si="15"/>
        <v>4</v>
      </c>
      <c r="E85" s="70" t="str">
        <f t="shared" si="24"/>
        <v>ce qui nous empêche d'évoluer</v>
      </c>
      <c r="F85" s="67">
        <f>ABS(Donnee_interpretation!D350)</f>
        <v>9</v>
      </c>
      <c r="G85" s="78" t="str">
        <f>ROMAN(VLOOKUP($B85,annexe_01!$A:$K,11,FALSE))</f>
        <v>I</v>
      </c>
      <c r="H85" s="68">
        <f>VLOOKUP($B85,annexe_01!$A:$J,10,FALSE)</f>
        <v>3</v>
      </c>
      <c r="I85" s="73" t="str">
        <f>VLOOKUP($B85,annexe_01!$A:$J,7,FALSE)</f>
        <v>émotionnel amplifié par le collectif / résistance face aux changements dans la société</v>
      </c>
      <c r="J85" s="283">
        <f t="shared" si="25"/>
        <v>1120</v>
      </c>
    </row>
    <row r="86" spans="1:10" x14ac:dyDescent="0.25">
      <c r="A86" s="54">
        <f t="shared" si="14"/>
        <v>5</v>
      </c>
      <c r="B86" s="54">
        <f>Donnee_interpretation!C351</f>
        <v>1130</v>
      </c>
      <c r="D86" s="64">
        <f t="shared" si="15"/>
        <v>5</v>
      </c>
      <c r="E86" s="69" t="str">
        <f t="shared" si="24"/>
        <v>ce qui nous empêche d'évoluer</v>
      </c>
      <c r="F86" s="66">
        <f>ABS(Donnee_interpretation!D351)</f>
        <v>8</v>
      </c>
      <c r="G86" s="77" t="str">
        <f>ROMAN(VLOOKUP($B86,annexe_01!$A:$K,11,FALSE))</f>
        <v>I</v>
      </c>
      <c r="H86" s="68">
        <f>VLOOKUP($B86,annexe_01!$A:$J,10,FALSE)</f>
        <v>3</v>
      </c>
      <c r="I86" s="72" t="str">
        <f>VLOOKUP($B86,annexe_01!$A:$J,7,FALSE)</f>
        <v>se mettre la pression pour évoluer / générer des conflits avec les autres / tyrannisme</v>
      </c>
      <c r="J86" s="282">
        <f t="shared" si="25"/>
        <v>1130</v>
      </c>
    </row>
    <row r="87" spans="1:10" ht="15.75" hidden="1" x14ac:dyDescent="0.25">
      <c r="A87" s="54">
        <f t="shared" si="14"/>
        <v>6</v>
      </c>
      <c r="B87" s="54">
        <f>Donnee_interpretation!C352</f>
        <v>1180</v>
      </c>
      <c r="D87" s="65">
        <f t="shared" si="15"/>
        <v>6</v>
      </c>
      <c r="E87" s="70" t="str">
        <f t="shared" si="24"/>
        <v>ce qui nous empêche d'évoluer</v>
      </c>
      <c r="F87" s="63">
        <f>ABS(Donnee_interpretation!D352)</f>
        <v>7</v>
      </c>
      <c r="G87" s="63" t="str">
        <f>ROMAN(VLOOKUP($B87,annexe_01!$A:$K,11,FALSE))</f>
        <v>I</v>
      </c>
      <c r="H87" s="68">
        <f>VLOOKUP($B87,annexe_01!$A:$J,10,FALSE)</f>
        <v>6</v>
      </c>
      <c r="I87" s="73" t="str">
        <f>VLOOKUP($B87,annexe_01!$A:$J,7,FALSE)</f>
        <v>individualisme / défendre sa place / prendre beaucoup d'espace / s'étaler</v>
      </c>
      <c r="J87" s="283">
        <f t="shared" si="25"/>
        <v>1180</v>
      </c>
    </row>
    <row r="88" spans="1:10" hidden="1" x14ac:dyDescent="0.25">
      <c r="A88" s="54">
        <f t="shared" si="14"/>
        <v>7</v>
      </c>
      <c r="B88" s="54">
        <f>Donnee_interpretation!C353</f>
        <v>1190</v>
      </c>
      <c r="D88" s="64">
        <f t="shared" si="15"/>
        <v>7</v>
      </c>
      <c r="E88" s="69" t="str">
        <f t="shared" si="24"/>
        <v>ce qui nous empêche d'évoluer</v>
      </c>
      <c r="F88" s="66">
        <f>ABS(Donnee_interpretation!D353)</f>
        <v>8</v>
      </c>
      <c r="G88" s="77" t="str">
        <f>ROMAN(VLOOKUP($B88,annexe_01!$A:$K,11,FALSE))</f>
        <v>I</v>
      </c>
      <c r="H88" s="68">
        <f>VLOOKUP($B88,annexe_01!$A:$J,10,FALSE)</f>
        <v>6</v>
      </c>
      <c r="I88" s="72" t="str">
        <f>VLOOKUP($B88,annexe_01!$A:$J,7,FALSE)</f>
        <v>incapacité à s’arrêter ou à relâcher / réactivité à ce qui ne bouge pas</v>
      </c>
      <c r="J88" s="282">
        <f t="shared" si="25"/>
        <v>1190</v>
      </c>
    </row>
    <row r="89" spans="1:10" hidden="1" x14ac:dyDescent="0.25">
      <c r="A89" s="54">
        <f t="shared" si="14"/>
        <v>8</v>
      </c>
      <c r="B89" s="54">
        <f>Donnee_interpretation!C354</f>
        <v>1200</v>
      </c>
      <c r="D89" s="65">
        <f t="shared" si="15"/>
        <v>8</v>
      </c>
      <c r="E89" s="70" t="str">
        <f t="shared" si="24"/>
        <v>ce qui nous empêche d'évoluer</v>
      </c>
      <c r="F89" s="67">
        <f>ABS(Donnee_interpretation!D354)</f>
        <v>7</v>
      </c>
      <c r="G89" s="78" t="str">
        <f>ROMAN(VLOOKUP($B89,annexe_01!$A:$K,11,FALSE))</f>
        <v>I</v>
      </c>
      <c r="H89" s="68">
        <f>VLOOKUP($B89,annexe_01!$A:$J,10,FALSE)</f>
        <v>6</v>
      </c>
      <c r="I89" s="73" t="str">
        <f>VLOOKUP($B89,annexe_01!$A:$J,7,FALSE)</f>
        <v>refus du soutien collectif ou devoir être soutenu par le collectif</v>
      </c>
      <c r="J89" s="283">
        <f t="shared" si="25"/>
        <v>1200</v>
      </c>
    </row>
    <row r="90" spans="1:10" hidden="1" x14ac:dyDescent="0.25">
      <c r="A90" s="54">
        <f t="shared" si="14"/>
        <v>9</v>
      </c>
      <c r="B90" s="54">
        <f>Donnee_interpretation!C355</f>
        <v>1210</v>
      </c>
      <c r="D90" s="64">
        <f t="shared" si="15"/>
        <v>9</v>
      </c>
      <c r="E90" s="69" t="str">
        <f t="shared" si="24"/>
        <v>ce qui nous empêche d'évoluer</v>
      </c>
      <c r="F90" s="66">
        <f>ABS(Donnee_interpretation!D355)</f>
        <v>12</v>
      </c>
      <c r="G90" s="77" t="str">
        <f>ROMAN(VLOOKUP($B90,annexe_01!$A:$K,11,FALSE))</f>
        <v>I</v>
      </c>
      <c r="H90" s="68">
        <f>VLOOKUP($B90,annexe_01!$A:$J,10,FALSE)</f>
        <v>6</v>
      </c>
      <c r="I90" s="72" t="str">
        <f>VLOOKUP($B90,annexe_01!$A:$J,7,FALSE)</f>
        <v xml:space="preserve">être sur le qui-vive / difficulté à collaborer / mais peur d’être tout seul </v>
      </c>
      <c r="J90" s="282">
        <f t="shared" si="25"/>
        <v>1210</v>
      </c>
    </row>
    <row r="91" spans="1:10" hidden="1" x14ac:dyDescent="0.25">
      <c r="A91" s="54">
        <f t="shared" si="14"/>
        <v>10</v>
      </c>
      <c r="B91" s="54">
        <f>Donnee_interpretation!C356</f>
        <v>1220</v>
      </c>
      <c r="D91" s="65">
        <f t="shared" si="15"/>
        <v>10</v>
      </c>
      <c r="E91" s="70" t="str">
        <f t="shared" si="24"/>
        <v>ce qui nous empêche d'évoluer</v>
      </c>
      <c r="F91" s="67">
        <f>ABS(Donnee_interpretation!D356)</f>
        <v>12</v>
      </c>
      <c r="G91" s="78" t="str">
        <f>ROMAN(VLOOKUP($B91,annexe_01!$A:$K,11,FALSE))</f>
        <v>I</v>
      </c>
      <c r="H91" s="68">
        <f>VLOOKUP($B91,annexe_01!$A:$J,10,FALSE)</f>
        <v>7</v>
      </c>
      <c r="I91" s="73" t="str">
        <f>VLOOKUP($B91,annexe_01!$A:$J,7,FALSE)</f>
        <v>enthousiasme excessif / dispersion dans la création / trop de pensées non concrètes</v>
      </c>
      <c r="J91" s="283">
        <f t="shared" si="25"/>
        <v>1220</v>
      </c>
    </row>
    <row r="92" spans="1:10" x14ac:dyDescent="0.25">
      <c r="A92" s="54" t="str">
        <f t="shared" si="14"/>
        <v>A</v>
      </c>
      <c r="B92" s="54" t="str">
        <f>Donnee_interpretation!C357</f>
        <v>Seul_Gauche</v>
      </c>
      <c r="D92" s="56">
        <f t="shared" si="15"/>
        <v>1</v>
      </c>
      <c r="E92" s="382" t="s">
        <v>333</v>
      </c>
      <c r="F92" s="57" t="s">
        <v>329</v>
      </c>
      <c r="G92" s="57" t="s">
        <v>343</v>
      </c>
      <c r="H92" s="57" t="s">
        <v>332</v>
      </c>
      <c r="I92" s="74" t="s">
        <v>330</v>
      </c>
      <c r="J92" s="319"/>
    </row>
    <row r="93" spans="1:10" x14ac:dyDescent="0.25">
      <c r="A93" s="54">
        <f t="shared" si="14"/>
        <v>1</v>
      </c>
      <c r="B93" s="54">
        <f>Donnee_interpretation!C358</f>
        <v>1170</v>
      </c>
      <c r="D93" s="64">
        <f t="shared" si="15"/>
        <v>1</v>
      </c>
      <c r="E93" s="69" t="str">
        <f>E92</f>
        <v>ce que les autres apprécient le plus</v>
      </c>
      <c r="F93" s="66">
        <f>ABS(Donnee_interpretation!D358)</f>
        <v>17</v>
      </c>
      <c r="G93" s="77" t="str">
        <f>ROMAN(VLOOKUP($B93,annexe_01!$A:$K,11,FALSE))</f>
        <v>I</v>
      </c>
      <c r="H93" s="68">
        <f>VLOOKUP($B93,annexe_01!$A:$J,10,FALSE)</f>
        <v>5</v>
      </c>
      <c r="I93" s="72" t="str">
        <f>VLOOKUP($B93,annexe_01!$A:$J,6,FALSE)</f>
        <v>non-jugements de soi et des autres / perception de l’astralité (l'Au-delà et le collectif)</v>
      </c>
      <c r="J93" s="282">
        <f>B93</f>
        <v>1170</v>
      </c>
    </row>
    <row r="94" spans="1:10" x14ac:dyDescent="0.25">
      <c r="A94" s="54">
        <f t="shared" si="14"/>
        <v>2</v>
      </c>
      <c r="B94" s="54">
        <f>Donnee_interpretation!C359</f>
        <v>1230</v>
      </c>
      <c r="D94" s="65">
        <f t="shared" si="15"/>
        <v>2</v>
      </c>
      <c r="E94" s="70" t="str">
        <f t="shared" ref="E94:E102" si="26">E93</f>
        <v>ce que les autres apprécient le plus</v>
      </c>
      <c r="F94" s="67">
        <f>ABS(Donnee_interpretation!D359)</f>
        <v>15</v>
      </c>
      <c r="G94" s="78" t="str">
        <f>ROMAN(VLOOKUP($B94,annexe_01!$A:$K,11,FALSE))</f>
        <v>I</v>
      </c>
      <c r="H94" s="68">
        <f>VLOOKUP($B94,annexe_01!$A:$J,10,FALSE)</f>
        <v>7</v>
      </c>
      <c r="I94" s="73" t="str">
        <f>VLOOKUP($B94,annexe_01!$A:$J,6,FALSE)</f>
        <v>positionnement ferme / mais juste et adapté en toute circonstance</v>
      </c>
      <c r="J94" s="283">
        <f t="shared" ref="J94:J102" si="27">B94</f>
        <v>1230</v>
      </c>
    </row>
    <row r="95" spans="1:10" x14ac:dyDescent="0.25">
      <c r="A95" s="54">
        <f t="shared" si="14"/>
        <v>3</v>
      </c>
      <c r="B95" s="54">
        <f>Donnee_interpretation!C360</f>
        <v>1370</v>
      </c>
      <c r="D95" s="64">
        <f t="shared" si="15"/>
        <v>3</v>
      </c>
      <c r="E95" s="69" t="str">
        <f t="shared" si="26"/>
        <v>ce que les autres apprécient le plus</v>
      </c>
      <c r="F95" s="66">
        <f>ABS(Donnee_interpretation!D360)</f>
        <v>12</v>
      </c>
      <c r="G95" s="77" t="str">
        <f>ROMAN(VLOOKUP($B95,annexe_01!$A:$K,11,FALSE))</f>
        <v>I</v>
      </c>
      <c r="H95" s="68">
        <f>VLOOKUP($B95,annexe_01!$A:$J,10,FALSE)</f>
        <v>10</v>
      </c>
      <c r="I95" s="72" t="str">
        <f>VLOOKUP($B95,annexe_01!$A:$J,6,FALSE)</f>
        <v>intelligence du cœur / autorité douce et juste / se sentir libre / rechercher l’équilibre</v>
      </c>
      <c r="J95" s="282">
        <f t="shared" si="27"/>
        <v>1370</v>
      </c>
    </row>
    <row r="96" spans="1:10" x14ac:dyDescent="0.25">
      <c r="A96" s="54">
        <f t="shared" si="14"/>
        <v>4</v>
      </c>
      <c r="B96" s="54">
        <f>Donnee_interpretation!C361</f>
        <v>1550</v>
      </c>
      <c r="D96" s="65">
        <f t="shared" si="15"/>
        <v>4</v>
      </c>
      <c r="E96" s="70" t="str">
        <f t="shared" si="26"/>
        <v>ce que les autres apprécient le plus</v>
      </c>
      <c r="F96" s="67">
        <f>ABS(Donnee_interpretation!D361)</f>
        <v>12</v>
      </c>
      <c r="G96" s="78" t="str">
        <f>ROMAN(VLOOKUP($B96,annexe_01!$A:$K,11,FALSE))</f>
        <v>I</v>
      </c>
      <c r="H96" s="68">
        <f>VLOOKUP($B96,annexe_01!$A:$J,10,FALSE)</f>
        <v>15</v>
      </c>
      <c r="I96" s="73" t="str">
        <f>VLOOKUP($B96,annexe_01!$A:$J,6,FALSE)</f>
        <v>certitude dans ce que perçoit le corps / présent dans son corps / être soi-même</v>
      </c>
      <c r="J96" s="283">
        <f t="shared" si="27"/>
        <v>1550</v>
      </c>
    </row>
    <row r="97" spans="1:10" x14ac:dyDescent="0.25">
      <c r="A97" s="54">
        <f t="shared" si="14"/>
        <v>5</v>
      </c>
      <c r="B97" s="54">
        <f>Donnee_interpretation!C362</f>
        <v>1560</v>
      </c>
      <c r="D97" s="64">
        <f t="shared" si="15"/>
        <v>5</v>
      </c>
      <c r="E97" s="69" t="str">
        <f t="shared" si="26"/>
        <v>ce que les autres apprécient le plus</v>
      </c>
      <c r="F97" s="66">
        <f>ABS(Donnee_interpretation!D362)</f>
        <v>12</v>
      </c>
      <c r="G97" s="77" t="str">
        <f>ROMAN(VLOOKUP($B97,annexe_01!$A:$K,11,FALSE))</f>
        <v>II</v>
      </c>
      <c r="H97" s="68">
        <f>VLOOKUP($B97,annexe_01!$A:$J,10,FALSE)</f>
        <v>1</v>
      </c>
      <c r="I97" s="72" t="str">
        <f>VLOOKUP($B97,annexe_01!$A:$J,6,FALSE)</f>
        <v>percevoir au-delà des apparences / reliance spirituelle / équilibrer sur tous les plans</v>
      </c>
      <c r="J97" s="282">
        <f t="shared" si="27"/>
        <v>1560</v>
      </c>
    </row>
    <row r="98" spans="1:10" ht="15.75" hidden="1" x14ac:dyDescent="0.25">
      <c r="A98" s="54">
        <f t="shared" si="14"/>
        <v>6</v>
      </c>
      <c r="B98" s="54">
        <f>Donnee_interpretation!C363</f>
        <v>1690</v>
      </c>
      <c r="D98" s="65">
        <f t="shared" si="15"/>
        <v>6</v>
      </c>
      <c r="E98" s="70" t="str">
        <f t="shared" si="26"/>
        <v>ce que les autres apprécient le plus</v>
      </c>
      <c r="F98" s="63">
        <f>ABS(Donnee_interpretation!D363)</f>
        <v>8</v>
      </c>
      <c r="G98" s="63" t="str">
        <f>ROMAN(VLOOKUP($B98,annexe_01!$A:$K,11,FALSE))</f>
        <v>II</v>
      </c>
      <c r="H98" s="68">
        <f>VLOOKUP($B98,annexe_01!$A:$J,10,FALSE)</f>
        <v>7</v>
      </c>
      <c r="I98" s="73" t="str">
        <f>VLOOKUP($B98,annexe_01!$A:$J,6,FALSE)</f>
        <v>auto-dérision et enthousiasme / légèreté de l'être / savoir dédramatiser / rire de tout</v>
      </c>
      <c r="J98" s="283">
        <f t="shared" si="27"/>
        <v>1690</v>
      </c>
    </row>
    <row r="99" spans="1:10" hidden="1" x14ac:dyDescent="0.25">
      <c r="A99" s="54">
        <f t="shared" si="14"/>
        <v>7</v>
      </c>
      <c r="B99" s="54">
        <f>Donnee_interpretation!C364</f>
        <v>1700</v>
      </c>
      <c r="D99" s="64">
        <f t="shared" si="15"/>
        <v>7</v>
      </c>
      <c r="E99" s="69" t="str">
        <f t="shared" si="26"/>
        <v>ce que les autres apprécient le plus</v>
      </c>
      <c r="F99" s="66">
        <f>ABS(Donnee_interpretation!D364)</f>
        <v>8</v>
      </c>
      <c r="G99" s="77" t="str">
        <f>ROMAN(VLOOKUP($B99,annexe_01!$A:$K,11,FALSE))</f>
        <v>II</v>
      </c>
      <c r="H99" s="68">
        <f>VLOOKUP($B99,annexe_01!$A:$J,10,FALSE)</f>
        <v>8</v>
      </c>
      <c r="I99" s="72" t="str">
        <f>VLOOKUP($B99,annexe_01!$A:$J,6,FALSE)</f>
        <v>esprit et mental au service du corps</v>
      </c>
      <c r="J99" s="282">
        <f t="shared" si="27"/>
        <v>1700</v>
      </c>
    </row>
    <row r="100" spans="1:10" hidden="1" x14ac:dyDescent="0.25">
      <c r="A100" s="54">
        <f t="shared" si="14"/>
        <v>8</v>
      </c>
      <c r="B100" s="54">
        <f>Donnee_interpretation!C365</f>
        <v>1770</v>
      </c>
      <c r="D100" s="65">
        <f t="shared" si="15"/>
        <v>8</v>
      </c>
      <c r="E100" s="70" t="str">
        <f t="shared" si="26"/>
        <v>ce que les autres apprécient le plus</v>
      </c>
      <c r="F100" s="67">
        <f>ABS(Donnee_interpretation!D365)</f>
        <v>7</v>
      </c>
      <c r="G100" s="78" t="str">
        <f>ROMAN(VLOOKUP($B100,annexe_01!$A:$K,11,FALSE))</f>
        <v>II</v>
      </c>
      <c r="H100" s="68">
        <f>VLOOKUP($B100,annexe_01!$A:$J,10,FALSE)</f>
        <v>11</v>
      </c>
      <c r="I100" s="73" t="str">
        <f>VLOOKUP($B100,annexe_01!$A:$J,6,FALSE)</f>
        <v>autorité naturelle émanant du corps / puissance de rayonnement / présence en soi</v>
      </c>
      <c r="J100" s="283">
        <f t="shared" si="27"/>
        <v>1770</v>
      </c>
    </row>
    <row r="101" spans="1:10" hidden="1" x14ac:dyDescent="0.25">
      <c r="A101" s="54">
        <f t="shared" si="14"/>
        <v>9</v>
      </c>
      <c r="B101" s="54">
        <f>Donnee_interpretation!C366</f>
        <v>1800</v>
      </c>
      <c r="D101" s="64">
        <f t="shared" si="15"/>
        <v>9</v>
      </c>
      <c r="E101" s="69" t="str">
        <f t="shared" si="26"/>
        <v>ce que les autres apprécient le plus</v>
      </c>
      <c r="F101" s="66">
        <f>ABS(Donnee_interpretation!D366)</f>
        <v>7</v>
      </c>
      <c r="G101" s="77" t="str">
        <f>ROMAN(VLOOKUP($B101,annexe_01!$A:$K,11,FALSE))</f>
        <v>II</v>
      </c>
      <c r="H101" s="68">
        <f>VLOOKUP($B101,annexe_01!$A:$J,10,FALSE)</f>
        <v>13</v>
      </c>
      <c r="I101" s="72" t="str">
        <f>VLOOKUP($B101,annexe_01!$A:$J,6,FALSE)</f>
        <v>s'accepter et s'aimer tel que l'on est</v>
      </c>
      <c r="J101" s="282">
        <f t="shared" si="27"/>
        <v>1800</v>
      </c>
    </row>
    <row r="102" spans="1:10" hidden="1" x14ac:dyDescent="0.25">
      <c r="A102" s="54">
        <f t="shared" ref="A102:A157" si="28">A91</f>
        <v>10</v>
      </c>
      <c r="B102" s="54">
        <f>Donnee_interpretation!C367</f>
        <v>1080</v>
      </c>
      <c r="D102" s="65">
        <f t="shared" ref="D102:D157" si="29">D91</f>
        <v>10</v>
      </c>
      <c r="E102" s="70" t="str">
        <f t="shared" si="26"/>
        <v>ce que les autres apprécient le plus</v>
      </c>
      <c r="F102" s="67">
        <f>ABS(Donnee_interpretation!D367)</f>
        <v>6</v>
      </c>
      <c r="G102" s="78" t="str">
        <f>ROMAN(VLOOKUP($B102,annexe_01!$A:$K,11,FALSE))</f>
        <v>I</v>
      </c>
      <c r="H102" s="68">
        <f>VLOOKUP($B102,annexe_01!$A:$J,10,FALSE)</f>
        <v>1</v>
      </c>
      <c r="I102" s="73" t="str">
        <f>VLOOKUP($B102,annexe_01!$A:$J,6,FALSE)</f>
        <v>constance / stabilité / motivation / bonne gestion du temps</v>
      </c>
      <c r="J102" s="283">
        <f t="shared" si="27"/>
        <v>1080</v>
      </c>
    </row>
    <row r="103" spans="1:10" x14ac:dyDescent="0.25">
      <c r="A103" s="54" t="str">
        <f t="shared" si="28"/>
        <v>A</v>
      </c>
      <c r="B103" s="54" t="str">
        <f>Donnee_interpretation!C368</f>
        <v>Seul_droite</v>
      </c>
      <c r="D103" s="56">
        <f t="shared" si="29"/>
        <v>1</v>
      </c>
      <c r="E103" s="382" t="s">
        <v>366</v>
      </c>
      <c r="F103" s="57" t="s">
        <v>329</v>
      </c>
      <c r="G103" s="57" t="s">
        <v>343</v>
      </c>
      <c r="H103" s="57" t="s">
        <v>332</v>
      </c>
      <c r="I103" s="74" t="s">
        <v>330</v>
      </c>
      <c r="J103" s="319"/>
    </row>
    <row r="104" spans="1:10" ht="15" customHeight="1" x14ac:dyDescent="0.25">
      <c r="A104" s="54">
        <f t="shared" si="28"/>
        <v>1</v>
      </c>
      <c r="B104" s="54">
        <f>Donnee_interpretation!C369</f>
        <v>1310</v>
      </c>
      <c r="D104" s="64">
        <f t="shared" si="29"/>
        <v>1</v>
      </c>
      <c r="E104" s="69" t="str">
        <f>E103</f>
        <v>ce que les autres ne voient pas encore</v>
      </c>
      <c r="F104" s="66">
        <f>ABS(Donnee_interpretation!D369)</f>
        <v>20</v>
      </c>
      <c r="G104" s="77" t="str">
        <f>ROMAN(VLOOKUP($B104,annexe_01!$A:$K,11,FALSE))</f>
        <v>I</v>
      </c>
      <c r="H104" s="68">
        <f>VLOOKUP($B104,annexe_01!$A:$J,10,FALSE)</f>
        <v>9</v>
      </c>
      <c r="I104" s="72" t="str">
        <f>VLOOKUP($B104,annexe_01!$A:$J,6,FALSE)</f>
        <v>liberté d’engagement / sincérité / mental calme</v>
      </c>
      <c r="J104" s="282">
        <f>B104</f>
        <v>1310</v>
      </c>
    </row>
    <row r="105" spans="1:10" x14ac:dyDescent="0.25">
      <c r="A105" s="54">
        <f t="shared" si="28"/>
        <v>2</v>
      </c>
      <c r="B105" s="54">
        <f>Donnee_interpretation!C370</f>
        <v>1340</v>
      </c>
      <c r="D105" s="65">
        <f t="shared" si="29"/>
        <v>2</v>
      </c>
      <c r="E105" s="70" t="str">
        <f t="shared" ref="E105:E113" si="30">E104</f>
        <v>ce que les autres ne voient pas encore</v>
      </c>
      <c r="F105" s="67">
        <f>ABS(Donnee_interpretation!D370)</f>
        <v>19</v>
      </c>
      <c r="G105" s="78" t="str">
        <f>ROMAN(VLOOKUP($B105,annexe_01!$A:$K,11,FALSE))</f>
        <v>I</v>
      </c>
      <c r="H105" s="68">
        <f>VLOOKUP($B105,annexe_01!$A:$J,10,FALSE)</f>
        <v>10</v>
      </c>
      <c r="I105" s="73" t="str">
        <f>VLOOKUP($B105,annexe_01!$A:$J,6,FALSE)</f>
        <v>être attentif et vigilant</v>
      </c>
      <c r="J105" s="283">
        <f t="shared" ref="J105:J113" si="31">B105</f>
        <v>1340</v>
      </c>
    </row>
    <row r="106" spans="1:10" x14ac:dyDescent="0.25">
      <c r="A106" s="54">
        <f t="shared" si="28"/>
        <v>3</v>
      </c>
      <c r="B106" s="54">
        <f>Donnee_interpretation!C371</f>
        <v>1300</v>
      </c>
      <c r="D106" s="64">
        <f t="shared" si="29"/>
        <v>3</v>
      </c>
      <c r="E106" s="69" t="str">
        <f t="shared" si="30"/>
        <v>ce que les autres ne voient pas encore</v>
      </c>
      <c r="F106" s="66">
        <f>ABS(Donnee_interpretation!D371)</f>
        <v>18</v>
      </c>
      <c r="G106" s="77" t="str">
        <f>ROMAN(VLOOKUP($B106,annexe_01!$A:$K,11,FALSE))</f>
        <v>I</v>
      </c>
      <c r="H106" s="68">
        <f>VLOOKUP($B106,annexe_01!$A:$J,10,FALSE)</f>
        <v>9</v>
      </c>
      <c r="I106" s="72" t="str">
        <f>VLOOKUP($B106,annexe_01!$A:$J,6,FALSE)</f>
        <v>calme intérieur / retour à son intériorité</v>
      </c>
      <c r="J106" s="282">
        <f t="shared" si="31"/>
        <v>1300</v>
      </c>
    </row>
    <row r="107" spans="1:10" x14ac:dyDescent="0.25">
      <c r="A107" s="54">
        <f t="shared" si="28"/>
        <v>4</v>
      </c>
      <c r="B107" s="54">
        <f>Donnee_interpretation!C372</f>
        <v>2140</v>
      </c>
      <c r="D107" s="65">
        <f t="shared" si="29"/>
        <v>4</v>
      </c>
      <c r="E107" s="70" t="str">
        <f t="shared" si="30"/>
        <v>ce que les autres ne voient pas encore</v>
      </c>
      <c r="F107" s="67">
        <f>ABS(Donnee_interpretation!D372)</f>
        <v>17</v>
      </c>
      <c r="G107" s="78" t="str">
        <f>ROMAN(VLOOKUP($B107,annexe_01!$A:$K,11,FALSE))</f>
        <v>III</v>
      </c>
      <c r="H107" s="68">
        <f>VLOOKUP($B107,annexe_01!$A:$J,10,FALSE)</f>
        <v>15</v>
      </c>
      <c r="I107" s="73" t="str">
        <f>VLOOKUP($B107,annexe_01!$A:$J,6,FALSE)</f>
        <v>n'être responsable que de sa propre vie</v>
      </c>
      <c r="J107" s="283">
        <f t="shared" si="31"/>
        <v>2140</v>
      </c>
    </row>
    <row r="108" spans="1:10" x14ac:dyDescent="0.25">
      <c r="A108" s="54">
        <f t="shared" si="28"/>
        <v>5</v>
      </c>
      <c r="B108" s="54">
        <f>Donnee_interpretation!C373</f>
        <v>1810</v>
      </c>
      <c r="D108" s="64">
        <f t="shared" si="29"/>
        <v>5</v>
      </c>
      <c r="E108" s="69" t="str">
        <f t="shared" si="30"/>
        <v>ce que les autres ne voient pas encore</v>
      </c>
      <c r="F108" s="66">
        <f>ABS(Donnee_interpretation!D373)</f>
        <v>14</v>
      </c>
      <c r="G108" s="77" t="str">
        <f>ROMAN(VLOOKUP($B108,annexe_01!$A:$K,11,FALSE))</f>
        <v>II</v>
      </c>
      <c r="H108" s="68">
        <f>VLOOKUP($B108,annexe_01!$A:$J,10,FALSE)</f>
        <v>13</v>
      </c>
      <c r="I108" s="72" t="str">
        <f>VLOOKUP($B108,annexe_01!$A:$J,6,FALSE)</f>
        <v>se sentir valorisé et en retirer une force inépuisable / capacité à se régénérer sans le mental</v>
      </c>
      <c r="J108" s="282">
        <f t="shared" si="31"/>
        <v>1810</v>
      </c>
    </row>
    <row r="109" spans="1:10" ht="15.75" hidden="1" x14ac:dyDescent="0.25">
      <c r="A109" s="54">
        <f t="shared" si="28"/>
        <v>6</v>
      </c>
      <c r="B109" s="54">
        <f>Donnee_interpretation!C374</f>
        <v>1260</v>
      </c>
      <c r="D109" s="65">
        <f t="shared" si="29"/>
        <v>6</v>
      </c>
      <c r="E109" s="70" t="str">
        <f t="shared" si="30"/>
        <v>ce que les autres ne voient pas encore</v>
      </c>
      <c r="F109" s="63">
        <f>ABS(Donnee_interpretation!D374)</f>
        <v>12</v>
      </c>
      <c r="G109" s="63" t="str">
        <f>ROMAN(VLOOKUP($B109,annexe_01!$A:$K,11,FALSE))</f>
        <v>I</v>
      </c>
      <c r="H109" s="68">
        <f>VLOOKUP($B109,annexe_01!$A:$J,10,FALSE)</f>
        <v>7</v>
      </c>
      <c r="I109" s="73" t="str">
        <f>VLOOKUP($B109,annexe_01!$A:$J,6,FALSE)</f>
        <v>sortir des jeux de pouvoir / capacité à saisir les bonnes opportunités / pragmatisme</v>
      </c>
      <c r="J109" s="283">
        <f t="shared" si="31"/>
        <v>1260</v>
      </c>
    </row>
    <row r="110" spans="1:10" hidden="1" x14ac:dyDescent="0.25">
      <c r="A110" s="54">
        <f t="shared" si="28"/>
        <v>7</v>
      </c>
      <c r="B110" s="54">
        <f>Donnee_interpretation!C375</f>
        <v>1160</v>
      </c>
      <c r="D110" s="64">
        <f t="shared" si="29"/>
        <v>7</v>
      </c>
      <c r="E110" s="69" t="str">
        <f t="shared" si="30"/>
        <v>ce que les autres ne voient pas encore</v>
      </c>
      <c r="F110" s="66">
        <f>ABS(Donnee_interpretation!D375)</f>
        <v>11</v>
      </c>
      <c r="G110" s="77" t="str">
        <f>ROMAN(VLOOKUP($B110,annexe_01!$A:$K,11,FALSE))</f>
        <v>I</v>
      </c>
      <c r="H110" s="68">
        <f>VLOOKUP($B110,annexe_01!$A:$J,10,FALSE)</f>
        <v>5</v>
      </c>
      <c r="I110" s="72" t="str">
        <f>VLOOKUP($B110,annexe_01!$A:$J,6,FALSE)</f>
        <v>en paix avec l'autorité / conciliant / respectueux / se donner les moyens pour vivre</v>
      </c>
      <c r="J110" s="282">
        <f t="shared" si="31"/>
        <v>1160</v>
      </c>
    </row>
    <row r="111" spans="1:10" hidden="1" x14ac:dyDescent="0.25">
      <c r="A111" s="54">
        <f t="shared" si="28"/>
        <v>8</v>
      </c>
      <c r="B111" s="54">
        <f>Donnee_interpretation!C376</f>
        <v>1720</v>
      </c>
      <c r="D111" s="65">
        <f t="shared" si="29"/>
        <v>8</v>
      </c>
      <c r="E111" s="70" t="str">
        <f t="shared" si="30"/>
        <v>ce que les autres ne voient pas encore</v>
      </c>
      <c r="F111" s="67">
        <f>ABS(Donnee_interpretation!D376)</f>
        <v>11</v>
      </c>
      <c r="G111" s="78" t="str">
        <f>ROMAN(VLOOKUP($B111,annexe_01!$A:$K,11,FALSE))</f>
        <v>II</v>
      </c>
      <c r="H111" s="68">
        <f>VLOOKUP($B111,annexe_01!$A:$J,10,FALSE)</f>
        <v>9</v>
      </c>
      <c r="I111" s="73" t="str">
        <f>VLOOKUP($B111,annexe_01!$A:$J,6,FALSE)</f>
        <v>autosuffisance / spontanéité / suivre l'ordre naturel des choses / être heureux</v>
      </c>
      <c r="J111" s="283">
        <f t="shared" si="31"/>
        <v>1720</v>
      </c>
    </row>
    <row r="112" spans="1:10" hidden="1" x14ac:dyDescent="0.25">
      <c r="A112" s="54">
        <f t="shared" si="28"/>
        <v>9</v>
      </c>
      <c r="B112" s="54">
        <f>Donnee_interpretation!C377</f>
        <v>1820</v>
      </c>
      <c r="D112" s="64">
        <f t="shared" si="29"/>
        <v>9</v>
      </c>
      <c r="E112" s="69" t="str">
        <f t="shared" si="30"/>
        <v>ce que les autres ne voient pas encore</v>
      </c>
      <c r="F112" s="66">
        <f>ABS(Donnee_interpretation!D377)</f>
        <v>11</v>
      </c>
      <c r="G112" s="77" t="str">
        <f>ROMAN(VLOOKUP($B112,annexe_01!$A:$K,11,FALSE))</f>
        <v>II</v>
      </c>
      <c r="H112" s="68">
        <f>VLOOKUP($B112,annexe_01!$A:$J,10,FALSE)</f>
        <v>14</v>
      </c>
      <c r="I112" s="72" t="str">
        <f>VLOOKUP($B112,annexe_01!$A:$J,6,FALSE)</f>
        <v>sentiment de faire partie de l'humanité / bien incarné sur Terre</v>
      </c>
      <c r="J112" s="282">
        <f t="shared" si="31"/>
        <v>1820</v>
      </c>
    </row>
    <row r="113" spans="1:10" hidden="1" x14ac:dyDescent="0.25">
      <c r="A113" s="54">
        <f t="shared" si="28"/>
        <v>10</v>
      </c>
      <c r="B113" s="54">
        <f>Donnee_interpretation!C378</f>
        <v>1950</v>
      </c>
      <c r="D113" s="65">
        <f t="shared" si="29"/>
        <v>10</v>
      </c>
      <c r="E113" s="70" t="str">
        <f t="shared" si="30"/>
        <v>ce que les autres ne voient pas encore</v>
      </c>
      <c r="F113" s="67">
        <f>ABS(Donnee_interpretation!D378)</f>
        <v>11</v>
      </c>
      <c r="G113" s="78" t="str">
        <f>ROMAN(VLOOKUP($B113,annexe_01!$A:$K,11,FALSE))</f>
        <v>III</v>
      </c>
      <c r="H113" s="68">
        <f>VLOOKUP($B113,annexe_01!$A:$J,10,FALSE)</f>
        <v>5</v>
      </c>
      <c r="I113" s="73" t="str">
        <f>VLOOKUP($B113,annexe_01!$A:$J,6,FALSE)</f>
        <v>être respecté et reconnu par les plans supérieurs ou pour sa spiritualité</v>
      </c>
      <c r="J113" s="283">
        <f t="shared" si="31"/>
        <v>1950</v>
      </c>
    </row>
    <row r="114" spans="1:10" x14ac:dyDescent="0.25">
      <c r="A114" s="54" t="str">
        <f t="shared" si="28"/>
        <v>A</v>
      </c>
      <c r="B114" s="54" t="str">
        <f>Donnee_interpretation!C379</f>
        <v>Seul_droite</v>
      </c>
      <c r="D114" s="56">
        <f t="shared" si="29"/>
        <v>1</v>
      </c>
      <c r="E114" s="382" t="s">
        <v>338</v>
      </c>
      <c r="F114" s="76" t="s">
        <v>329</v>
      </c>
      <c r="G114" s="57" t="s">
        <v>343</v>
      </c>
      <c r="H114" s="57" t="s">
        <v>332</v>
      </c>
      <c r="I114" s="74" t="s">
        <v>330</v>
      </c>
      <c r="J114" s="319"/>
    </row>
    <row r="115" spans="1:10" x14ac:dyDescent="0.25">
      <c r="A115" s="54">
        <f t="shared" si="28"/>
        <v>1</v>
      </c>
      <c r="B115" s="54">
        <f>Donnee_interpretation!C380</f>
        <v>1090</v>
      </c>
      <c r="D115" s="64">
        <f t="shared" si="29"/>
        <v>1</v>
      </c>
      <c r="E115" s="69" t="str">
        <f>E114</f>
        <v>ce à quoi nous accordons trop d'importance</v>
      </c>
      <c r="F115" s="77">
        <f>ABS(Donnee_interpretation!D380)</f>
        <v>17</v>
      </c>
      <c r="G115" s="77" t="str">
        <f>ROMAN(VLOOKUP($B115,annexe_01!$A:$K,11,FALSE))</f>
        <v>I</v>
      </c>
      <c r="H115" s="68">
        <f>VLOOKUP($B115,annexe_01!$A:$J,10,FALSE)</f>
        <v>1</v>
      </c>
      <c r="I115" s="72" t="str">
        <f>VLOOKUP($B115,annexe_01!$A:$J,7,FALSE)</f>
        <v>fuite dans d'autres réalités / vouloir échapper à la réalité</v>
      </c>
      <c r="J115" s="282">
        <f>B115</f>
        <v>1090</v>
      </c>
    </row>
    <row r="116" spans="1:10" x14ac:dyDescent="0.25">
      <c r="A116" s="54">
        <f t="shared" si="28"/>
        <v>2</v>
      </c>
      <c r="B116" s="54">
        <f>Donnee_interpretation!C381</f>
        <v>1800</v>
      </c>
      <c r="D116" s="65">
        <f t="shared" si="29"/>
        <v>2</v>
      </c>
      <c r="E116" s="70" t="str">
        <f t="shared" ref="E116:E124" si="32">E115</f>
        <v>ce à quoi nous accordons trop d'importance</v>
      </c>
      <c r="F116" s="78">
        <f>ABS(Donnee_interpretation!D381)</f>
        <v>13</v>
      </c>
      <c r="G116" s="78" t="str">
        <f>ROMAN(VLOOKUP($B116,annexe_01!$A:$K,11,FALSE))</f>
        <v>II</v>
      </c>
      <c r="H116" s="68">
        <f>VLOOKUP($B116,annexe_01!$A:$J,10,FALSE)</f>
        <v>13</v>
      </c>
      <c r="I116" s="73" t="str">
        <f>VLOOKUP($B116,annexe_01!$A:$J,7,FALSE)</f>
        <v>autosatisfaction / être prétentieux / rempli d'amour propre</v>
      </c>
      <c r="J116" s="283">
        <f t="shared" ref="J116:J124" si="33">B116</f>
        <v>1800</v>
      </c>
    </row>
    <row r="117" spans="1:10" x14ac:dyDescent="0.25">
      <c r="A117" s="54">
        <f t="shared" si="28"/>
        <v>3</v>
      </c>
      <c r="B117" s="54">
        <f>Donnee_interpretation!C382</f>
        <v>1370</v>
      </c>
      <c r="D117" s="64">
        <f t="shared" si="29"/>
        <v>3</v>
      </c>
      <c r="E117" s="69" t="str">
        <f t="shared" si="32"/>
        <v>ce à quoi nous accordons trop d'importance</v>
      </c>
      <c r="F117" s="77">
        <f>ABS(Donnee_interpretation!D382)</f>
        <v>13</v>
      </c>
      <c r="G117" s="77" t="str">
        <f>ROMAN(VLOOKUP($B117,annexe_01!$A:$K,11,FALSE))</f>
        <v>I</v>
      </c>
      <c r="H117" s="68">
        <f>VLOOKUP($B117,annexe_01!$A:$J,10,FALSE)</f>
        <v>10</v>
      </c>
      <c r="I117" s="72" t="str">
        <f>VLOOKUP($B117,annexe_01!$A:$J,7,FALSE)</f>
        <v>autoritarisme / besoin d’être un leader</v>
      </c>
      <c r="J117" s="282">
        <f t="shared" si="33"/>
        <v>1370</v>
      </c>
    </row>
    <row r="118" spans="1:10" x14ac:dyDescent="0.25">
      <c r="A118" s="54">
        <f t="shared" si="28"/>
        <v>4</v>
      </c>
      <c r="B118" s="54">
        <f>Donnee_interpretation!C383</f>
        <v>1230</v>
      </c>
      <c r="D118" s="65">
        <f t="shared" si="29"/>
        <v>4</v>
      </c>
      <c r="E118" s="70" t="str">
        <f t="shared" si="32"/>
        <v>ce à quoi nous accordons trop d'importance</v>
      </c>
      <c r="F118" s="78">
        <f>ABS(Donnee_interpretation!D383)</f>
        <v>13</v>
      </c>
      <c r="G118" s="78" t="str">
        <f>ROMAN(VLOOKUP($B118,annexe_01!$A:$K,11,FALSE))</f>
        <v>I</v>
      </c>
      <c r="H118" s="68">
        <f>VLOOKUP($B118,annexe_01!$A:$J,10,FALSE)</f>
        <v>7</v>
      </c>
      <c r="I118" s="73" t="str">
        <f>VLOOKUP($B118,annexe_01!$A:$J,7,FALSE)</f>
        <v>envie d’agir ou de réagir / de pouvoir décider / maintenir ses décisions</v>
      </c>
      <c r="J118" s="283">
        <f t="shared" si="33"/>
        <v>1230</v>
      </c>
    </row>
    <row r="119" spans="1:10" x14ac:dyDescent="0.25">
      <c r="A119" s="54">
        <f t="shared" si="28"/>
        <v>5</v>
      </c>
      <c r="B119" s="54">
        <f>Donnee_interpretation!C384</f>
        <v>1560</v>
      </c>
      <c r="D119" s="64">
        <f t="shared" si="29"/>
        <v>5</v>
      </c>
      <c r="E119" s="69" t="str">
        <f t="shared" si="32"/>
        <v>ce à quoi nous accordons trop d'importance</v>
      </c>
      <c r="F119" s="77">
        <f>ABS(Donnee_interpretation!D384)</f>
        <v>11</v>
      </c>
      <c r="G119" s="77" t="str">
        <f>ROMAN(VLOOKUP($B119,annexe_01!$A:$K,11,FALSE))</f>
        <v>II</v>
      </c>
      <c r="H119" s="68">
        <f>VLOOKUP($B119,annexe_01!$A:$J,10,FALSE)</f>
        <v>1</v>
      </c>
      <c r="I119" s="72" t="str">
        <f>VLOOKUP($B119,annexe_01!$A:$J,7,FALSE)</f>
        <v>percevoir tout ce qui dérange / mise en évidence des résistances et des incohérences</v>
      </c>
      <c r="J119" s="282">
        <f t="shared" si="33"/>
        <v>1560</v>
      </c>
    </row>
    <row r="120" spans="1:10" ht="15.75" hidden="1" x14ac:dyDescent="0.25">
      <c r="A120" s="54">
        <f t="shared" si="28"/>
        <v>6</v>
      </c>
      <c r="B120" s="54">
        <f>Donnee_interpretation!C385</f>
        <v>1690</v>
      </c>
      <c r="D120" s="65">
        <f t="shared" si="29"/>
        <v>6</v>
      </c>
      <c r="E120" s="70" t="str">
        <f t="shared" si="32"/>
        <v>ce à quoi nous accordons trop d'importance</v>
      </c>
      <c r="F120" s="63">
        <f>ABS(Donnee_interpretation!D385)</f>
        <v>10</v>
      </c>
      <c r="G120" s="63" t="str">
        <f>ROMAN(VLOOKUP($B120,annexe_01!$A:$K,11,FALSE))</f>
        <v>II</v>
      </c>
      <c r="H120" s="68">
        <f>VLOOKUP($B120,annexe_01!$A:$J,10,FALSE)</f>
        <v>7</v>
      </c>
      <c r="I120" s="73" t="str">
        <f>VLOOKUP($B120,annexe_01!$A:$J,7,FALSE)</f>
        <v>trop d'obligations / submergé d'informations / avoir des éclairs de génie</v>
      </c>
      <c r="J120" s="283">
        <f t="shared" si="33"/>
        <v>1690</v>
      </c>
    </row>
    <row r="121" spans="1:10" hidden="1" x14ac:dyDescent="0.25">
      <c r="A121" s="54">
        <f t="shared" si="28"/>
        <v>7</v>
      </c>
      <c r="B121" s="54">
        <f>Donnee_interpretation!C386</f>
        <v>1780</v>
      </c>
      <c r="D121" s="64">
        <f t="shared" si="29"/>
        <v>7</v>
      </c>
      <c r="E121" s="69" t="str">
        <f t="shared" si="32"/>
        <v>ce à quoi nous accordons trop d'importance</v>
      </c>
      <c r="F121" s="77">
        <f>ABS(Donnee_interpretation!D386)</f>
        <v>8</v>
      </c>
      <c r="G121" s="77" t="str">
        <f>ROMAN(VLOOKUP($B121,annexe_01!$A:$K,11,FALSE))</f>
        <v>II</v>
      </c>
      <c r="H121" s="68">
        <f>VLOOKUP($B121,annexe_01!$A:$J,10,FALSE)</f>
        <v>12</v>
      </c>
      <c r="I121" s="72" t="str">
        <f>VLOOKUP($B121,annexe_01!$A:$J,7,FALSE)</f>
        <v>s'imposer aux autres / besoin excessif de faire</v>
      </c>
      <c r="J121" s="282">
        <f t="shared" si="33"/>
        <v>1780</v>
      </c>
    </row>
    <row r="122" spans="1:10" hidden="1" x14ac:dyDescent="0.25">
      <c r="A122" s="54">
        <f t="shared" si="28"/>
        <v>8</v>
      </c>
      <c r="B122" s="54">
        <f>Donnee_interpretation!C387</f>
        <v>1770</v>
      </c>
      <c r="D122" s="65">
        <f t="shared" si="29"/>
        <v>8</v>
      </c>
      <c r="E122" s="70" t="str">
        <f t="shared" si="32"/>
        <v>ce à quoi nous accordons trop d'importance</v>
      </c>
      <c r="F122" s="78">
        <f>ABS(Donnee_interpretation!D387)</f>
        <v>8</v>
      </c>
      <c r="G122" s="78" t="str">
        <f>ROMAN(VLOOKUP($B122,annexe_01!$A:$K,11,FALSE))</f>
        <v>II</v>
      </c>
      <c r="H122" s="68">
        <f>VLOOKUP($B122,annexe_01!$A:$J,10,FALSE)</f>
        <v>11</v>
      </c>
      <c r="I122" s="73" t="str">
        <f>VLOOKUP($B122,annexe_01!$A:$J,7,FALSE)</f>
        <v>prendre sur soi pour faire avancer les choses</v>
      </c>
      <c r="J122" s="283">
        <f t="shared" si="33"/>
        <v>1770</v>
      </c>
    </row>
    <row r="123" spans="1:10" hidden="1" x14ac:dyDescent="0.25">
      <c r="A123" s="54">
        <f t="shared" si="28"/>
        <v>9</v>
      </c>
      <c r="B123" s="54">
        <f>Donnee_interpretation!C388</f>
        <v>1170</v>
      </c>
      <c r="D123" s="64">
        <f t="shared" si="29"/>
        <v>9</v>
      </c>
      <c r="E123" s="69" t="str">
        <f t="shared" si="32"/>
        <v>ce à quoi nous accordons trop d'importance</v>
      </c>
      <c r="F123" s="77">
        <f>ABS(Donnee_interpretation!D388)</f>
        <v>8</v>
      </c>
      <c r="G123" s="77" t="str">
        <f>ROMAN(VLOOKUP($B123,annexe_01!$A:$K,11,FALSE))</f>
        <v>I</v>
      </c>
      <c r="H123" s="68">
        <f>VLOOKUP($B123,annexe_01!$A:$J,10,FALSE)</f>
        <v>5</v>
      </c>
      <c r="I123" s="72" t="str">
        <f>VLOOKUP($B123,annexe_01!$A:$J,7,FALSE)</f>
        <v>réactivité émotionnelle contre le collectif / se sentir jugé par le collectif / vivre une injustice</v>
      </c>
      <c r="J123" s="282">
        <f t="shared" si="33"/>
        <v>1170</v>
      </c>
    </row>
    <row r="124" spans="1:10" hidden="1" x14ac:dyDescent="0.25">
      <c r="A124" s="54">
        <f t="shared" si="28"/>
        <v>10</v>
      </c>
      <c r="B124" s="54">
        <f>Donnee_interpretation!C389</f>
        <v>1550</v>
      </c>
      <c r="D124" s="65">
        <f t="shared" si="29"/>
        <v>10</v>
      </c>
      <c r="E124" s="70" t="str">
        <f t="shared" si="32"/>
        <v>ce à quoi nous accordons trop d'importance</v>
      </c>
      <c r="F124" s="78">
        <f>ABS(Donnee_interpretation!D389)</f>
        <v>7</v>
      </c>
      <c r="G124" s="78" t="str">
        <f>ROMAN(VLOOKUP($B124,annexe_01!$A:$K,11,FALSE))</f>
        <v>I</v>
      </c>
      <c r="H124" s="68">
        <f>VLOOKUP($B124,annexe_01!$A:$J,10,FALSE)</f>
        <v>15</v>
      </c>
      <c r="I124" s="73" t="str">
        <f>VLOOKUP($B124,annexe_01!$A:$J,7,FALSE)</f>
        <v>se sentir exister / vouloir se faire remarquer / attirer l'attention</v>
      </c>
      <c r="J124" s="283">
        <f t="shared" si="33"/>
        <v>1550</v>
      </c>
    </row>
    <row r="125" spans="1:10" x14ac:dyDescent="0.25">
      <c r="A125" s="54" t="str">
        <f t="shared" si="28"/>
        <v>A</v>
      </c>
      <c r="B125" s="54" t="str">
        <f>Donnee_interpretation!C390</f>
        <v>Seul_droite</v>
      </c>
      <c r="D125" s="56">
        <f t="shared" si="29"/>
        <v>1</v>
      </c>
      <c r="E125" s="382" t="s">
        <v>339</v>
      </c>
      <c r="F125" s="76" t="s">
        <v>329</v>
      </c>
      <c r="G125" s="57" t="s">
        <v>343</v>
      </c>
      <c r="H125" s="57" t="s">
        <v>332</v>
      </c>
      <c r="I125" s="74" t="s">
        <v>330</v>
      </c>
      <c r="J125" s="319"/>
    </row>
    <row r="126" spans="1:10" x14ac:dyDescent="0.25">
      <c r="A126" s="54">
        <f t="shared" si="28"/>
        <v>1</v>
      </c>
      <c r="B126" s="54">
        <f>Donnee_interpretation!C391</f>
        <v>1340</v>
      </c>
      <c r="D126" s="64">
        <f t="shared" si="29"/>
        <v>1</v>
      </c>
      <c r="E126" s="69" t="str">
        <f>E125</f>
        <v>ce que l'on nous reproche d'être</v>
      </c>
      <c r="F126" s="77">
        <f>ABS(Donnee_interpretation!D391)</f>
        <v>20</v>
      </c>
      <c r="G126" s="77" t="str">
        <f>ROMAN(VLOOKUP($B126,annexe_01!$A:$K,11,FALSE))</f>
        <v>I</v>
      </c>
      <c r="H126" s="68">
        <f>VLOOKUP($B126,annexe_01!$A:$J,10,FALSE)</f>
        <v>10</v>
      </c>
      <c r="I126" s="72" t="str">
        <f>VLOOKUP($B126,annexe_01!$A:$J,7,FALSE)</f>
        <v>se sentir agressé / envahi / oppressé</v>
      </c>
      <c r="J126" s="282">
        <f>B126</f>
        <v>1340</v>
      </c>
    </row>
    <row r="127" spans="1:10" x14ac:dyDescent="0.25">
      <c r="A127" s="54">
        <f t="shared" si="28"/>
        <v>2</v>
      </c>
      <c r="B127" s="54">
        <f>Donnee_interpretation!C392</f>
        <v>1820</v>
      </c>
      <c r="D127" s="65">
        <f t="shared" si="29"/>
        <v>2</v>
      </c>
      <c r="E127" s="70" t="str">
        <f t="shared" ref="E127:E135" si="34">E126</f>
        <v>ce que l'on nous reproche d'être</v>
      </c>
      <c r="F127" s="78">
        <f>ABS(Donnee_interpretation!D392)</f>
        <v>13</v>
      </c>
      <c r="G127" s="78" t="str">
        <f>ROMAN(VLOOKUP($B127,annexe_01!$A:$K,11,FALSE))</f>
        <v>II</v>
      </c>
      <c r="H127" s="68">
        <f>VLOOKUP($B127,annexe_01!$A:$J,10,FALSE)</f>
        <v>14</v>
      </c>
      <c r="I127" s="73" t="str">
        <f>VLOOKUP($B127,annexe_01!$A:$J,7,FALSE)</f>
        <v>lien toxique avec un maître / devoir remplir une mission / conflit entre bien et mal</v>
      </c>
      <c r="J127" s="283">
        <f t="shared" ref="J127:J135" si="35">B127</f>
        <v>1820</v>
      </c>
    </row>
    <row r="128" spans="1:10" x14ac:dyDescent="0.25">
      <c r="A128" s="54">
        <f t="shared" si="28"/>
        <v>3</v>
      </c>
      <c r="B128" s="54">
        <f>Donnee_interpretation!C393</f>
        <v>1470</v>
      </c>
      <c r="D128" s="64">
        <f t="shared" si="29"/>
        <v>3</v>
      </c>
      <c r="E128" s="69" t="str">
        <f t="shared" si="34"/>
        <v>ce que l'on nous reproche d'être</v>
      </c>
      <c r="F128" s="77">
        <f>ABS(Donnee_interpretation!D393)</f>
        <v>13</v>
      </c>
      <c r="G128" s="77" t="str">
        <f>ROMAN(VLOOKUP($B128,annexe_01!$A:$K,11,FALSE))</f>
        <v>I</v>
      </c>
      <c r="H128" s="68">
        <f>VLOOKUP($B128,annexe_01!$A:$J,10,FALSE)</f>
        <v>13</v>
      </c>
      <c r="I128" s="72" t="str">
        <f>VLOOKUP($B128,annexe_01!$A:$J,7,FALSE)</f>
        <v>submergé d’informations / dispersion</v>
      </c>
      <c r="J128" s="282">
        <f t="shared" si="35"/>
        <v>1470</v>
      </c>
    </row>
    <row r="129" spans="1:10" x14ac:dyDescent="0.25">
      <c r="A129" s="54">
        <f t="shared" si="28"/>
        <v>4</v>
      </c>
      <c r="B129" s="54">
        <f>Donnee_interpretation!C394</f>
        <v>1520</v>
      </c>
      <c r="D129" s="65">
        <f t="shared" si="29"/>
        <v>4</v>
      </c>
      <c r="E129" s="70" t="str">
        <f t="shared" si="34"/>
        <v>ce que l'on nous reproche d'être</v>
      </c>
      <c r="F129" s="78">
        <f>ABS(Donnee_interpretation!D394)</f>
        <v>12</v>
      </c>
      <c r="G129" s="78" t="str">
        <f>ROMAN(VLOOKUP($B129,annexe_01!$A:$K,11,FALSE))</f>
        <v>I</v>
      </c>
      <c r="H129" s="68">
        <f>VLOOKUP($B129,annexe_01!$A:$J,10,FALSE)</f>
        <v>14</v>
      </c>
      <c r="I129" s="73" t="str">
        <f>VLOOKUP($B129,annexe_01!$A:$J,7,FALSE)</f>
        <v>négliger les besoins du cœur / diriger les autres sans cœur</v>
      </c>
      <c r="J129" s="283">
        <f t="shared" si="35"/>
        <v>1520</v>
      </c>
    </row>
    <row r="130" spans="1:10" x14ac:dyDescent="0.25">
      <c r="A130" s="54">
        <f t="shared" si="28"/>
        <v>5</v>
      </c>
      <c r="B130" s="54">
        <f>Donnee_interpretation!C395</f>
        <v>1420</v>
      </c>
      <c r="D130" s="64">
        <f t="shared" si="29"/>
        <v>5</v>
      </c>
      <c r="E130" s="69" t="str">
        <f t="shared" si="34"/>
        <v>ce que l'on nous reproche d'être</v>
      </c>
      <c r="F130" s="77">
        <f>ABS(Donnee_interpretation!D395)</f>
        <v>12</v>
      </c>
      <c r="G130" s="77" t="str">
        <f>ROMAN(VLOOKUP($B130,annexe_01!$A:$K,11,FALSE))</f>
        <v>I</v>
      </c>
      <c r="H130" s="68">
        <f>VLOOKUP($B130,annexe_01!$A:$J,10,FALSE)</f>
        <v>12</v>
      </c>
      <c r="I130" s="72" t="str">
        <f>VLOOKUP($B130,annexe_01!$A:$J,7,FALSE)</f>
        <v>devoir se protéger des autres / empathie excessive</v>
      </c>
      <c r="J130" s="282">
        <f t="shared" si="35"/>
        <v>1420</v>
      </c>
    </row>
    <row r="131" spans="1:10" ht="15.75" hidden="1" x14ac:dyDescent="0.25">
      <c r="A131" s="54">
        <f t="shared" si="28"/>
        <v>6</v>
      </c>
      <c r="B131" s="54">
        <f>Donnee_interpretation!C396</f>
        <v>1260</v>
      </c>
      <c r="D131" s="65">
        <f t="shared" si="29"/>
        <v>6</v>
      </c>
      <c r="E131" s="70" t="str">
        <f t="shared" si="34"/>
        <v>ce que l'on nous reproche d'être</v>
      </c>
      <c r="F131" s="63">
        <f>ABS(Donnee_interpretation!D396)</f>
        <v>12</v>
      </c>
      <c r="G131" s="63" t="str">
        <f>ROMAN(VLOOKUP($B131,annexe_01!$A:$K,11,FALSE))</f>
        <v>I</v>
      </c>
      <c r="H131" s="68">
        <f>VLOOKUP($B131,annexe_01!$A:$J,10,FALSE)</f>
        <v>7</v>
      </c>
      <c r="I131" s="73" t="str">
        <f>VLOOKUP($B131,annexe_01!$A:$J,7,FALSE)</f>
        <v>besoin d'avoir raison / tenir sa position à tout prix / ne pas supporter d'être contredit</v>
      </c>
      <c r="J131" s="283">
        <f t="shared" si="35"/>
        <v>1260</v>
      </c>
    </row>
    <row r="132" spans="1:10" hidden="1" x14ac:dyDescent="0.25">
      <c r="A132" s="54">
        <f t="shared" si="28"/>
        <v>7</v>
      </c>
      <c r="B132" s="54">
        <f>Donnee_interpretation!C397</f>
        <v>1220</v>
      </c>
      <c r="D132" s="64">
        <f t="shared" si="29"/>
        <v>7</v>
      </c>
      <c r="E132" s="69" t="str">
        <f t="shared" si="34"/>
        <v>ce que l'on nous reproche d'être</v>
      </c>
      <c r="F132" s="77">
        <f>ABS(Donnee_interpretation!D397)</f>
        <v>12</v>
      </c>
      <c r="G132" s="77" t="str">
        <f>ROMAN(VLOOKUP($B132,annexe_01!$A:$K,11,FALSE))</f>
        <v>I</v>
      </c>
      <c r="H132" s="68">
        <f>VLOOKUP($B132,annexe_01!$A:$J,10,FALSE)</f>
        <v>7</v>
      </c>
      <c r="I132" s="72" t="str">
        <f>VLOOKUP($B132,annexe_01!$A:$J,7,FALSE)</f>
        <v>enthousiasme excessif / dispersion dans la création / trop de pensées non concrètes</v>
      </c>
      <c r="J132" s="282">
        <f t="shared" si="35"/>
        <v>1220</v>
      </c>
    </row>
    <row r="133" spans="1:10" hidden="1" x14ac:dyDescent="0.25">
      <c r="A133" s="54">
        <f t="shared" si="28"/>
        <v>8</v>
      </c>
      <c r="B133" s="54">
        <f>Donnee_interpretation!C398</f>
        <v>1600</v>
      </c>
      <c r="D133" s="65">
        <f t="shared" si="29"/>
        <v>8</v>
      </c>
      <c r="E133" s="70" t="str">
        <f t="shared" si="34"/>
        <v>ce que l'on nous reproche d'être</v>
      </c>
      <c r="F133" s="78">
        <f>ABS(Donnee_interpretation!D398)</f>
        <v>11</v>
      </c>
      <c r="G133" s="78" t="str">
        <f>ROMAN(VLOOKUP($B133,annexe_01!$A:$K,11,FALSE))</f>
        <v>II</v>
      </c>
      <c r="H133" s="68">
        <f>VLOOKUP($B133,annexe_01!$A:$J,10,FALSE)</f>
        <v>3</v>
      </c>
      <c r="I133" s="73" t="str">
        <f>VLOOKUP($B133,annexe_01!$A:$J,7,FALSE)</f>
        <v>se sentir agressé par tout</v>
      </c>
      <c r="J133" s="283">
        <f t="shared" si="35"/>
        <v>1600</v>
      </c>
    </row>
    <row r="134" spans="1:10" hidden="1" x14ac:dyDescent="0.25">
      <c r="A134" s="54">
        <f t="shared" si="28"/>
        <v>9</v>
      </c>
      <c r="B134" s="54">
        <f>Donnee_interpretation!C399</f>
        <v>1160</v>
      </c>
      <c r="D134" s="64">
        <f t="shared" si="29"/>
        <v>9</v>
      </c>
      <c r="E134" s="69" t="str">
        <f t="shared" si="34"/>
        <v>ce que l'on nous reproche d'être</v>
      </c>
      <c r="F134" s="77">
        <f>ABS(Donnee_interpretation!D399)</f>
        <v>10</v>
      </c>
      <c r="G134" s="77" t="str">
        <f>ROMAN(VLOOKUP($B134,annexe_01!$A:$K,11,FALSE))</f>
        <v>I</v>
      </c>
      <c r="H134" s="68">
        <f>VLOOKUP($B134,annexe_01!$A:$J,10,FALSE)</f>
        <v>5</v>
      </c>
      <c r="I134" s="72" t="str">
        <f>VLOOKUP($B134,annexe_01!$A:$J,7,FALSE)</f>
        <v xml:space="preserve"> révolte contre l'autorité / en résistance face au monde / conspirationisme</v>
      </c>
      <c r="J134" s="282">
        <f t="shared" si="35"/>
        <v>1160</v>
      </c>
    </row>
    <row r="135" spans="1:10" hidden="1" x14ac:dyDescent="0.25">
      <c r="A135" s="54">
        <f t="shared" si="28"/>
        <v>10</v>
      </c>
      <c r="B135" s="54">
        <f>Donnee_interpretation!C400</f>
        <v>1660</v>
      </c>
      <c r="D135" s="65">
        <f t="shared" si="29"/>
        <v>10</v>
      </c>
      <c r="E135" s="70" t="str">
        <f t="shared" si="34"/>
        <v>ce que l'on nous reproche d'être</v>
      </c>
      <c r="F135" s="78">
        <f>ABS(Donnee_interpretation!D400)</f>
        <v>9</v>
      </c>
      <c r="G135" s="78" t="str">
        <f>ROMAN(VLOOKUP($B135,annexe_01!$A:$K,11,FALSE))</f>
        <v>II</v>
      </c>
      <c r="H135" s="68">
        <f>VLOOKUP($B135,annexe_01!$A:$J,10,FALSE)</f>
        <v>6</v>
      </c>
      <c r="I135" s="73" t="str">
        <f>VLOOKUP($B135,annexe_01!$A:$J,7,FALSE)</f>
        <v>esprit de provocation</v>
      </c>
      <c r="J135" s="283">
        <f t="shared" si="35"/>
        <v>1660</v>
      </c>
    </row>
    <row r="136" spans="1:10" x14ac:dyDescent="0.25">
      <c r="A136" s="54" t="str">
        <f t="shared" si="28"/>
        <v>A</v>
      </c>
      <c r="B136" s="54" t="str">
        <f>Donnee_interpretation!C401</f>
        <v>Seul_droite</v>
      </c>
      <c r="D136" s="56">
        <f t="shared" si="29"/>
        <v>1</v>
      </c>
      <c r="E136" s="382" t="s">
        <v>340</v>
      </c>
      <c r="F136" s="76" t="s">
        <v>329</v>
      </c>
      <c r="G136" s="57" t="s">
        <v>343</v>
      </c>
      <c r="H136" s="57" t="s">
        <v>332</v>
      </c>
      <c r="I136" s="74" t="s">
        <v>330</v>
      </c>
      <c r="J136" s="319"/>
    </row>
    <row r="137" spans="1:10" x14ac:dyDescent="0.25">
      <c r="A137" s="54">
        <f t="shared" si="28"/>
        <v>1</v>
      </c>
      <c r="B137" s="54">
        <f>Donnee_interpretation!C402</f>
        <v>1850</v>
      </c>
      <c r="D137" s="64">
        <f t="shared" si="29"/>
        <v>1</v>
      </c>
      <c r="E137" s="69" t="str">
        <f>E136</f>
        <v>ce que nous exagérons</v>
      </c>
      <c r="F137" s="77">
        <f>ABS(Donnee_interpretation!D402)</f>
        <v>16</v>
      </c>
      <c r="G137" s="77" t="str">
        <f>ROMAN(VLOOKUP($B137,annexe_01!$A:$K,11,FALSE))</f>
        <v>II</v>
      </c>
      <c r="H137" s="68">
        <f>VLOOKUP($B137,annexe_01!$A:$J,10,FALSE)</f>
        <v>15</v>
      </c>
      <c r="I137" s="72" t="str">
        <f>VLOOKUP($B137,annexe_01!$A:$J,4,FALSE)</f>
        <v>besoin de trouver l'âme sœur / besoin de réaliser ses rêves</v>
      </c>
      <c r="J137" s="282">
        <f>B137</f>
        <v>1850</v>
      </c>
    </row>
    <row r="138" spans="1:10" x14ac:dyDescent="0.25">
      <c r="A138" s="54">
        <f t="shared" si="28"/>
        <v>2</v>
      </c>
      <c r="B138" s="54">
        <f>Donnee_interpretation!C403</f>
        <v>1510</v>
      </c>
      <c r="D138" s="65">
        <f t="shared" si="29"/>
        <v>2</v>
      </c>
      <c r="E138" s="70" t="str">
        <f t="shared" ref="E138:E146" si="36">E137</f>
        <v>ce que nous exagérons</v>
      </c>
      <c r="F138" s="78">
        <f>ABS(Donnee_interpretation!D403)</f>
        <v>16</v>
      </c>
      <c r="G138" s="78" t="str">
        <f>ROMAN(VLOOKUP($B138,annexe_01!$A:$K,11,FALSE))</f>
        <v>I</v>
      </c>
      <c r="H138" s="68">
        <f>VLOOKUP($B138,annexe_01!$A:$J,10,FALSE)</f>
        <v>14</v>
      </c>
      <c r="I138" s="73" t="str">
        <f>VLOOKUP($B138,annexe_01!$A:$J,4,FALSE)</f>
        <v>besoin de densité du corps / capacité à se régénérer / ne plus générer de pensées</v>
      </c>
      <c r="J138" s="283">
        <f t="shared" ref="J138:J146" si="37">B138</f>
        <v>1510</v>
      </c>
    </row>
    <row r="139" spans="1:10" x14ac:dyDescent="0.25">
      <c r="A139" s="54">
        <f t="shared" si="28"/>
        <v>3</v>
      </c>
      <c r="B139" s="54">
        <f>Donnee_interpretation!C404</f>
        <v>1500</v>
      </c>
      <c r="D139" s="64">
        <f t="shared" si="29"/>
        <v>3</v>
      </c>
      <c r="E139" s="69" t="str">
        <f t="shared" si="36"/>
        <v>ce que nous exagérons</v>
      </c>
      <c r="F139" s="77">
        <f>ABS(Donnee_interpretation!D404)</f>
        <v>14</v>
      </c>
      <c r="G139" s="77" t="str">
        <f>ROMAN(VLOOKUP($B139,annexe_01!$A:$K,11,FALSE))</f>
        <v>I</v>
      </c>
      <c r="H139" s="68">
        <f>VLOOKUP($B139,annexe_01!$A:$J,10,FALSE)</f>
        <v>14</v>
      </c>
      <c r="I139" s="72" t="str">
        <f>VLOOKUP($B139,annexe_01!$A:$J,4,FALSE)</f>
        <v>besoin d'intégrer les expériences vécues dans son corps</v>
      </c>
      <c r="J139" s="282">
        <f t="shared" si="37"/>
        <v>1500</v>
      </c>
    </row>
    <row r="140" spans="1:10" x14ac:dyDescent="0.25">
      <c r="A140" s="54">
        <f t="shared" si="28"/>
        <v>4</v>
      </c>
      <c r="B140" s="54">
        <f>Donnee_interpretation!C405</f>
        <v>2150</v>
      </c>
      <c r="D140" s="65">
        <f t="shared" si="29"/>
        <v>4</v>
      </c>
      <c r="E140" s="70" t="str">
        <f t="shared" si="36"/>
        <v>ce que nous exagérons</v>
      </c>
      <c r="F140" s="78">
        <f>ABS(Donnee_interpretation!D405)</f>
        <v>13</v>
      </c>
      <c r="G140" s="78" t="str">
        <f>ROMAN(VLOOKUP($B140,annexe_01!$A:$K,11,FALSE))</f>
        <v>III</v>
      </c>
      <c r="H140" s="68">
        <f>VLOOKUP($B140,annexe_01!$A:$J,10,FALSE)</f>
        <v>15</v>
      </c>
      <c r="I140" s="73" t="str">
        <f>VLOOKUP($B140,annexe_01!$A:$J,4,FALSE)</f>
        <v>besoin de tourner en dérision / besoin de faire sauter les structures</v>
      </c>
      <c r="J140" s="283">
        <f t="shared" si="37"/>
        <v>2150</v>
      </c>
    </row>
    <row r="141" spans="1:10" x14ac:dyDescent="0.25">
      <c r="A141" s="54">
        <f t="shared" si="28"/>
        <v>5</v>
      </c>
      <c r="B141" s="54">
        <f>Donnee_interpretation!C406</f>
        <v>2090</v>
      </c>
      <c r="D141" s="64">
        <f t="shared" si="29"/>
        <v>5</v>
      </c>
      <c r="E141" s="69" t="str">
        <f t="shared" si="36"/>
        <v>ce que nous exagérons</v>
      </c>
      <c r="F141" s="77">
        <f>ABS(Donnee_interpretation!D406)</f>
        <v>13</v>
      </c>
      <c r="G141" s="77" t="str">
        <f>ROMAN(VLOOKUP($B141,annexe_01!$A:$K,11,FALSE))</f>
        <v>III</v>
      </c>
      <c r="H141" s="68">
        <f>VLOOKUP($B141,annexe_01!$A:$J,10,FALSE)</f>
        <v>12</v>
      </c>
      <c r="I141" s="72" t="str">
        <f>VLOOKUP($B141,annexe_01!$A:$J,4,FALSE)</f>
        <v>besoin de concrétiser ses rêves</v>
      </c>
      <c r="J141" s="282">
        <f t="shared" si="37"/>
        <v>2090</v>
      </c>
    </row>
    <row r="142" spans="1:10" ht="15.75" hidden="1" x14ac:dyDescent="0.25">
      <c r="A142" s="54">
        <f t="shared" si="28"/>
        <v>6</v>
      </c>
      <c r="B142" s="54">
        <f>Donnee_interpretation!C407</f>
        <v>1790</v>
      </c>
      <c r="D142" s="65">
        <f t="shared" si="29"/>
        <v>6</v>
      </c>
      <c r="E142" s="70" t="str">
        <f t="shared" si="36"/>
        <v>ce que nous exagérons</v>
      </c>
      <c r="F142" s="63">
        <f>ABS(Donnee_interpretation!D407)</f>
        <v>13</v>
      </c>
      <c r="G142" s="63" t="str">
        <f>ROMAN(VLOOKUP($B142,annexe_01!$A:$K,11,FALSE))</f>
        <v>II</v>
      </c>
      <c r="H142" s="68">
        <f>VLOOKUP($B142,annexe_01!$A:$J,10,FALSE)</f>
        <v>12</v>
      </c>
      <c r="I142" s="73" t="str">
        <f>VLOOKUP($B142,annexe_01!$A:$J,4,FALSE)</f>
        <v>besoin de répondre à ses attentes / besoin de combler ses besoins</v>
      </c>
      <c r="J142" s="283">
        <f t="shared" si="37"/>
        <v>1790</v>
      </c>
    </row>
    <row r="143" spans="1:10" hidden="1" x14ac:dyDescent="0.25">
      <c r="A143" s="54">
        <f t="shared" si="28"/>
        <v>7</v>
      </c>
      <c r="B143" s="54">
        <f>Donnee_interpretation!C408</f>
        <v>1090</v>
      </c>
      <c r="D143" s="64">
        <f t="shared" si="29"/>
        <v>7</v>
      </c>
      <c r="E143" s="69" t="str">
        <f t="shared" si="36"/>
        <v>ce que nous exagérons</v>
      </c>
      <c r="F143" s="77">
        <f>ABS(Donnee_interpretation!D408)</f>
        <v>13</v>
      </c>
      <c r="G143" s="77" t="str">
        <f>ROMAN(VLOOKUP($B143,annexe_01!$A:$K,11,FALSE))</f>
        <v>I</v>
      </c>
      <c r="H143" s="68">
        <f>VLOOKUP($B143,annexe_01!$A:$J,10,FALSE)</f>
        <v>1</v>
      </c>
      <c r="I143" s="72" t="str">
        <f>VLOOKUP($B143,annexe_01!$A:$J,4,FALSE)</f>
        <v>besoin de choses concrètes pour le futur</v>
      </c>
      <c r="J143" s="282">
        <f t="shared" si="37"/>
        <v>1090</v>
      </c>
    </row>
    <row r="144" spans="1:10" hidden="1" x14ac:dyDescent="0.25">
      <c r="A144" s="54">
        <f t="shared" si="28"/>
        <v>8</v>
      </c>
      <c r="B144" s="54">
        <f>Donnee_interpretation!C409</f>
        <v>2020</v>
      </c>
      <c r="D144" s="65">
        <f t="shared" si="29"/>
        <v>8</v>
      </c>
      <c r="E144" s="70" t="str">
        <f t="shared" si="36"/>
        <v>ce que nous exagérons</v>
      </c>
      <c r="F144" s="78">
        <f>ABS(Donnee_interpretation!D409)</f>
        <v>9</v>
      </c>
      <c r="G144" s="78" t="str">
        <f>ROMAN(VLOOKUP($B144,annexe_01!$A:$K,11,FALSE))</f>
        <v>III</v>
      </c>
      <c r="H144" s="68">
        <f>VLOOKUP($B144,annexe_01!$A:$J,10,FALSE)</f>
        <v>9</v>
      </c>
      <c r="I144" s="73" t="str">
        <f>VLOOKUP($B144,annexe_01!$A:$J,4,FALSE)</f>
        <v>besoin de s'identifier à un rôle clair</v>
      </c>
      <c r="J144" s="283">
        <f t="shared" si="37"/>
        <v>2020</v>
      </c>
    </row>
    <row r="145" spans="1:10" hidden="1" x14ac:dyDescent="0.25">
      <c r="A145" s="54">
        <f t="shared" si="28"/>
        <v>9</v>
      </c>
      <c r="B145" s="54">
        <f>Donnee_interpretation!C410</f>
        <v>1350</v>
      </c>
      <c r="D145" s="64">
        <f t="shared" si="29"/>
        <v>9</v>
      </c>
      <c r="E145" s="69" t="str">
        <f t="shared" si="36"/>
        <v>ce que nous exagérons</v>
      </c>
      <c r="F145" s="77">
        <f>ABS(Donnee_interpretation!D410)</f>
        <v>9</v>
      </c>
      <c r="G145" s="77" t="str">
        <f>ROMAN(VLOOKUP($B145,annexe_01!$A:$K,11,FALSE))</f>
        <v>I</v>
      </c>
      <c r="H145" s="68">
        <f>VLOOKUP($B145,annexe_01!$A:$J,10,FALSE)</f>
        <v>10</v>
      </c>
      <c r="I145" s="72" t="str">
        <f>VLOOKUP($B145,annexe_01!$A:$J,4,FALSE)</f>
        <v>besoin de se sentir entouré de douceur ou d'entourer les autres / aimer l'énergie mariale</v>
      </c>
      <c r="J145" s="282">
        <f t="shared" si="37"/>
        <v>1350</v>
      </c>
    </row>
    <row r="146" spans="1:10" hidden="1" x14ac:dyDescent="0.25">
      <c r="A146" s="54">
        <f t="shared" si="28"/>
        <v>10</v>
      </c>
      <c r="B146" s="54">
        <f>Donnee_interpretation!C411</f>
        <v>1690</v>
      </c>
      <c r="D146" s="65">
        <f t="shared" si="29"/>
        <v>10</v>
      </c>
      <c r="E146" s="70" t="str">
        <f t="shared" si="36"/>
        <v>ce que nous exagérons</v>
      </c>
      <c r="F146" s="78">
        <f>ABS(Donnee_interpretation!D411)</f>
        <v>8</v>
      </c>
      <c r="G146" s="78" t="str">
        <f>ROMAN(VLOOKUP($B146,annexe_01!$A:$K,11,FALSE))</f>
        <v>II</v>
      </c>
      <c r="H146" s="68">
        <f>VLOOKUP($B146,annexe_01!$A:$J,10,FALSE)</f>
        <v>7</v>
      </c>
      <c r="I146" s="73" t="str">
        <f>VLOOKUP($B146,annexe_01!$A:$J,4,FALSE)</f>
        <v>besoin de sortir des limitations / besoin de faire le fou ou le bouffon</v>
      </c>
      <c r="J146" s="283">
        <f t="shared" si="37"/>
        <v>1690</v>
      </c>
    </row>
    <row r="147" spans="1:10" x14ac:dyDescent="0.25">
      <c r="A147" s="54" t="str">
        <f t="shared" si="28"/>
        <v>A</v>
      </c>
      <c r="B147" s="54" t="str">
        <f>Donnee_interpretation!C412</f>
        <v>Seul_gauche</v>
      </c>
      <c r="D147" s="56">
        <f t="shared" si="29"/>
        <v>1</v>
      </c>
      <c r="E147" s="382" t="s">
        <v>766</v>
      </c>
      <c r="F147" s="76" t="s">
        <v>329</v>
      </c>
      <c r="G147" s="57" t="s">
        <v>343</v>
      </c>
      <c r="H147" s="57" t="s">
        <v>332</v>
      </c>
      <c r="I147" s="74" t="s">
        <v>330</v>
      </c>
      <c r="J147" s="319"/>
    </row>
    <row r="148" spans="1:10" x14ac:dyDescent="0.25">
      <c r="A148" s="54">
        <f t="shared" si="28"/>
        <v>1</v>
      </c>
      <c r="B148" s="54">
        <f>Donnee_interpretation!C413</f>
        <v>1720</v>
      </c>
      <c r="D148" s="64">
        <f t="shared" si="29"/>
        <v>1</v>
      </c>
      <c r="E148" s="69" t="s">
        <v>766</v>
      </c>
      <c r="F148" s="77">
        <f>ABS(Donnee_interpretation!D413)</f>
        <v>15</v>
      </c>
      <c r="G148" s="77" t="str">
        <f>ROMAN(VLOOKUP($B148,annexe_01!$A:$K,11,FALSE))</f>
        <v>II</v>
      </c>
      <c r="H148" s="68">
        <f>VLOOKUP($B148,annexe_01!$A:$J,10,FALSE)</f>
        <v>9</v>
      </c>
      <c r="I148" s="72" t="str">
        <f>VLOOKUP($B148,annexe_01!$A:$J,4,FALSE)</f>
        <v>besoin de ressentir les besoins de son corps</v>
      </c>
      <c r="J148" s="282">
        <f>B148</f>
        <v>1720</v>
      </c>
    </row>
    <row r="149" spans="1:10" x14ac:dyDescent="0.25">
      <c r="A149" s="54">
        <f t="shared" si="28"/>
        <v>2</v>
      </c>
      <c r="B149" s="54">
        <f>Donnee_interpretation!C414</f>
        <v>1620</v>
      </c>
      <c r="D149" s="65">
        <f t="shared" si="29"/>
        <v>2</v>
      </c>
      <c r="E149" s="70" t="s">
        <v>766</v>
      </c>
      <c r="F149" s="78">
        <f>ABS(Donnee_interpretation!D414)</f>
        <v>15</v>
      </c>
      <c r="G149" s="78" t="str">
        <f>ROMAN(VLOOKUP($B149,annexe_01!$A:$K,11,FALSE))</f>
        <v>II</v>
      </c>
      <c r="H149" s="68">
        <f>VLOOKUP($B149,annexe_01!$A:$J,10,FALSE)</f>
        <v>4</v>
      </c>
      <c r="I149" s="73" t="str">
        <f>VLOOKUP($B149,annexe_01!$A:$J,4,FALSE)</f>
        <v>besoin de s'engager / besoin d'utiliser sa force intérieure</v>
      </c>
      <c r="J149" s="283">
        <f t="shared" ref="J149:J157" si="38">B149</f>
        <v>1620</v>
      </c>
    </row>
    <row r="150" spans="1:10" x14ac:dyDescent="0.25">
      <c r="A150" s="54">
        <f t="shared" si="28"/>
        <v>3</v>
      </c>
      <c r="B150" s="54">
        <f>Donnee_interpretation!C415</f>
        <v>1570</v>
      </c>
      <c r="D150" s="64">
        <f t="shared" si="29"/>
        <v>3</v>
      </c>
      <c r="E150" s="69" t="s">
        <v>766</v>
      </c>
      <c r="F150" s="77">
        <f>ABS(Donnee_interpretation!D415)</f>
        <v>15</v>
      </c>
      <c r="G150" s="77" t="str">
        <f>ROMAN(VLOOKUP($B150,annexe_01!$A:$K,11,FALSE))</f>
        <v>II</v>
      </c>
      <c r="H150" s="68">
        <f>VLOOKUP($B150,annexe_01!$A:$J,10,FALSE)</f>
        <v>1</v>
      </c>
      <c r="I150" s="72" t="str">
        <f>VLOOKUP($B150,annexe_01!$A:$J,4,FALSE)</f>
        <v>besoin de lire des informations utiles et concrètes dans tous les plans</v>
      </c>
      <c r="J150" s="282">
        <f t="shared" si="38"/>
        <v>1570</v>
      </c>
    </row>
    <row r="151" spans="1:10" x14ac:dyDescent="0.25">
      <c r="A151" s="54">
        <f t="shared" si="28"/>
        <v>4</v>
      </c>
      <c r="B151" s="54">
        <f>Donnee_interpretation!C416</f>
        <v>1460</v>
      </c>
      <c r="D151" s="65">
        <f t="shared" si="29"/>
        <v>4</v>
      </c>
      <c r="E151" s="70" t="s">
        <v>766</v>
      </c>
      <c r="F151" s="78">
        <f>ABS(Donnee_interpretation!D416)</f>
        <v>12</v>
      </c>
      <c r="G151" s="78" t="str">
        <f>ROMAN(VLOOKUP($B151,annexe_01!$A:$K,11,FALSE))</f>
        <v>I</v>
      </c>
      <c r="H151" s="68">
        <f>VLOOKUP($B151,annexe_01!$A:$J,10,FALSE)</f>
        <v>13</v>
      </c>
      <c r="I151" s="73" t="str">
        <f>VLOOKUP($B151,annexe_01!$A:$J,4,FALSE)</f>
        <v>besoin de connaître / d'apprendre</v>
      </c>
      <c r="J151" s="283">
        <f t="shared" si="38"/>
        <v>1460</v>
      </c>
    </row>
    <row r="152" spans="1:10" x14ac:dyDescent="0.25">
      <c r="A152" s="54">
        <f t="shared" si="28"/>
        <v>5</v>
      </c>
      <c r="B152" s="54">
        <f>Donnee_interpretation!C417</f>
        <v>1430</v>
      </c>
      <c r="D152" s="64">
        <f t="shared" si="29"/>
        <v>5</v>
      </c>
      <c r="E152" s="69" t="s">
        <v>766</v>
      </c>
      <c r="F152" s="77">
        <f>ABS(Donnee_interpretation!D417)</f>
        <v>9</v>
      </c>
      <c r="G152" s="77" t="str">
        <f>ROMAN(VLOOKUP($B152,annexe_01!$A:$K,11,FALSE))</f>
        <v>I</v>
      </c>
      <c r="H152" s="68">
        <f>VLOOKUP($B152,annexe_01!$A:$J,10,FALSE)</f>
        <v>12</v>
      </c>
      <c r="I152" s="72" t="str">
        <f>VLOOKUP($B152,annexe_01!$A:$J,4,FALSE)</f>
        <v>besoin d'être libre de s’exprimer / être plein d'énergie</v>
      </c>
      <c r="J152" s="282">
        <f t="shared" si="38"/>
        <v>1430</v>
      </c>
    </row>
    <row r="153" spans="1:10" ht="15.75" hidden="1" x14ac:dyDescent="0.25">
      <c r="A153" s="54">
        <f t="shared" si="28"/>
        <v>6</v>
      </c>
      <c r="B153" s="54">
        <f>Donnee_interpretation!C418</f>
        <v>1410</v>
      </c>
      <c r="D153" s="65">
        <f t="shared" si="29"/>
        <v>6</v>
      </c>
      <c r="E153" s="70" t="s">
        <v>766</v>
      </c>
      <c r="F153" s="63">
        <f>ABS(Donnee_interpretation!D418)</f>
        <v>9</v>
      </c>
      <c r="G153" s="63" t="str">
        <f>ROMAN(VLOOKUP($B153,annexe_01!$A:$K,11,FALSE))</f>
        <v>I</v>
      </c>
      <c r="H153" s="68">
        <f>VLOOKUP($B153,annexe_01!$A:$J,10,FALSE)</f>
        <v>11</v>
      </c>
      <c r="I153" s="73" t="str">
        <f>VLOOKUP($B153,annexe_01!$A:$J,4,FALSE)</f>
        <v>besoin d'être une force tranquille / pensées constructives et concrètes / constance</v>
      </c>
      <c r="J153" s="283">
        <f t="shared" si="38"/>
        <v>1410</v>
      </c>
    </row>
    <row r="154" spans="1:10" hidden="1" x14ac:dyDescent="0.25">
      <c r="A154" s="54">
        <f t="shared" si="28"/>
        <v>7</v>
      </c>
      <c r="B154" s="54">
        <f>Donnee_interpretation!C419</f>
        <v>1530</v>
      </c>
      <c r="D154" s="64">
        <f t="shared" si="29"/>
        <v>7</v>
      </c>
      <c r="E154" s="69" t="s">
        <v>766</v>
      </c>
      <c r="F154" s="77">
        <f>ABS(Donnee_interpretation!D419)</f>
        <v>8</v>
      </c>
      <c r="G154" s="77" t="str">
        <f>ROMAN(VLOOKUP($B154,annexe_01!$A:$K,11,FALSE))</f>
        <v>I</v>
      </c>
      <c r="H154" s="68">
        <f>VLOOKUP($B154,annexe_01!$A:$J,10,FALSE)</f>
        <v>14</v>
      </c>
      <c r="I154" s="72" t="str">
        <f>VLOOKUP($B154,annexe_01!$A:$J,4,FALSE)</f>
        <v>besoin de faire une pause / cesser de reporter à plus tard ou de repousser les limites</v>
      </c>
      <c r="J154" s="282">
        <f t="shared" si="38"/>
        <v>1530</v>
      </c>
    </row>
    <row r="155" spans="1:10" hidden="1" x14ac:dyDescent="0.25">
      <c r="A155" s="54">
        <f t="shared" si="28"/>
        <v>8</v>
      </c>
      <c r="B155" s="54">
        <f>Donnee_interpretation!C420</f>
        <v>1490</v>
      </c>
      <c r="D155" s="65">
        <f t="shared" si="29"/>
        <v>8</v>
      </c>
      <c r="E155" s="70" t="s">
        <v>766</v>
      </c>
      <c r="F155" s="78">
        <f>ABS(Donnee_interpretation!D420)</f>
        <v>8</v>
      </c>
      <c r="G155" s="78" t="str">
        <f>ROMAN(VLOOKUP($B155,annexe_01!$A:$K,11,FALSE))</f>
        <v>I</v>
      </c>
      <c r="H155" s="68">
        <f>VLOOKUP($B155,annexe_01!$A:$J,10,FALSE)</f>
        <v>13</v>
      </c>
      <c r="I155" s="73" t="str">
        <f>VLOOKUP($B155,annexe_01!$A:$J,4,FALSE)</f>
        <v>besoin de détachement / besoin de prendre de la distance</v>
      </c>
      <c r="J155" s="283">
        <f t="shared" si="38"/>
        <v>1490</v>
      </c>
    </row>
    <row r="156" spans="1:10" hidden="1" x14ac:dyDescent="0.25">
      <c r="A156" s="54">
        <f t="shared" si="28"/>
        <v>9</v>
      </c>
      <c r="B156" s="54">
        <f>Donnee_interpretation!C421</f>
        <v>1390</v>
      </c>
      <c r="D156" s="64">
        <f t="shared" si="29"/>
        <v>9</v>
      </c>
      <c r="E156" s="69" t="s">
        <v>766</v>
      </c>
      <c r="F156" s="77">
        <f>ABS(Donnee_interpretation!D421)</f>
        <v>8</v>
      </c>
      <c r="G156" s="77" t="str">
        <f>ROMAN(VLOOKUP($B156,annexe_01!$A:$K,11,FALSE))</f>
        <v>I</v>
      </c>
      <c r="H156" s="68">
        <f>VLOOKUP($B156,annexe_01!$A:$J,10,FALSE)</f>
        <v>11</v>
      </c>
      <c r="I156" s="72" t="str">
        <f>VLOOKUP($B156,annexe_01!$A:$J,4,FALSE)</f>
        <v>besoin de défendre une cause / besoin d'agir pour le collectif</v>
      </c>
      <c r="J156" s="282">
        <f t="shared" si="38"/>
        <v>1390</v>
      </c>
    </row>
    <row r="157" spans="1:10" hidden="1" x14ac:dyDescent="0.25">
      <c r="A157" s="54">
        <f t="shared" si="28"/>
        <v>10</v>
      </c>
      <c r="B157" s="54">
        <f>Donnee_interpretation!C422</f>
        <v>1520</v>
      </c>
      <c r="D157" s="65">
        <f t="shared" si="29"/>
        <v>10</v>
      </c>
      <c r="E157" s="70" t="s">
        <v>766</v>
      </c>
      <c r="F157" s="78">
        <f>ABS(Donnee_interpretation!D422)</f>
        <v>7</v>
      </c>
      <c r="G157" s="78" t="str">
        <f>ROMAN(VLOOKUP($B157,annexe_01!$A:$K,11,FALSE))</f>
        <v>I</v>
      </c>
      <c r="H157" s="68">
        <f>VLOOKUP($B157,annexe_01!$A:$J,10,FALSE)</f>
        <v>14</v>
      </c>
      <c r="I157" s="73" t="str">
        <f>VLOOKUP($B157,annexe_01!$A:$J,4,FALSE)</f>
        <v>besoin d'être une autorité exemplaire / besoin d'écouter son cœur</v>
      </c>
      <c r="J157" s="283">
        <f t="shared" si="38"/>
        <v>1520</v>
      </c>
    </row>
  </sheetData>
  <autoFilter ref="D25:E157">
    <filterColumn colId="0">
      <filters>
        <filter val="1"/>
        <filter val="2"/>
        <filter val="3"/>
        <filter val="4"/>
        <filter val="5"/>
      </filters>
    </filterColumn>
  </autoFilter>
  <mergeCells count="1">
    <mergeCell ref="D6:I6"/>
  </mergeCells>
  <conditionalFormatting sqref="H27">
    <cfRule type="expression" dxfId="2704" priority="406">
      <formula>IF(H27=15,TRUE,FALSE)</formula>
    </cfRule>
    <cfRule type="expression" dxfId="2703" priority="407">
      <formula>IF(H27=14,TRUE,FALSE)</formula>
    </cfRule>
    <cfRule type="expression" dxfId="2702" priority="408">
      <formula>IF(H27=13,TRUE,FALSE)</formula>
    </cfRule>
    <cfRule type="expression" dxfId="2701" priority="409">
      <formula>IF(H27=12,TRUE,FALSE)</formula>
    </cfRule>
    <cfRule type="expression" dxfId="2700" priority="410">
      <formula>IF(H27=11,TRUE,FALSE)</formula>
    </cfRule>
    <cfRule type="expression" dxfId="2699" priority="411">
      <formula>IF(H27=10,TRUE,FALSE)</formula>
    </cfRule>
    <cfRule type="expression" dxfId="2698" priority="412">
      <formula>IF(H27=9,TRUE,FALSE)</formula>
    </cfRule>
    <cfRule type="expression" dxfId="2697" priority="413">
      <formula>IF(H27=8,TRUE,FALSE)</formula>
    </cfRule>
    <cfRule type="expression" dxfId="2696" priority="414">
      <formula>IF(H27=7,TRUE,FALSE)</formula>
    </cfRule>
    <cfRule type="expression" dxfId="2695" priority="415">
      <formula>IF(H27=6,TRUE,FALSE)</formula>
    </cfRule>
    <cfRule type="expression" dxfId="2694" priority="416">
      <formula>IF(H27=5,TRUE,FALSE)</formula>
    </cfRule>
    <cfRule type="expression" dxfId="2693" priority="417">
      <formula>IF(H27=4,TRUE,FALSE)</formula>
    </cfRule>
    <cfRule type="expression" dxfId="2692" priority="418">
      <formula>IF(H27=3,TRUE,FALSE)</formula>
    </cfRule>
    <cfRule type="expression" dxfId="2691" priority="419">
      <formula>IF(H27=2,TRUE,FALSE)</formula>
    </cfRule>
    <cfRule type="expression" dxfId="2690" priority="420">
      <formula>IF(H27=1,TRUE,FALSE)</formula>
    </cfRule>
  </conditionalFormatting>
  <conditionalFormatting sqref="H28:H36">
    <cfRule type="expression" dxfId="2689" priority="391">
      <formula>IF(H28=15,TRUE,FALSE)</formula>
    </cfRule>
    <cfRule type="expression" dxfId="2688" priority="392">
      <formula>IF(H28=14,TRUE,FALSE)</formula>
    </cfRule>
    <cfRule type="expression" dxfId="2687" priority="393">
      <formula>IF(H28=13,TRUE,FALSE)</formula>
    </cfRule>
    <cfRule type="expression" dxfId="2686" priority="394">
      <formula>IF(H28=12,TRUE,FALSE)</formula>
    </cfRule>
    <cfRule type="expression" dxfId="2685" priority="395">
      <formula>IF(H28=11,TRUE,FALSE)</formula>
    </cfRule>
    <cfRule type="expression" dxfId="2684" priority="396">
      <formula>IF(H28=10,TRUE,FALSE)</formula>
    </cfRule>
    <cfRule type="expression" dxfId="2683" priority="397">
      <formula>IF(H28=9,TRUE,FALSE)</formula>
    </cfRule>
    <cfRule type="expression" dxfId="2682" priority="398">
      <formula>IF(H28=8,TRUE,FALSE)</formula>
    </cfRule>
    <cfRule type="expression" dxfId="2681" priority="399">
      <formula>IF(H28=7,TRUE,FALSE)</formula>
    </cfRule>
    <cfRule type="expression" dxfId="2680" priority="400">
      <formula>IF(H28=6,TRUE,FALSE)</formula>
    </cfRule>
    <cfRule type="expression" dxfId="2679" priority="401">
      <formula>IF(H28=5,TRUE,FALSE)</formula>
    </cfRule>
    <cfRule type="expression" dxfId="2678" priority="402">
      <formula>IF(H28=4,TRUE,FALSE)</formula>
    </cfRule>
    <cfRule type="expression" dxfId="2677" priority="403">
      <formula>IF(H28=3,TRUE,FALSE)</formula>
    </cfRule>
    <cfRule type="expression" dxfId="2676" priority="404">
      <formula>IF(H28=2,TRUE,FALSE)</formula>
    </cfRule>
    <cfRule type="expression" dxfId="2675" priority="405">
      <formula>IF(H28=1,TRUE,FALSE)</formula>
    </cfRule>
  </conditionalFormatting>
  <conditionalFormatting sqref="H38">
    <cfRule type="expression" dxfId="2674" priority="376">
      <formula>IF(H38=15,TRUE,FALSE)</formula>
    </cfRule>
    <cfRule type="expression" dxfId="2673" priority="377">
      <formula>IF(H38=14,TRUE,FALSE)</formula>
    </cfRule>
    <cfRule type="expression" dxfId="2672" priority="378">
      <formula>IF(H38=13,TRUE,FALSE)</formula>
    </cfRule>
    <cfRule type="expression" dxfId="2671" priority="379">
      <formula>IF(H38=12,TRUE,FALSE)</formula>
    </cfRule>
    <cfRule type="expression" dxfId="2670" priority="380">
      <formula>IF(H38=11,TRUE,FALSE)</formula>
    </cfRule>
    <cfRule type="expression" dxfId="2669" priority="381">
      <formula>IF(H38=10,TRUE,FALSE)</formula>
    </cfRule>
    <cfRule type="expression" dxfId="2668" priority="382">
      <formula>IF(H38=9,TRUE,FALSE)</formula>
    </cfRule>
    <cfRule type="expression" dxfId="2667" priority="383">
      <formula>IF(H38=8,TRUE,FALSE)</formula>
    </cfRule>
    <cfRule type="expression" dxfId="2666" priority="384">
      <formula>IF(H38=7,TRUE,FALSE)</formula>
    </cfRule>
    <cfRule type="expression" dxfId="2665" priority="385">
      <formula>IF(H38=6,TRUE,FALSE)</formula>
    </cfRule>
    <cfRule type="expression" dxfId="2664" priority="386">
      <formula>IF(H38=5,TRUE,FALSE)</formula>
    </cfRule>
    <cfRule type="expression" dxfId="2663" priority="387">
      <formula>IF(H38=4,TRUE,FALSE)</formula>
    </cfRule>
    <cfRule type="expression" dxfId="2662" priority="388">
      <formula>IF(H38=3,TRUE,FALSE)</formula>
    </cfRule>
    <cfRule type="expression" dxfId="2661" priority="389">
      <formula>IF(H38=2,TRUE,FALSE)</formula>
    </cfRule>
    <cfRule type="expression" dxfId="2660" priority="390">
      <formula>IF(H38=1,TRUE,FALSE)</formula>
    </cfRule>
  </conditionalFormatting>
  <conditionalFormatting sqref="H39:H47">
    <cfRule type="expression" dxfId="2659" priority="361">
      <formula>IF(H39=15,TRUE,FALSE)</formula>
    </cfRule>
    <cfRule type="expression" dxfId="2658" priority="362">
      <formula>IF(H39=14,TRUE,FALSE)</formula>
    </cfRule>
    <cfRule type="expression" dxfId="2657" priority="363">
      <formula>IF(H39=13,TRUE,FALSE)</formula>
    </cfRule>
    <cfRule type="expression" dxfId="2656" priority="364">
      <formula>IF(H39=12,TRUE,FALSE)</formula>
    </cfRule>
    <cfRule type="expression" dxfId="2655" priority="365">
      <formula>IF(H39=11,TRUE,FALSE)</formula>
    </cfRule>
    <cfRule type="expression" dxfId="2654" priority="366">
      <formula>IF(H39=10,TRUE,FALSE)</formula>
    </cfRule>
    <cfRule type="expression" dxfId="2653" priority="367">
      <formula>IF(H39=9,TRUE,FALSE)</formula>
    </cfRule>
    <cfRule type="expression" dxfId="2652" priority="368">
      <formula>IF(H39=8,TRUE,FALSE)</formula>
    </cfRule>
    <cfRule type="expression" dxfId="2651" priority="369">
      <formula>IF(H39=7,TRUE,FALSE)</formula>
    </cfRule>
    <cfRule type="expression" dxfId="2650" priority="370">
      <formula>IF(H39=6,TRUE,FALSE)</formula>
    </cfRule>
    <cfRule type="expression" dxfId="2649" priority="371">
      <formula>IF(H39=5,TRUE,FALSE)</formula>
    </cfRule>
    <cfRule type="expression" dxfId="2648" priority="372">
      <formula>IF(H39=4,TRUE,FALSE)</formula>
    </cfRule>
    <cfRule type="expression" dxfId="2647" priority="373">
      <formula>IF(H39=3,TRUE,FALSE)</formula>
    </cfRule>
    <cfRule type="expression" dxfId="2646" priority="374">
      <formula>IF(H39=2,TRUE,FALSE)</formula>
    </cfRule>
    <cfRule type="expression" dxfId="2645" priority="375">
      <formula>IF(H39=1,TRUE,FALSE)</formula>
    </cfRule>
  </conditionalFormatting>
  <conditionalFormatting sqref="H60">
    <cfRule type="expression" dxfId="2644" priority="316">
      <formula>IF(H60=15,TRUE,FALSE)</formula>
    </cfRule>
    <cfRule type="expression" dxfId="2643" priority="317">
      <formula>IF(H60=14,TRUE,FALSE)</formula>
    </cfRule>
    <cfRule type="expression" dxfId="2642" priority="318">
      <formula>IF(H60=13,TRUE,FALSE)</formula>
    </cfRule>
    <cfRule type="expression" dxfId="2641" priority="319">
      <formula>IF(H60=12,TRUE,FALSE)</formula>
    </cfRule>
    <cfRule type="expression" dxfId="2640" priority="320">
      <formula>IF(H60=11,TRUE,FALSE)</formula>
    </cfRule>
    <cfRule type="expression" dxfId="2639" priority="321">
      <formula>IF(H60=10,TRUE,FALSE)</formula>
    </cfRule>
    <cfRule type="expression" dxfId="2638" priority="322">
      <formula>IF(H60=9,TRUE,FALSE)</formula>
    </cfRule>
    <cfRule type="expression" dxfId="2637" priority="323">
      <formula>IF(H60=8,TRUE,FALSE)</formula>
    </cfRule>
    <cfRule type="expression" dxfId="2636" priority="324">
      <formula>IF(H60=7,TRUE,FALSE)</formula>
    </cfRule>
    <cfRule type="expression" dxfId="2635" priority="325">
      <formula>IF(H60=6,TRUE,FALSE)</formula>
    </cfRule>
    <cfRule type="expression" dxfId="2634" priority="326">
      <formula>IF(H60=5,TRUE,FALSE)</formula>
    </cfRule>
    <cfRule type="expression" dxfId="2633" priority="327">
      <formula>IF(H60=4,TRUE,FALSE)</formula>
    </cfRule>
    <cfRule type="expression" dxfId="2632" priority="328">
      <formula>IF(H60=3,TRUE,FALSE)</formula>
    </cfRule>
    <cfRule type="expression" dxfId="2631" priority="329">
      <formula>IF(H60=2,TRUE,FALSE)</formula>
    </cfRule>
    <cfRule type="expression" dxfId="2630" priority="330">
      <formula>IF(H60=1,TRUE,FALSE)</formula>
    </cfRule>
  </conditionalFormatting>
  <conditionalFormatting sqref="H61:H69">
    <cfRule type="expression" dxfId="2629" priority="301">
      <formula>IF(H61=15,TRUE,FALSE)</formula>
    </cfRule>
    <cfRule type="expression" dxfId="2628" priority="302">
      <formula>IF(H61=14,TRUE,FALSE)</formula>
    </cfRule>
    <cfRule type="expression" dxfId="2627" priority="303">
      <formula>IF(H61=13,TRUE,FALSE)</formula>
    </cfRule>
    <cfRule type="expression" dxfId="2626" priority="304">
      <formula>IF(H61=12,TRUE,FALSE)</formula>
    </cfRule>
    <cfRule type="expression" dxfId="2625" priority="305">
      <formula>IF(H61=11,TRUE,FALSE)</formula>
    </cfRule>
    <cfRule type="expression" dxfId="2624" priority="306">
      <formula>IF(H61=10,TRUE,FALSE)</formula>
    </cfRule>
    <cfRule type="expression" dxfId="2623" priority="307">
      <formula>IF(H61=9,TRUE,FALSE)</formula>
    </cfRule>
    <cfRule type="expression" dxfId="2622" priority="308">
      <formula>IF(H61=8,TRUE,FALSE)</formula>
    </cfRule>
    <cfRule type="expression" dxfId="2621" priority="309">
      <formula>IF(H61=7,TRUE,FALSE)</formula>
    </cfRule>
    <cfRule type="expression" dxfId="2620" priority="310">
      <formula>IF(H61=6,TRUE,FALSE)</formula>
    </cfRule>
    <cfRule type="expression" dxfId="2619" priority="311">
      <formula>IF(H61=5,TRUE,FALSE)</formula>
    </cfRule>
    <cfRule type="expression" dxfId="2618" priority="312">
      <formula>IF(H61=4,TRUE,FALSE)</formula>
    </cfRule>
    <cfRule type="expression" dxfId="2617" priority="313">
      <formula>IF(H61=3,TRUE,FALSE)</formula>
    </cfRule>
    <cfRule type="expression" dxfId="2616" priority="314">
      <formula>IF(H61=2,TRUE,FALSE)</formula>
    </cfRule>
    <cfRule type="expression" dxfId="2615" priority="315">
      <formula>IF(H61=1,TRUE,FALSE)</formula>
    </cfRule>
  </conditionalFormatting>
  <conditionalFormatting sqref="H49">
    <cfRule type="expression" dxfId="2614" priority="346">
      <formula>IF(H49=15,TRUE,FALSE)</formula>
    </cfRule>
    <cfRule type="expression" dxfId="2613" priority="347">
      <formula>IF(H49=14,TRUE,FALSE)</formula>
    </cfRule>
    <cfRule type="expression" dxfId="2612" priority="348">
      <formula>IF(H49=13,TRUE,FALSE)</formula>
    </cfRule>
    <cfRule type="expression" dxfId="2611" priority="349">
      <formula>IF(H49=12,TRUE,FALSE)</formula>
    </cfRule>
    <cfRule type="expression" dxfId="2610" priority="350">
      <formula>IF(H49=11,TRUE,FALSE)</formula>
    </cfRule>
    <cfRule type="expression" dxfId="2609" priority="351">
      <formula>IF(H49=10,TRUE,FALSE)</formula>
    </cfRule>
    <cfRule type="expression" dxfId="2608" priority="352">
      <formula>IF(H49=9,TRUE,FALSE)</formula>
    </cfRule>
    <cfRule type="expression" dxfId="2607" priority="353">
      <formula>IF(H49=8,TRUE,FALSE)</formula>
    </cfRule>
    <cfRule type="expression" dxfId="2606" priority="354">
      <formula>IF(H49=7,TRUE,FALSE)</formula>
    </cfRule>
    <cfRule type="expression" dxfId="2605" priority="355">
      <formula>IF(H49=6,TRUE,FALSE)</formula>
    </cfRule>
    <cfRule type="expression" dxfId="2604" priority="356">
      <formula>IF(H49=5,TRUE,FALSE)</formula>
    </cfRule>
    <cfRule type="expression" dxfId="2603" priority="357">
      <formula>IF(H49=4,TRUE,FALSE)</formula>
    </cfRule>
    <cfRule type="expression" dxfId="2602" priority="358">
      <formula>IF(H49=3,TRUE,FALSE)</formula>
    </cfRule>
    <cfRule type="expression" dxfId="2601" priority="359">
      <formula>IF(H49=2,TRUE,FALSE)</formula>
    </cfRule>
    <cfRule type="expression" dxfId="2600" priority="360">
      <formula>IF(H49=1,TRUE,FALSE)</formula>
    </cfRule>
  </conditionalFormatting>
  <conditionalFormatting sqref="H50:H58">
    <cfRule type="expression" dxfId="2599" priority="331">
      <formula>IF(H50=15,TRUE,FALSE)</formula>
    </cfRule>
    <cfRule type="expression" dxfId="2598" priority="332">
      <formula>IF(H50=14,TRUE,FALSE)</formula>
    </cfRule>
    <cfRule type="expression" dxfId="2597" priority="333">
      <formula>IF(H50=13,TRUE,FALSE)</formula>
    </cfRule>
    <cfRule type="expression" dxfId="2596" priority="334">
      <formula>IF(H50=12,TRUE,FALSE)</formula>
    </cfRule>
    <cfRule type="expression" dxfId="2595" priority="335">
      <formula>IF(H50=11,TRUE,FALSE)</formula>
    </cfRule>
    <cfRule type="expression" dxfId="2594" priority="336">
      <formula>IF(H50=10,TRUE,FALSE)</formula>
    </cfRule>
    <cfRule type="expression" dxfId="2593" priority="337">
      <formula>IF(H50=9,TRUE,FALSE)</formula>
    </cfRule>
    <cfRule type="expression" dxfId="2592" priority="338">
      <formula>IF(H50=8,TRUE,FALSE)</formula>
    </cfRule>
    <cfRule type="expression" dxfId="2591" priority="339">
      <formula>IF(H50=7,TRUE,FALSE)</formula>
    </cfRule>
    <cfRule type="expression" dxfId="2590" priority="340">
      <formula>IF(H50=6,TRUE,FALSE)</formula>
    </cfRule>
    <cfRule type="expression" dxfId="2589" priority="341">
      <formula>IF(H50=5,TRUE,FALSE)</formula>
    </cfRule>
    <cfRule type="expression" dxfId="2588" priority="342">
      <formula>IF(H50=4,TRUE,FALSE)</formula>
    </cfRule>
    <cfRule type="expression" dxfId="2587" priority="343">
      <formula>IF(H50=3,TRUE,FALSE)</formula>
    </cfRule>
    <cfRule type="expression" dxfId="2586" priority="344">
      <formula>IF(H50=2,TRUE,FALSE)</formula>
    </cfRule>
    <cfRule type="expression" dxfId="2585" priority="345">
      <formula>IF(H50=1,TRUE,FALSE)</formula>
    </cfRule>
  </conditionalFormatting>
  <conditionalFormatting sqref="H11:H19 H21:H22">
    <cfRule type="expression" dxfId="2584" priority="1">
      <formula>IF(H11=15,TRUE,FALSE)</formula>
    </cfRule>
    <cfRule type="expression" dxfId="2583" priority="2">
      <formula>IF(H11=14,TRUE,FALSE)</formula>
    </cfRule>
    <cfRule type="expression" dxfId="2582" priority="3">
      <formula>IF(H11=13,TRUE,FALSE)</formula>
    </cfRule>
    <cfRule type="expression" dxfId="2581" priority="4">
      <formula>IF(H11=12,TRUE,FALSE)</formula>
    </cfRule>
    <cfRule type="expression" dxfId="2580" priority="5">
      <formula>IF(H11=11,TRUE,FALSE)</formula>
    </cfRule>
    <cfRule type="expression" dxfId="2579" priority="6">
      <formula>IF(H11=10,TRUE,FALSE)</formula>
    </cfRule>
    <cfRule type="expression" dxfId="2578" priority="7">
      <formula>IF(H11=9,TRUE,FALSE)</formula>
    </cfRule>
    <cfRule type="expression" dxfId="2577" priority="8">
      <formula>IF(H11=8,TRUE,FALSE)</formula>
    </cfRule>
    <cfRule type="expression" dxfId="2576" priority="9">
      <formula>IF(H11=7,TRUE,FALSE)</formula>
    </cfRule>
    <cfRule type="expression" dxfId="2575" priority="10">
      <formula>IF(H11=6,TRUE,FALSE)</formula>
    </cfRule>
    <cfRule type="expression" dxfId="2574" priority="11">
      <formula>IF(H11=5,TRUE,FALSE)</formula>
    </cfRule>
    <cfRule type="expression" dxfId="2573" priority="12">
      <formula>IF(H11=4,TRUE,FALSE)</formula>
    </cfRule>
    <cfRule type="expression" dxfId="2572" priority="13">
      <formula>IF(H11=3,TRUE,FALSE)</formula>
    </cfRule>
    <cfRule type="expression" dxfId="2571" priority="14">
      <formula>IF(H11=2,TRUE,FALSE)</formula>
    </cfRule>
    <cfRule type="expression" dxfId="2570" priority="15">
      <formula>IF(H11=1,TRUE,FALSE)</formula>
    </cfRule>
  </conditionalFormatting>
  <conditionalFormatting sqref="H10 H20">
    <cfRule type="expression" dxfId="2569" priority="16">
      <formula>IF(H10=15,TRUE,FALSE)</formula>
    </cfRule>
    <cfRule type="expression" dxfId="2568" priority="17">
      <formula>IF(H10=14,TRUE,FALSE)</formula>
    </cfRule>
    <cfRule type="expression" dxfId="2567" priority="18">
      <formula>IF(H10=13,TRUE,FALSE)</formula>
    </cfRule>
    <cfRule type="expression" dxfId="2566" priority="19">
      <formula>IF(H10=12,TRUE,FALSE)</formula>
    </cfRule>
    <cfRule type="expression" dxfId="2565" priority="20">
      <formula>IF(H10=11,TRUE,FALSE)</formula>
    </cfRule>
    <cfRule type="expression" dxfId="2564" priority="21">
      <formula>IF(H10=10,TRUE,FALSE)</formula>
    </cfRule>
    <cfRule type="expression" dxfId="2563" priority="22">
      <formula>IF(H10=9,TRUE,FALSE)</formula>
    </cfRule>
    <cfRule type="expression" dxfId="2562" priority="23">
      <formula>IF(H10=8,TRUE,FALSE)</formula>
    </cfRule>
    <cfRule type="expression" dxfId="2561" priority="24">
      <formula>IF(H10=7,TRUE,FALSE)</formula>
    </cfRule>
    <cfRule type="expression" dxfId="2560" priority="25">
      <formula>IF(H10=6,TRUE,FALSE)</formula>
    </cfRule>
    <cfRule type="expression" dxfId="2559" priority="26">
      <formula>IF(H10=5,TRUE,FALSE)</formula>
    </cfRule>
    <cfRule type="expression" dxfId="2558" priority="27">
      <formula>IF(H10=4,TRUE,FALSE)</formula>
    </cfRule>
    <cfRule type="expression" dxfId="2557" priority="28">
      <formula>IF(H10=3,TRUE,FALSE)</formula>
    </cfRule>
    <cfRule type="expression" dxfId="2556" priority="29">
      <formula>IF(H10=2,TRUE,FALSE)</formula>
    </cfRule>
    <cfRule type="expression" dxfId="2555" priority="30">
      <formula>IF(H10=1,TRUE,FALSE)</formula>
    </cfRule>
  </conditionalFormatting>
  <conditionalFormatting sqref="H71">
    <cfRule type="expression" dxfId="2554" priority="286">
      <formula>IF(H71=15,TRUE,FALSE)</formula>
    </cfRule>
    <cfRule type="expression" dxfId="2553" priority="287">
      <formula>IF(H71=14,TRUE,FALSE)</formula>
    </cfRule>
    <cfRule type="expression" dxfId="2552" priority="288">
      <formula>IF(H71=13,TRUE,FALSE)</formula>
    </cfRule>
    <cfRule type="expression" dxfId="2551" priority="289">
      <formula>IF(H71=12,TRUE,FALSE)</formula>
    </cfRule>
    <cfRule type="expression" dxfId="2550" priority="290">
      <formula>IF(H71=11,TRUE,FALSE)</formula>
    </cfRule>
    <cfRule type="expression" dxfId="2549" priority="291">
      <formula>IF(H71=10,TRUE,FALSE)</formula>
    </cfRule>
    <cfRule type="expression" dxfId="2548" priority="292">
      <formula>IF(H71=9,TRUE,FALSE)</formula>
    </cfRule>
    <cfRule type="expression" dxfId="2547" priority="293">
      <formula>IF(H71=8,TRUE,FALSE)</formula>
    </cfRule>
    <cfRule type="expression" dxfId="2546" priority="294">
      <formula>IF(H71=7,TRUE,FALSE)</formula>
    </cfRule>
    <cfRule type="expression" dxfId="2545" priority="295">
      <formula>IF(H71=6,TRUE,FALSE)</formula>
    </cfRule>
    <cfRule type="expression" dxfId="2544" priority="296">
      <formula>IF(H71=5,TRUE,FALSE)</formula>
    </cfRule>
    <cfRule type="expression" dxfId="2543" priority="297">
      <formula>IF(H71=4,TRUE,FALSE)</formula>
    </cfRule>
    <cfRule type="expression" dxfId="2542" priority="298">
      <formula>IF(H71=3,TRUE,FALSE)</formula>
    </cfRule>
    <cfRule type="expression" dxfId="2541" priority="299">
      <formula>IF(H71=2,TRUE,FALSE)</formula>
    </cfRule>
    <cfRule type="expression" dxfId="2540" priority="300">
      <formula>IF(H71=1,TRUE,FALSE)</formula>
    </cfRule>
  </conditionalFormatting>
  <conditionalFormatting sqref="H72:H80">
    <cfRule type="expression" dxfId="2539" priority="271">
      <formula>IF(H72=15,TRUE,FALSE)</formula>
    </cfRule>
    <cfRule type="expression" dxfId="2538" priority="272">
      <formula>IF(H72=14,TRUE,FALSE)</formula>
    </cfRule>
    <cfRule type="expression" dxfId="2537" priority="273">
      <formula>IF(H72=13,TRUE,FALSE)</formula>
    </cfRule>
    <cfRule type="expression" dxfId="2536" priority="274">
      <formula>IF(H72=12,TRUE,FALSE)</formula>
    </cfRule>
    <cfRule type="expression" dxfId="2535" priority="275">
      <formula>IF(H72=11,TRUE,FALSE)</formula>
    </cfRule>
    <cfRule type="expression" dxfId="2534" priority="276">
      <formula>IF(H72=10,TRUE,FALSE)</formula>
    </cfRule>
    <cfRule type="expression" dxfId="2533" priority="277">
      <formula>IF(H72=9,TRUE,FALSE)</formula>
    </cfRule>
    <cfRule type="expression" dxfId="2532" priority="278">
      <formula>IF(H72=8,TRUE,FALSE)</formula>
    </cfRule>
    <cfRule type="expression" dxfId="2531" priority="279">
      <formula>IF(H72=7,TRUE,FALSE)</formula>
    </cfRule>
    <cfRule type="expression" dxfId="2530" priority="280">
      <formula>IF(H72=6,TRUE,FALSE)</formula>
    </cfRule>
    <cfRule type="expression" dxfId="2529" priority="281">
      <formula>IF(H72=5,TRUE,FALSE)</formula>
    </cfRule>
    <cfRule type="expression" dxfId="2528" priority="282">
      <formula>IF(H72=4,TRUE,FALSE)</formula>
    </cfRule>
    <cfRule type="expression" dxfId="2527" priority="283">
      <formula>IF(H72=3,TRUE,FALSE)</formula>
    </cfRule>
    <cfRule type="expression" dxfId="2526" priority="284">
      <formula>IF(H72=2,TRUE,FALSE)</formula>
    </cfRule>
    <cfRule type="expression" dxfId="2525" priority="285">
      <formula>IF(H72=1,TRUE,FALSE)</formula>
    </cfRule>
  </conditionalFormatting>
  <conditionalFormatting sqref="H82">
    <cfRule type="expression" dxfId="2524" priority="256">
      <formula>IF(H82=15,TRUE,FALSE)</formula>
    </cfRule>
    <cfRule type="expression" dxfId="2523" priority="257">
      <formula>IF(H82=14,TRUE,FALSE)</formula>
    </cfRule>
    <cfRule type="expression" dxfId="2522" priority="258">
      <formula>IF(H82=13,TRUE,FALSE)</formula>
    </cfRule>
    <cfRule type="expression" dxfId="2521" priority="259">
      <formula>IF(H82=12,TRUE,FALSE)</formula>
    </cfRule>
    <cfRule type="expression" dxfId="2520" priority="260">
      <formula>IF(H82=11,TRUE,FALSE)</formula>
    </cfRule>
    <cfRule type="expression" dxfId="2519" priority="261">
      <formula>IF(H82=10,TRUE,FALSE)</formula>
    </cfRule>
    <cfRule type="expression" dxfId="2518" priority="262">
      <formula>IF(H82=9,TRUE,FALSE)</formula>
    </cfRule>
    <cfRule type="expression" dxfId="2517" priority="263">
      <formula>IF(H82=8,TRUE,FALSE)</formula>
    </cfRule>
    <cfRule type="expression" dxfId="2516" priority="264">
      <formula>IF(H82=7,TRUE,FALSE)</formula>
    </cfRule>
    <cfRule type="expression" dxfId="2515" priority="265">
      <formula>IF(H82=6,TRUE,FALSE)</formula>
    </cfRule>
    <cfRule type="expression" dxfId="2514" priority="266">
      <formula>IF(H82=5,TRUE,FALSE)</formula>
    </cfRule>
    <cfRule type="expression" dxfId="2513" priority="267">
      <formula>IF(H82=4,TRUE,FALSE)</formula>
    </cfRule>
    <cfRule type="expression" dxfId="2512" priority="268">
      <formula>IF(H82=3,TRUE,FALSE)</formula>
    </cfRule>
    <cfRule type="expression" dxfId="2511" priority="269">
      <formula>IF(H82=2,TRUE,FALSE)</formula>
    </cfRule>
    <cfRule type="expression" dxfId="2510" priority="270">
      <formula>IF(H82=1,TRUE,FALSE)</formula>
    </cfRule>
  </conditionalFormatting>
  <conditionalFormatting sqref="H83:H91">
    <cfRule type="expression" dxfId="2509" priority="241">
      <formula>IF(H83=15,TRUE,FALSE)</formula>
    </cfRule>
    <cfRule type="expression" dxfId="2508" priority="242">
      <formula>IF(H83=14,TRUE,FALSE)</formula>
    </cfRule>
    <cfRule type="expression" dxfId="2507" priority="243">
      <formula>IF(H83=13,TRUE,FALSE)</formula>
    </cfRule>
    <cfRule type="expression" dxfId="2506" priority="244">
      <formula>IF(H83=12,TRUE,FALSE)</formula>
    </cfRule>
    <cfRule type="expression" dxfId="2505" priority="245">
      <formula>IF(H83=11,TRUE,FALSE)</formula>
    </cfRule>
    <cfRule type="expression" dxfId="2504" priority="246">
      <formula>IF(H83=10,TRUE,FALSE)</formula>
    </cfRule>
    <cfRule type="expression" dxfId="2503" priority="247">
      <formula>IF(H83=9,TRUE,FALSE)</formula>
    </cfRule>
    <cfRule type="expression" dxfId="2502" priority="248">
      <formula>IF(H83=8,TRUE,FALSE)</formula>
    </cfRule>
    <cfRule type="expression" dxfId="2501" priority="249">
      <formula>IF(H83=7,TRUE,FALSE)</formula>
    </cfRule>
    <cfRule type="expression" dxfId="2500" priority="250">
      <formula>IF(H83=6,TRUE,FALSE)</formula>
    </cfRule>
    <cfRule type="expression" dxfId="2499" priority="251">
      <formula>IF(H83=5,TRUE,FALSE)</formula>
    </cfRule>
    <cfRule type="expression" dxfId="2498" priority="252">
      <formula>IF(H83=4,TRUE,FALSE)</formula>
    </cfRule>
    <cfRule type="expression" dxfId="2497" priority="253">
      <formula>IF(H83=3,TRUE,FALSE)</formula>
    </cfRule>
    <cfRule type="expression" dxfId="2496" priority="254">
      <formula>IF(H83=2,TRUE,FALSE)</formula>
    </cfRule>
    <cfRule type="expression" dxfId="2495" priority="255">
      <formula>IF(H83=1,TRUE,FALSE)</formula>
    </cfRule>
  </conditionalFormatting>
  <conditionalFormatting sqref="H93">
    <cfRule type="expression" dxfId="2494" priority="226">
      <formula>IF(H93=15,TRUE,FALSE)</formula>
    </cfRule>
    <cfRule type="expression" dxfId="2493" priority="227">
      <formula>IF(H93=14,TRUE,FALSE)</formula>
    </cfRule>
    <cfRule type="expression" dxfId="2492" priority="228">
      <formula>IF(H93=13,TRUE,FALSE)</formula>
    </cfRule>
    <cfRule type="expression" dxfId="2491" priority="229">
      <formula>IF(H93=12,TRUE,FALSE)</formula>
    </cfRule>
    <cfRule type="expression" dxfId="2490" priority="230">
      <formula>IF(H93=11,TRUE,FALSE)</formula>
    </cfRule>
    <cfRule type="expression" dxfId="2489" priority="231">
      <formula>IF(H93=10,TRUE,FALSE)</formula>
    </cfRule>
    <cfRule type="expression" dxfId="2488" priority="232">
      <formula>IF(H93=9,TRUE,FALSE)</formula>
    </cfRule>
    <cfRule type="expression" dxfId="2487" priority="233">
      <formula>IF(H93=8,TRUE,FALSE)</formula>
    </cfRule>
    <cfRule type="expression" dxfId="2486" priority="234">
      <formula>IF(H93=7,TRUE,FALSE)</formula>
    </cfRule>
    <cfRule type="expression" dxfId="2485" priority="235">
      <formula>IF(H93=6,TRUE,FALSE)</formula>
    </cfRule>
    <cfRule type="expression" dxfId="2484" priority="236">
      <formula>IF(H93=5,TRUE,FALSE)</formula>
    </cfRule>
    <cfRule type="expression" dxfId="2483" priority="237">
      <formula>IF(H93=4,TRUE,FALSE)</formula>
    </cfRule>
    <cfRule type="expression" dxfId="2482" priority="238">
      <formula>IF(H93=3,TRUE,FALSE)</formula>
    </cfRule>
    <cfRule type="expression" dxfId="2481" priority="239">
      <formula>IF(H93=2,TRUE,FALSE)</formula>
    </cfRule>
    <cfRule type="expression" dxfId="2480" priority="240">
      <formula>IF(H93=1,TRUE,FALSE)</formula>
    </cfRule>
  </conditionalFormatting>
  <conditionalFormatting sqref="H94:H102">
    <cfRule type="expression" dxfId="2479" priority="211">
      <formula>IF(H94=15,TRUE,FALSE)</formula>
    </cfRule>
    <cfRule type="expression" dxfId="2478" priority="212">
      <formula>IF(H94=14,TRUE,FALSE)</formula>
    </cfRule>
    <cfRule type="expression" dxfId="2477" priority="213">
      <formula>IF(H94=13,TRUE,FALSE)</formula>
    </cfRule>
    <cfRule type="expression" dxfId="2476" priority="214">
      <formula>IF(H94=12,TRUE,FALSE)</formula>
    </cfRule>
    <cfRule type="expression" dxfId="2475" priority="215">
      <formula>IF(H94=11,TRUE,FALSE)</formula>
    </cfRule>
    <cfRule type="expression" dxfId="2474" priority="216">
      <formula>IF(H94=10,TRUE,FALSE)</formula>
    </cfRule>
    <cfRule type="expression" dxfId="2473" priority="217">
      <formula>IF(H94=9,TRUE,FALSE)</formula>
    </cfRule>
    <cfRule type="expression" dxfId="2472" priority="218">
      <formula>IF(H94=8,TRUE,FALSE)</formula>
    </cfRule>
    <cfRule type="expression" dxfId="2471" priority="219">
      <formula>IF(H94=7,TRUE,FALSE)</formula>
    </cfRule>
    <cfRule type="expression" dxfId="2470" priority="220">
      <formula>IF(H94=6,TRUE,FALSE)</formula>
    </cfRule>
    <cfRule type="expression" dxfId="2469" priority="221">
      <formula>IF(H94=5,TRUE,FALSE)</formula>
    </cfRule>
    <cfRule type="expression" dxfId="2468" priority="222">
      <formula>IF(H94=4,TRUE,FALSE)</formula>
    </cfRule>
    <cfRule type="expression" dxfId="2467" priority="223">
      <formula>IF(H94=3,TRUE,FALSE)</formula>
    </cfRule>
    <cfRule type="expression" dxfId="2466" priority="224">
      <formula>IF(H94=2,TRUE,FALSE)</formula>
    </cfRule>
    <cfRule type="expression" dxfId="2465" priority="225">
      <formula>IF(H94=1,TRUE,FALSE)</formula>
    </cfRule>
  </conditionalFormatting>
  <conditionalFormatting sqref="H104">
    <cfRule type="expression" dxfId="2464" priority="196">
      <formula>IF(H104=15,TRUE,FALSE)</formula>
    </cfRule>
    <cfRule type="expression" dxfId="2463" priority="197">
      <formula>IF(H104=14,TRUE,FALSE)</formula>
    </cfRule>
    <cfRule type="expression" dxfId="2462" priority="198">
      <formula>IF(H104=13,TRUE,FALSE)</formula>
    </cfRule>
    <cfRule type="expression" dxfId="2461" priority="199">
      <formula>IF(H104=12,TRUE,FALSE)</formula>
    </cfRule>
    <cfRule type="expression" dxfId="2460" priority="200">
      <formula>IF(H104=11,TRUE,FALSE)</formula>
    </cfRule>
    <cfRule type="expression" dxfId="2459" priority="201">
      <formula>IF(H104=10,TRUE,FALSE)</formula>
    </cfRule>
    <cfRule type="expression" dxfId="2458" priority="202">
      <formula>IF(H104=9,TRUE,FALSE)</formula>
    </cfRule>
    <cfRule type="expression" dxfId="2457" priority="203">
      <formula>IF(H104=8,TRUE,FALSE)</formula>
    </cfRule>
    <cfRule type="expression" dxfId="2456" priority="204">
      <formula>IF(H104=7,TRUE,FALSE)</formula>
    </cfRule>
    <cfRule type="expression" dxfId="2455" priority="205">
      <formula>IF(H104=6,TRUE,FALSE)</formula>
    </cfRule>
    <cfRule type="expression" dxfId="2454" priority="206">
      <formula>IF(H104=5,TRUE,FALSE)</formula>
    </cfRule>
    <cfRule type="expression" dxfId="2453" priority="207">
      <formula>IF(H104=4,TRUE,FALSE)</formula>
    </cfRule>
    <cfRule type="expression" dxfId="2452" priority="208">
      <formula>IF(H104=3,TRUE,FALSE)</formula>
    </cfRule>
    <cfRule type="expression" dxfId="2451" priority="209">
      <formula>IF(H104=2,TRUE,FALSE)</formula>
    </cfRule>
    <cfRule type="expression" dxfId="2450" priority="210">
      <formula>IF(H104=1,TRUE,FALSE)</formula>
    </cfRule>
  </conditionalFormatting>
  <conditionalFormatting sqref="H105:H113">
    <cfRule type="expression" dxfId="2449" priority="181">
      <formula>IF(H105=15,TRUE,FALSE)</formula>
    </cfRule>
    <cfRule type="expression" dxfId="2448" priority="182">
      <formula>IF(H105=14,TRUE,FALSE)</formula>
    </cfRule>
    <cfRule type="expression" dxfId="2447" priority="183">
      <formula>IF(H105=13,TRUE,FALSE)</formula>
    </cfRule>
    <cfRule type="expression" dxfId="2446" priority="184">
      <formula>IF(H105=12,TRUE,FALSE)</formula>
    </cfRule>
    <cfRule type="expression" dxfId="2445" priority="185">
      <formula>IF(H105=11,TRUE,FALSE)</formula>
    </cfRule>
    <cfRule type="expression" dxfId="2444" priority="186">
      <formula>IF(H105=10,TRUE,FALSE)</formula>
    </cfRule>
    <cfRule type="expression" dxfId="2443" priority="187">
      <formula>IF(H105=9,TRUE,FALSE)</formula>
    </cfRule>
    <cfRule type="expression" dxfId="2442" priority="188">
      <formula>IF(H105=8,TRUE,FALSE)</formula>
    </cfRule>
    <cfRule type="expression" dxfId="2441" priority="189">
      <formula>IF(H105=7,TRUE,FALSE)</formula>
    </cfRule>
    <cfRule type="expression" dxfId="2440" priority="190">
      <formula>IF(H105=6,TRUE,FALSE)</formula>
    </cfRule>
    <cfRule type="expression" dxfId="2439" priority="191">
      <formula>IF(H105=5,TRUE,FALSE)</formula>
    </cfRule>
    <cfRule type="expression" dxfId="2438" priority="192">
      <formula>IF(H105=4,TRUE,FALSE)</formula>
    </cfRule>
    <cfRule type="expression" dxfId="2437" priority="193">
      <formula>IF(H105=3,TRUE,FALSE)</formula>
    </cfRule>
    <cfRule type="expression" dxfId="2436" priority="194">
      <formula>IF(H105=2,TRUE,FALSE)</formula>
    </cfRule>
    <cfRule type="expression" dxfId="2435" priority="195">
      <formula>IF(H105=1,TRUE,FALSE)</formula>
    </cfRule>
  </conditionalFormatting>
  <conditionalFormatting sqref="H115">
    <cfRule type="expression" dxfId="2434" priority="166">
      <formula>IF(H115=15,TRUE,FALSE)</formula>
    </cfRule>
    <cfRule type="expression" dxfId="2433" priority="167">
      <formula>IF(H115=14,TRUE,FALSE)</formula>
    </cfRule>
    <cfRule type="expression" dxfId="2432" priority="168">
      <formula>IF(H115=13,TRUE,FALSE)</formula>
    </cfRule>
    <cfRule type="expression" dxfId="2431" priority="169">
      <formula>IF(H115=12,TRUE,FALSE)</formula>
    </cfRule>
    <cfRule type="expression" dxfId="2430" priority="170">
      <formula>IF(H115=11,TRUE,FALSE)</formula>
    </cfRule>
    <cfRule type="expression" dxfId="2429" priority="171">
      <formula>IF(H115=10,TRUE,FALSE)</formula>
    </cfRule>
    <cfRule type="expression" dxfId="2428" priority="172">
      <formula>IF(H115=9,TRUE,FALSE)</formula>
    </cfRule>
    <cfRule type="expression" dxfId="2427" priority="173">
      <formula>IF(H115=8,TRUE,FALSE)</formula>
    </cfRule>
    <cfRule type="expression" dxfId="2426" priority="174">
      <formula>IF(H115=7,TRUE,FALSE)</formula>
    </cfRule>
    <cfRule type="expression" dxfId="2425" priority="175">
      <formula>IF(H115=6,TRUE,FALSE)</formula>
    </cfRule>
    <cfRule type="expression" dxfId="2424" priority="176">
      <formula>IF(H115=5,TRUE,FALSE)</formula>
    </cfRule>
    <cfRule type="expression" dxfId="2423" priority="177">
      <formula>IF(H115=4,TRUE,FALSE)</formula>
    </cfRule>
    <cfRule type="expression" dxfId="2422" priority="178">
      <formula>IF(H115=3,TRUE,FALSE)</formula>
    </cfRule>
    <cfRule type="expression" dxfId="2421" priority="179">
      <formula>IF(H115=2,TRUE,FALSE)</formula>
    </cfRule>
    <cfRule type="expression" dxfId="2420" priority="180">
      <formula>IF(H115=1,TRUE,FALSE)</formula>
    </cfRule>
  </conditionalFormatting>
  <conditionalFormatting sqref="H116:H124">
    <cfRule type="expression" dxfId="2419" priority="151">
      <formula>IF(H116=15,TRUE,FALSE)</formula>
    </cfRule>
    <cfRule type="expression" dxfId="2418" priority="152">
      <formula>IF(H116=14,TRUE,FALSE)</formula>
    </cfRule>
    <cfRule type="expression" dxfId="2417" priority="153">
      <formula>IF(H116=13,TRUE,FALSE)</formula>
    </cfRule>
    <cfRule type="expression" dxfId="2416" priority="154">
      <formula>IF(H116=12,TRUE,FALSE)</formula>
    </cfRule>
    <cfRule type="expression" dxfId="2415" priority="155">
      <formula>IF(H116=11,TRUE,FALSE)</formula>
    </cfRule>
    <cfRule type="expression" dxfId="2414" priority="156">
      <formula>IF(H116=10,TRUE,FALSE)</formula>
    </cfRule>
    <cfRule type="expression" dxfId="2413" priority="157">
      <formula>IF(H116=9,TRUE,FALSE)</formula>
    </cfRule>
    <cfRule type="expression" dxfId="2412" priority="158">
      <formula>IF(H116=8,TRUE,FALSE)</formula>
    </cfRule>
    <cfRule type="expression" dxfId="2411" priority="159">
      <formula>IF(H116=7,TRUE,FALSE)</formula>
    </cfRule>
    <cfRule type="expression" dxfId="2410" priority="160">
      <formula>IF(H116=6,TRUE,FALSE)</formula>
    </cfRule>
    <cfRule type="expression" dxfId="2409" priority="161">
      <formula>IF(H116=5,TRUE,FALSE)</formula>
    </cfRule>
    <cfRule type="expression" dxfId="2408" priority="162">
      <formula>IF(H116=4,TRUE,FALSE)</formula>
    </cfRule>
    <cfRule type="expression" dxfId="2407" priority="163">
      <formula>IF(H116=3,TRUE,FALSE)</formula>
    </cfRule>
    <cfRule type="expression" dxfId="2406" priority="164">
      <formula>IF(H116=2,TRUE,FALSE)</formula>
    </cfRule>
    <cfRule type="expression" dxfId="2405" priority="165">
      <formula>IF(H116=1,TRUE,FALSE)</formula>
    </cfRule>
  </conditionalFormatting>
  <conditionalFormatting sqref="H126">
    <cfRule type="expression" dxfId="2404" priority="136">
      <formula>IF(H126=15,TRUE,FALSE)</formula>
    </cfRule>
    <cfRule type="expression" dxfId="2403" priority="137">
      <formula>IF(H126=14,TRUE,FALSE)</formula>
    </cfRule>
    <cfRule type="expression" dxfId="2402" priority="138">
      <formula>IF(H126=13,TRUE,FALSE)</formula>
    </cfRule>
    <cfRule type="expression" dxfId="2401" priority="139">
      <formula>IF(H126=12,TRUE,FALSE)</formula>
    </cfRule>
    <cfRule type="expression" dxfId="2400" priority="140">
      <formula>IF(H126=11,TRUE,FALSE)</formula>
    </cfRule>
    <cfRule type="expression" dxfId="2399" priority="141">
      <formula>IF(H126=10,TRUE,FALSE)</formula>
    </cfRule>
    <cfRule type="expression" dxfId="2398" priority="142">
      <formula>IF(H126=9,TRUE,FALSE)</formula>
    </cfRule>
    <cfRule type="expression" dxfId="2397" priority="143">
      <formula>IF(H126=8,TRUE,FALSE)</formula>
    </cfRule>
    <cfRule type="expression" dxfId="2396" priority="144">
      <formula>IF(H126=7,TRUE,FALSE)</formula>
    </cfRule>
    <cfRule type="expression" dxfId="2395" priority="145">
      <formula>IF(H126=6,TRUE,FALSE)</formula>
    </cfRule>
    <cfRule type="expression" dxfId="2394" priority="146">
      <formula>IF(H126=5,TRUE,FALSE)</formula>
    </cfRule>
    <cfRule type="expression" dxfId="2393" priority="147">
      <formula>IF(H126=4,TRUE,FALSE)</formula>
    </cfRule>
    <cfRule type="expression" dxfId="2392" priority="148">
      <formula>IF(H126=3,TRUE,FALSE)</formula>
    </cfRule>
    <cfRule type="expression" dxfId="2391" priority="149">
      <formula>IF(H126=2,TRUE,FALSE)</formula>
    </cfRule>
    <cfRule type="expression" dxfId="2390" priority="150">
      <formula>IF(H126=1,TRUE,FALSE)</formula>
    </cfRule>
  </conditionalFormatting>
  <conditionalFormatting sqref="H127:H135">
    <cfRule type="expression" dxfId="2389" priority="121">
      <formula>IF(H127=15,TRUE,FALSE)</formula>
    </cfRule>
    <cfRule type="expression" dxfId="2388" priority="122">
      <formula>IF(H127=14,TRUE,FALSE)</formula>
    </cfRule>
    <cfRule type="expression" dxfId="2387" priority="123">
      <formula>IF(H127=13,TRUE,FALSE)</formula>
    </cfRule>
    <cfRule type="expression" dxfId="2386" priority="124">
      <formula>IF(H127=12,TRUE,FALSE)</formula>
    </cfRule>
    <cfRule type="expression" dxfId="2385" priority="125">
      <formula>IF(H127=11,TRUE,FALSE)</formula>
    </cfRule>
    <cfRule type="expression" dxfId="2384" priority="126">
      <formula>IF(H127=10,TRUE,FALSE)</formula>
    </cfRule>
    <cfRule type="expression" dxfId="2383" priority="127">
      <formula>IF(H127=9,TRUE,FALSE)</formula>
    </cfRule>
    <cfRule type="expression" dxfId="2382" priority="128">
      <formula>IF(H127=8,TRUE,FALSE)</formula>
    </cfRule>
    <cfRule type="expression" dxfId="2381" priority="129">
      <formula>IF(H127=7,TRUE,FALSE)</formula>
    </cfRule>
    <cfRule type="expression" dxfId="2380" priority="130">
      <formula>IF(H127=6,TRUE,FALSE)</formula>
    </cfRule>
    <cfRule type="expression" dxfId="2379" priority="131">
      <formula>IF(H127=5,TRUE,FALSE)</formula>
    </cfRule>
    <cfRule type="expression" dxfId="2378" priority="132">
      <formula>IF(H127=4,TRUE,FALSE)</formula>
    </cfRule>
    <cfRule type="expression" dxfId="2377" priority="133">
      <formula>IF(H127=3,TRUE,FALSE)</formula>
    </cfRule>
    <cfRule type="expression" dxfId="2376" priority="134">
      <formula>IF(H127=2,TRUE,FALSE)</formula>
    </cfRule>
    <cfRule type="expression" dxfId="2375" priority="135">
      <formula>IF(H127=1,TRUE,FALSE)</formula>
    </cfRule>
  </conditionalFormatting>
  <conditionalFormatting sqref="H137">
    <cfRule type="expression" dxfId="2374" priority="106">
      <formula>IF(H137=15,TRUE,FALSE)</formula>
    </cfRule>
    <cfRule type="expression" dxfId="2373" priority="107">
      <formula>IF(H137=14,TRUE,FALSE)</formula>
    </cfRule>
    <cfRule type="expression" dxfId="2372" priority="108">
      <formula>IF(H137=13,TRUE,FALSE)</formula>
    </cfRule>
    <cfRule type="expression" dxfId="2371" priority="109">
      <formula>IF(H137=12,TRUE,FALSE)</formula>
    </cfRule>
    <cfRule type="expression" dxfId="2370" priority="110">
      <formula>IF(H137=11,TRUE,FALSE)</formula>
    </cfRule>
    <cfRule type="expression" dxfId="2369" priority="111">
      <formula>IF(H137=10,TRUE,FALSE)</formula>
    </cfRule>
    <cfRule type="expression" dxfId="2368" priority="112">
      <formula>IF(H137=9,TRUE,FALSE)</formula>
    </cfRule>
    <cfRule type="expression" dxfId="2367" priority="113">
      <formula>IF(H137=8,TRUE,FALSE)</formula>
    </cfRule>
    <cfRule type="expression" dxfId="2366" priority="114">
      <formula>IF(H137=7,TRUE,FALSE)</formula>
    </cfRule>
    <cfRule type="expression" dxfId="2365" priority="115">
      <formula>IF(H137=6,TRUE,FALSE)</formula>
    </cfRule>
    <cfRule type="expression" dxfId="2364" priority="116">
      <formula>IF(H137=5,TRUE,FALSE)</formula>
    </cfRule>
    <cfRule type="expression" dxfId="2363" priority="117">
      <formula>IF(H137=4,TRUE,FALSE)</formula>
    </cfRule>
    <cfRule type="expression" dxfId="2362" priority="118">
      <formula>IF(H137=3,TRUE,FALSE)</formula>
    </cfRule>
    <cfRule type="expression" dxfId="2361" priority="119">
      <formula>IF(H137=2,TRUE,FALSE)</formula>
    </cfRule>
    <cfRule type="expression" dxfId="2360" priority="120">
      <formula>IF(H137=1,TRUE,FALSE)</formula>
    </cfRule>
  </conditionalFormatting>
  <conditionalFormatting sqref="H138:H146">
    <cfRule type="expression" dxfId="2359" priority="91">
      <formula>IF(H138=15,TRUE,FALSE)</formula>
    </cfRule>
    <cfRule type="expression" dxfId="2358" priority="92">
      <formula>IF(H138=14,TRUE,FALSE)</formula>
    </cfRule>
    <cfRule type="expression" dxfId="2357" priority="93">
      <formula>IF(H138=13,TRUE,FALSE)</formula>
    </cfRule>
    <cfRule type="expression" dxfId="2356" priority="94">
      <formula>IF(H138=12,TRUE,FALSE)</formula>
    </cfRule>
    <cfRule type="expression" dxfId="2355" priority="95">
      <formula>IF(H138=11,TRUE,FALSE)</formula>
    </cfRule>
    <cfRule type="expression" dxfId="2354" priority="96">
      <formula>IF(H138=10,TRUE,FALSE)</formula>
    </cfRule>
    <cfRule type="expression" dxfId="2353" priority="97">
      <formula>IF(H138=9,TRUE,FALSE)</formula>
    </cfRule>
    <cfRule type="expression" dxfId="2352" priority="98">
      <formula>IF(H138=8,TRUE,FALSE)</formula>
    </cfRule>
    <cfRule type="expression" dxfId="2351" priority="99">
      <formula>IF(H138=7,TRUE,FALSE)</formula>
    </cfRule>
    <cfRule type="expression" dxfId="2350" priority="100">
      <formula>IF(H138=6,TRUE,FALSE)</formula>
    </cfRule>
    <cfRule type="expression" dxfId="2349" priority="101">
      <formula>IF(H138=5,TRUE,FALSE)</formula>
    </cfRule>
    <cfRule type="expression" dxfId="2348" priority="102">
      <formula>IF(H138=4,TRUE,FALSE)</formula>
    </cfRule>
    <cfRule type="expression" dxfId="2347" priority="103">
      <formula>IF(H138=3,TRUE,FALSE)</formula>
    </cfRule>
    <cfRule type="expression" dxfId="2346" priority="104">
      <formula>IF(H138=2,TRUE,FALSE)</formula>
    </cfRule>
    <cfRule type="expression" dxfId="2345" priority="105">
      <formula>IF(H138=1,TRUE,FALSE)</formula>
    </cfRule>
  </conditionalFormatting>
  <conditionalFormatting sqref="H148">
    <cfRule type="expression" dxfId="2344" priority="76">
      <formula>IF(H148=15,TRUE,FALSE)</formula>
    </cfRule>
    <cfRule type="expression" dxfId="2343" priority="77">
      <formula>IF(H148=14,TRUE,FALSE)</formula>
    </cfRule>
    <cfRule type="expression" dxfId="2342" priority="78">
      <formula>IF(H148=13,TRUE,FALSE)</formula>
    </cfRule>
    <cfRule type="expression" dxfId="2341" priority="79">
      <formula>IF(H148=12,TRUE,FALSE)</formula>
    </cfRule>
    <cfRule type="expression" dxfId="2340" priority="80">
      <formula>IF(H148=11,TRUE,FALSE)</formula>
    </cfRule>
    <cfRule type="expression" dxfId="2339" priority="81">
      <formula>IF(H148=10,TRUE,FALSE)</formula>
    </cfRule>
    <cfRule type="expression" dxfId="2338" priority="82">
      <formula>IF(H148=9,TRUE,FALSE)</formula>
    </cfRule>
    <cfRule type="expression" dxfId="2337" priority="83">
      <formula>IF(H148=8,TRUE,FALSE)</formula>
    </cfRule>
    <cfRule type="expression" dxfId="2336" priority="84">
      <formula>IF(H148=7,TRUE,FALSE)</formula>
    </cfRule>
    <cfRule type="expression" dxfId="2335" priority="85">
      <formula>IF(H148=6,TRUE,FALSE)</formula>
    </cfRule>
    <cfRule type="expression" dxfId="2334" priority="86">
      <formula>IF(H148=5,TRUE,FALSE)</formula>
    </cfRule>
    <cfRule type="expression" dxfId="2333" priority="87">
      <formula>IF(H148=4,TRUE,FALSE)</formula>
    </cfRule>
    <cfRule type="expression" dxfId="2332" priority="88">
      <formula>IF(H148=3,TRUE,FALSE)</formula>
    </cfRule>
    <cfRule type="expression" dxfId="2331" priority="89">
      <formula>IF(H148=2,TRUE,FALSE)</formula>
    </cfRule>
    <cfRule type="expression" dxfId="2330" priority="90">
      <formula>IF(H148=1,TRUE,FALSE)</formula>
    </cfRule>
  </conditionalFormatting>
  <conditionalFormatting sqref="H149:H157">
    <cfRule type="expression" dxfId="2329" priority="61">
      <formula>IF(H149=15,TRUE,FALSE)</formula>
    </cfRule>
    <cfRule type="expression" dxfId="2328" priority="62">
      <formula>IF(H149=14,TRUE,FALSE)</formula>
    </cfRule>
    <cfRule type="expression" dxfId="2327" priority="63">
      <formula>IF(H149=13,TRUE,FALSE)</formula>
    </cfRule>
    <cfRule type="expression" dxfId="2326" priority="64">
      <formula>IF(H149=12,TRUE,FALSE)</formula>
    </cfRule>
    <cfRule type="expression" dxfId="2325" priority="65">
      <formula>IF(H149=11,TRUE,FALSE)</formula>
    </cfRule>
    <cfRule type="expression" dxfId="2324" priority="66">
      <formula>IF(H149=10,TRUE,FALSE)</formula>
    </cfRule>
    <cfRule type="expression" dxfId="2323" priority="67">
      <formula>IF(H149=9,TRUE,FALSE)</formula>
    </cfRule>
    <cfRule type="expression" dxfId="2322" priority="68">
      <formula>IF(H149=8,TRUE,FALSE)</formula>
    </cfRule>
    <cfRule type="expression" dxfId="2321" priority="69">
      <formula>IF(H149=7,TRUE,FALSE)</formula>
    </cfRule>
    <cfRule type="expression" dxfId="2320" priority="70">
      <formula>IF(H149=6,TRUE,FALSE)</formula>
    </cfRule>
    <cfRule type="expression" dxfId="2319" priority="71">
      <formula>IF(H149=5,TRUE,FALSE)</formula>
    </cfRule>
    <cfRule type="expression" dxfId="2318" priority="72">
      <formula>IF(H149=4,TRUE,FALSE)</formula>
    </cfRule>
    <cfRule type="expression" dxfId="2317" priority="73">
      <formula>IF(H149=3,TRUE,FALSE)</formula>
    </cfRule>
    <cfRule type="expression" dxfId="2316" priority="74">
      <formula>IF(H149=2,TRUE,FALSE)</formula>
    </cfRule>
    <cfRule type="expression" dxfId="2315" priority="75">
      <formula>IF(H149=1,TRUE,FALSE)</formula>
    </cfRule>
  </conditionalFormatting>
  <pageMargins left="0.7" right="0.7" top="0.75" bottom="0.75" header="0.3" footer="0.3"/>
  <pageSetup paperSize="9"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5:AY43"/>
  <sheetViews>
    <sheetView topLeftCell="B5" zoomScale="90" zoomScaleNormal="90" workbookViewId="0">
      <selection activeCell="J2" sqref="J2"/>
    </sheetView>
  </sheetViews>
  <sheetFormatPr baseColWidth="10" defaultRowHeight="15" x14ac:dyDescent="0.25"/>
  <cols>
    <col min="1" max="3" width="11.85546875" customWidth="1"/>
    <col min="4" max="4" width="10.42578125" customWidth="1"/>
    <col min="5" max="5" width="7.42578125" customWidth="1"/>
    <col min="6" max="6" width="9.5703125" hidden="1" customWidth="1"/>
    <col min="7" max="7" width="74.5703125" customWidth="1"/>
    <col min="8" max="9" width="0.42578125" hidden="1" customWidth="1"/>
    <col min="15" max="15" width="7.85546875" customWidth="1"/>
    <col min="16" max="16" width="74.5703125" customWidth="1"/>
    <col min="17" max="17" width="7" style="80" customWidth="1"/>
    <col min="18" max="19" width="0.28515625" hidden="1" customWidth="1"/>
    <col min="20" max="20" width="0.7109375" hidden="1" customWidth="1"/>
    <col min="21" max="21" width="3.85546875" customWidth="1"/>
  </cols>
  <sheetData>
    <row r="5" spans="1:51" ht="31.5" customHeight="1" thickBot="1" x14ac:dyDescent="0.55000000000000004">
      <c r="G5" s="80">
        <f>Resume!$F$11</f>
        <v>20170828</v>
      </c>
      <c r="J5" s="499" t="s">
        <v>434</v>
      </c>
      <c r="K5" s="499"/>
      <c r="L5" s="499"/>
      <c r="M5" s="499"/>
      <c r="N5" s="499"/>
      <c r="O5" s="499"/>
      <c r="P5" s="55" t="str">
        <f>Resume!$F$10</f>
        <v>Gautier</v>
      </c>
      <c r="U5" s="82"/>
      <c r="AQ5">
        <v>1</v>
      </c>
      <c r="AR5">
        <v>2</v>
      </c>
      <c r="AS5" s="376">
        <v>3</v>
      </c>
      <c r="AT5" s="376">
        <v>4</v>
      </c>
      <c r="AU5" s="376">
        <v>5</v>
      </c>
      <c r="AV5" s="376">
        <v>6</v>
      </c>
      <c r="AW5" s="376">
        <v>7</v>
      </c>
      <c r="AX5" s="376">
        <v>8</v>
      </c>
      <c r="AY5" s="376">
        <v>9</v>
      </c>
    </row>
    <row r="6" spans="1:51" ht="19.5" thickBot="1" x14ac:dyDescent="0.35">
      <c r="C6" s="89"/>
      <c r="D6" s="89"/>
      <c r="E6" s="91" t="s">
        <v>329</v>
      </c>
      <c r="F6" s="91"/>
      <c r="G6" s="92" t="s">
        <v>377</v>
      </c>
      <c r="H6" s="93"/>
      <c r="I6" s="93"/>
      <c r="J6" s="93"/>
      <c r="K6" s="93"/>
      <c r="L6" s="93"/>
      <c r="M6" s="93"/>
      <c r="N6" s="93"/>
      <c r="O6" s="93"/>
      <c r="P6" s="92" t="s">
        <v>378</v>
      </c>
      <c r="Q6" s="91" t="s">
        <v>329</v>
      </c>
      <c r="U6" s="79" t="s">
        <v>373</v>
      </c>
      <c r="V6" s="79"/>
      <c r="AP6" t="s">
        <v>2720</v>
      </c>
      <c r="AY6" s="376" t="s">
        <v>2721</v>
      </c>
    </row>
    <row r="7" spans="1:51" ht="17.25" customHeight="1" x14ac:dyDescent="0.25">
      <c r="A7" s="82">
        <f>VLOOKUP(D7,Couleur_phrase!$B:$L,5,FALSE)</f>
        <v>1950</v>
      </c>
      <c r="B7" s="82">
        <v>26</v>
      </c>
      <c r="C7" s="90" t="s">
        <v>141</v>
      </c>
      <c r="D7" s="90">
        <f t="shared" ref="D7:D32" si="0">B7*1000+$X$7</f>
        <v>26007</v>
      </c>
      <c r="E7" s="94">
        <f>ABS(VLOOKUP(D7,Couleur_phrase!$B:$L,6,FALSE))</f>
        <v>11</v>
      </c>
      <c r="F7" s="90">
        <f>ABS(VLOOKUP(D7,Couleur_phrase!$B:$L,4,FALSE))</f>
        <v>3</v>
      </c>
      <c r="G7" s="458" t="str">
        <f>IF(E7&lt;$U$15,"",IF(F7=1,VLOOKUP(A7,annexe_01!$A:$G,4,FALSE),IF(F7=2,VLOOKUP(A7,annexe_01!$A:$G,5,FALSE),IF(F7=4,VLOOKUP(A7,annexe_01!$A:$G,7,FALSE),VLOOKUP(A7,annexe_01!$A:$G,6,FALSE)))))</f>
        <v>être respecté et reconnu par les plans supérieurs ou pour sa spiritualité</v>
      </c>
      <c r="P7" s="458" t="str">
        <f>AE7</f>
        <v/>
      </c>
      <c r="Q7" s="385">
        <f>AC7</f>
        <v>6</v>
      </c>
      <c r="R7" s="88"/>
      <c r="U7" s="79"/>
      <c r="V7" s="79" t="s">
        <v>375</v>
      </c>
      <c r="X7">
        <v>7</v>
      </c>
      <c r="Y7" s="82">
        <f>VLOOKUP(AB7,Couleur_phrase!$B:$L,10,FALSE)</f>
        <v>1940</v>
      </c>
      <c r="Z7" s="82">
        <v>26</v>
      </c>
      <c r="AA7" s="82" t="s">
        <v>141</v>
      </c>
      <c r="AB7" s="82">
        <f t="shared" ref="AB7:AB32" si="1">Z7*1000+$X$7</f>
        <v>26007</v>
      </c>
      <c r="AC7" s="82">
        <f>ABS(VLOOKUP(AB7,Couleur_phrase!$B:$L,11,FALSE))</f>
        <v>6</v>
      </c>
      <c r="AD7" s="82">
        <f>ABS(VLOOKUP(AB7,Couleur_phrase!$B:$L,9,FALSE))</f>
        <v>2</v>
      </c>
      <c r="AE7" s="82" t="str">
        <f>IF(AC7&lt;$U$15,"",IF(AD7=1,VLOOKUP(Y7,annexe_01!$A:$G,4,FALSE),IF(AD7=2,VLOOKUP(Y7,annexe_01!$A:$G,5,FALSE),IF(AD7=4,VLOOKUP(Y7,annexe_01!$A:$G,7,FALSE),VLOOKUP(Y7,annexe_01!$A:$G,6,FALSE)))))</f>
        <v/>
      </c>
      <c r="AP7" s="376">
        <f>(VLOOKUP(D7,Couleur_phrase!$B:$L,4,FALSE))</f>
        <v>3</v>
      </c>
      <c r="AY7" s="376">
        <f>VLOOKUP(AB7,Couleur_phrase!$B:$L,9,FALSE)</f>
        <v>2</v>
      </c>
    </row>
    <row r="8" spans="1:51" ht="17.25" customHeight="1" x14ac:dyDescent="0.25">
      <c r="A8" s="82">
        <f>VLOOKUP(D8,Couleur_phrase!$B:$L,5,FALSE)</f>
        <v>1830</v>
      </c>
      <c r="B8" s="82">
        <v>25</v>
      </c>
      <c r="C8" s="89" t="s">
        <v>140</v>
      </c>
      <c r="D8" s="89">
        <f t="shared" si="0"/>
        <v>25007</v>
      </c>
      <c r="E8" s="385">
        <f>ABS(VLOOKUP(D8,Couleur_phrase!$B:$L,6,FALSE))</f>
        <v>16</v>
      </c>
      <c r="F8" s="89">
        <f>ABS(VLOOKUP(D8,Couleur_phrase!$B:$L,4,FALSE))</f>
        <v>3</v>
      </c>
      <c r="G8" s="459" t="str">
        <f>IF(E8&lt;$U$15,"",IF(F8=1,VLOOKUP(A8,annexe_01!$A:$G,4,FALSE),IF(F8=2,VLOOKUP(A8,annexe_01!$A:$G,5,FALSE),IF(F8=4,VLOOKUP(A8,annexe_01!$A:$G,7,FALSE),VLOOKUP(A8,annexe_01!$A:$G,6,FALSE)))))</f>
        <v>sentiment d'être au bon endroit et entouré des bonnes personnes</v>
      </c>
      <c r="P8" s="459" t="str">
        <f t="shared" ref="P8:P30" si="2">AE8</f>
        <v>lien toxique avec un maître / devoir remplir une mission / conflit entre bien et mal</v>
      </c>
      <c r="Q8" s="385">
        <f t="shared" ref="Q8:Q30" si="3">AC8</f>
        <v>13</v>
      </c>
      <c r="R8" s="82"/>
      <c r="U8" s="79"/>
      <c r="V8" s="79" t="s">
        <v>374</v>
      </c>
      <c r="Y8" s="82">
        <f>VLOOKUP(AB8,Couleur_phrase!$B:$L,10,FALSE)</f>
        <v>1820</v>
      </c>
      <c r="Z8" s="82">
        <v>25</v>
      </c>
      <c r="AA8" s="82" t="s">
        <v>140</v>
      </c>
      <c r="AB8" s="82">
        <f t="shared" si="1"/>
        <v>25007</v>
      </c>
      <c r="AC8" s="82">
        <f>ABS(VLOOKUP(AB8,Couleur_phrase!$B:$L,11,FALSE))</f>
        <v>13</v>
      </c>
      <c r="AD8" s="82">
        <f>ABS(VLOOKUP(AB8,Couleur_phrase!$B:$L,9,FALSE))</f>
        <v>4</v>
      </c>
      <c r="AE8" s="82" t="str">
        <f>IF(AC8&lt;$U$15,"",IF(AD8=1,VLOOKUP(Y8,annexe_01!$A:$G,4,FALSE),IF(AD8=2,VLOOKUP(Y8,annexe_01!$A:$G,5,FALSE),IF(AD8=4,VLOOKUP(Y8,annexe_01!$A:$G,7,FALSE),VLOOKUP(Y8,annexe_01!$A:$G,6,FALSE)))))</f>
        <v>lien toxique avec un maître / devoir remplir une mission / conflit entre bien et mal</v>
      </c>
      <c r="AP8" s="376">
        <f>(VLOOKUP(D8,Couleur_phrase!$B:$L,4,FALSE))</f>
        <v>3</v>
      </c>
      <c r="AY8" s="376">
        <f>VLOOKUP(AB8,Couleur_phrase!$B:$L,9,FALSE)</f>
        <v>4</v>
      </c>
    </row>
    <row r="9" spans="1:51" ht="17.25" customHeight="1" x14ac:dyDescent="0.25">
      <c r="A9" s="82">
        <f>VLOOKUP(D9,Couleur_phrase!$B:$L,5,FALSE)</f>
        <v>1750</v>
      </c>
      <c r="B9" s="82">
        <v>24</v>
      </c>
      <c r="C9" s="90" t="s">
        <v>139</v>
      </c>
      <c r="D9" s="90">
        <f t="shared" si="0"/>
        <v>24007</v>
      </c>
      <c r="E9" s="385">
        <f>ABS(VLOOKUP(D9,Couleur_phrase!$B:$L,6,FALSE))</f>
        <v>20</v>
      </c>
      <c r="F9" s="90">
        <f>ABS(VLOOKUP(D9,Couleur_phrase!$B:$L,4,FALSE))</f>
        <v>1</v>
      </c>
      <c r="G9" s="458" t="str">
        <f>IF(E9&lt;$U$15,"",IF(F9=1,VLOOKUP(A9,annexe_01!$A:$G,4,FALSE),IF(F9=2,VLOOKUP(A9,annexe_01!$A:$G,5,FALSE),IF(F9=4,VLOOKUP(A9,annexe_01!$A:$G,7,FALSE),VLOOKUP(A9,annexe_01!$A:$G,6,FALSE)))))</f>
        <v>besoin de se remettre en question / besoin d'amour</v>
      </c>
      <c r="P9" s="458" t="str">
        <f t="shared" si="2"/>
        <v>besoin de ressentir les besoins de son corps</v>
      </c>
      <c r="Q9" s="385">
        <f t="shared" si="3"/>
        <v>15</v>
      </c>
      <c r="R9" s="88"/>
      <c r="U9" s="79"/>
      <c r="V9" s="79" t="s">
        <v>755</v>
      </c>
      <c r="Y9" s="82">
        <f>VLOOKUP(AB9,Couleur_phrase!$B:$L,10,FALSE)</f>
        <v>1720</v>
      </c>
      <c r="Z9" s="82">
        <v>24</v>
      </c>
      <c r="AA9" s="82" t="s">
        <v>139</v>
      </c>
      <c r="AB9" s="82">
        <f t="shared" si="1"/>
        <v>24007</v>
      </c>
      <c r="AC9" s="82">
        <f>ABS(VLOOKUP(AB9,Couleur_phrase!$B:$L,11,FALSE))</f>
        <v>15</v>
      </c>
      <c r="AD9" s="82">
        <f>ABS(VLOOKUP(AB9,Couleur_phrase!$B:$L,9,FALSE))</f>
        <v>1</v>
      </c>
      <c r="AE9" s="82" t="str">
        <f>IF(AC9&lt;$U$15,"",IF(AD9=1,VLOOKUP(Y9,annexe_01!$A:$G,4,FALSE),IF(AD9=2,VLOOKUP(Y9,annexe_01!$A:$G,5,FALSE),IF(AD9=4,VLOOKUP(Y9,annexe_01!$A:$G,7,FALSE),VLOOKUP(Y9,annexe_01!$A:$G,6,FALSE)))))</f>
        <v>besoin de ressentir les besoins de son corps</v>
      </c>
      <c r="AP9" s="376">
        <f>(VLOOKUP(D9,Couleur_phrase!$B:$L,4,FALSE))</f>
        <v>1</v>
      </c>
      <c r="AY9" s="376">
        <f>VLOOKUP(AB9,Couleur_phrase!$B:$L,9,FALSE)</f>
        <v>1</v>
      </c>
    </row>
    <row r="10" spans="1:51" ht="17.25" customHeight="1" x14ac:dyDescent="0.25">
      <c r="A10" s="82">
        <f>VLOOKUP(D10,Couleur_phrase!$B:$L,5,FALSE)</f>
        <v>1680</v>
      </c>
      <c r="B10" s="82">
        <v>23</v>
      </c>
      <c r="C10" s="89" t="s">
        <v>138</v>
      </c>
      <c r="D10" s="89">
        <f t="shared" si="0"/>
        <v>23007</v>
      </c>
      <c r="E10" s="385">
        <f>ABS(VLOOKUP(D10,Couleur_phrase!$B:$L,6,FALSE))</f>
        <v>13</v>
      </c>
      <c r="F10" s="89">
        <f>ABS(VLOOKUP(D10,Couleur_phrase!$B:$L,4,FALSE))</f>
        <v>4</v>
      </c>
      <c r="G10" s="459" t="str">
        <f>IF(E10&lt;$U$15,"",IF(F10=1,VLOOKUP(A10,annexe_01!$A:$G,4,FALSE),IF(F10=2,VLOOKUP(A10,annexe_01!$A:$G,5,FALSE),IF(F10=4,VLOOKUP(A10,annexe_01!$A:$G,7,FALSE),VLOOKUP(A10,annexe_01!$A:$G,6,FALSE)))))</f>
        <v>refus de penser comme les autres / esprit rebelle</v>
      </c>
      <c r="P10" s="459" t="str">
        <f t="shared" si="2"/>
        <v>manque de perceptions / pas le sens de l'orientation</v>
      </c>
      <c r="Q10" s="385">
        <f t="shared" si="3"/>
        <v>19</v>
      </c>
      <c r="R10" s="82"/>
      <c r="U10" s="79"/>
      <c r="V10" s="79" t="s">
        <v>756</v>
      </c>
      <c r="Y10" s="82">
        <f>VLOOKUP(AB10,Couleur_phrase!$B:$L,10,FALSE)</f>
        <v>1630</v>
      </c>
      <c r="Z10" s="82">
        <v>23</v>
      </c>
      <c r="AA10" s="82" t="s">
        <v>138</v>
      </c>
      <c r="AB10" s="82">
        <f t="shared" si="1"/>
        <v>23007</v>
      </c>
      <c r="AC10" s="82">
        <f>ABS(VLOOKUP(AB10,Couleur_phrase!$B:$L,11,FALSE))</f>
        <v>19</v>
      </c>
      <c r="AD10" s="82">
        <f>ABS(VLOOKUP(AB10,Couleur_phrase!$B:$L,9,FALSE))</f>
        <v>2</v>
      </c>
      <c r="AE10" s="82" t="str">
        <f>IF(AC10&lt;$U$15,"",IF(AD10=1,VLOOKUP(Y10,annexe_01!$A:$G,4,FALSE),IF(AD10=2,VLOOKUP(Y10,annexe_01!$A:$G,5,FALSE),IF(AD10=4,VLOOKUP(Y10,annexe_01!$A:$G,7,FALSE),VLOOKUP(Y10,annexe_01!$A:$G,6,FALSE)))))</f>
        <v>manque de perceptions / pas le sens de l'orientation</v>
      </c>
      <c r="AP10" s="376">
        <f>(VLOOKUP(D10,Couleur_phrase!$B:$L,4,FALSE))</f>
        <v>4</v>
      </c>
      <c r="AY10" s="376">
        <f>VLOOKUP(AB10,Couleur_phrase!$B:$L,9,FALSE)</f>
        <v>2</v>
      </c>
    </row>
    <row r="11" spans="1:51" ht="17.25" customHeight="1" x14ac:dyDescent="0.25">
      <c r="A11" s="82">
        <f>VLOOKUP(D11,Couleur_phrase!$B:$L,5,FALSE)</f>
        <v>1560</v>
      </c>
      <c r="B11" s="82">
        <v>22</v>
      </c>
      <c r="C11" s="90" t="s">
        <v>137</v>
      </c>
      <c r="D11" s="90">
        <f t="shared" si="0"/>
        <v>22007</v>
      </c>
      <c r="E11" s="385">
        <f>ABS(VLOOKUP(D11,Couleur_phrase!$B:$L,6,FALSE))</f>
        <v>13</v>
      </c>
      <c r="F11" s="90">
        <f>ABS(VLOOKUP(D11,Couleur_phrase!$B:$L,4,FALSE))</f>
        <v>2</v>
      </c>
      <c r="G11" s="458" t="str">
        <f>IF(E11&lt;$U$15,"",IF(F11=1,VLOOKUP(A11,annexe_01!$A:$G,4,FALSE),IF(F11=2,VLOOKUP(A11,annexe_01!$A:$G,5,FALSE),IF(F11=4,VLOOKUP(A11,annexe_01!$A:$G,7,FALSE),VLOOKUP(A11,annexe_01!$A:$G,6,FALSE)))))</f>
        <v>manque de protection sur le plan spirituel / subir des attaques (entités / magie noire)</v>
      </c>
      <c r="P11" s="458" t="str">
        <f t="shared" si="2"/>
        <v>besoin de voir tous les possibles / lucidité</v>
      </c>
      <c r="Q11" s="385">
        <f t="shared" si="3"/>
        <v>20</v>
      </c>
      <c r="R11" s="88"/>
      <c r="U11" s="79"/>
      <c r="V11" s="79" t="s">
        <v>376</v>
      </c>
      <c r="Y11" s="82">
        <f>VLOOKUP(AB11,Couleur_phrase!$B:$L,10,FALSE)</f>
        <v>1540</v>
      </c>
      <c r="Z11" s="82">
        <v>22</v>
      </c>
      <c r="AA11" s="82" t="s">
        <v>137</v>
      </c>
      <c r="AB11" s="82">
        <f t="shared" si="1"/>
        <v>22007</v>
      </c>
      <c r="AC11" s="82">
        <f>ABS(VLOOKUP(AB11,Couleur_phrase!$B:$L,11,FALSE))</f>
        <v>20</v>
      </c>
      <c r="AD11" s="82">
        <f>ABS(VLOOKUP(AB11,Couleur_phrase!$B:$L,9,FALSE))</f>
        <v>1</v>
      </c>
      <c r="AE11" s="82" t="str">
        <f>IF(AC11&lt;$U$15,"",IF(AD11=1,VLOOKUP(Y11,annexe_01!$A:$G,4,FALSE),IF(AD11=2,VLOOKUP(Y11,annexe_01!$A:$G,5,FALSE),IF(AD11=4,VLOOKUP(Y11,annexe_01!$A:$G,7,FALSE),VLOOKUP(Y11,annexe_01!$A:$G,6,FALSE)))))</f>
        <v>besoin de voir tous les possibles / lucidité</v>
      </c>
      <c r="AP11" s="376">
        <f>(VLOOKUP(D11,Couleur_phrase!$B:$L,4,FALSE))</f>
        <v>2</v>
      </c>
      <c r="AY11" s="376">
        <f>VLOOKUP(AB11,Couleur_phrase!$B:$L,9,FALSE)</f>
        <v>1</v>
      </c>
    </row>
    <row r="12" spans="1:51" ht="17.25" customHeight="1" x14ac:dyDescent="0.25">
      <c r="A12" s="82">
        <f>VLOOKUP(D12,Couleur_phrase!$B:$L,5,FALSE)</f>
        <v>1510</v>
      </c>
      <c r="B12" s="82">
        <v>21</v>
      </c>
      <c r="C12" s="89" t="s">
        <v>136</v>
      </c>
      <c r="D12" s="89">
        <f t="shared" si="0"/>
        <v>21007</v>
      </c>
      <c r="E12" s="385">
        <f>ABS(VLOOKUP(D12,Couleur_phrase!$B:$L,6,FALSE))</f>
        <v>16</v>
      </c>
      <c r="F12" s="89">
        <f>ABS(VLOOKUP(D12,Couleur_phrase!$B:$L,4,FALSE))</f>
        <v>1</v>
      </c>
      <c r="G12" s="459" t="str">
        <f>IF(E12&lt;$U$15,"",IF(F12=1,VLOOKUP(A12,annexe_01!$A:$G,4,FALSE),IF(F12=2,VLOOKUP(A12,annexe_01!$A:$G,5,FALSE),IF(F12=4,VLOOKUP(A12,annexe_01!$A:$G,7,FALSE),VLOOKUP(A12,annexe_01!$A:$G,6,FALSE)))))</f>
        <v>besoin de densité du corps / capacité à se régénérer / ne plus générer de pensées</v>
      </c>
      <c r="P12" s="459" t="str">
        <f t="shared" si="2"/>
        <v>besoin de se sentir vivant par peur ou refus de la mort / ou du vide existentiel</v>
      </c>
      <c r="Q12" s="385">
        <f t="shared" si="3"/>
        <v>13</v>
      </c>
      <c r="R12" s="82"/>
      <c r="U12" s="79"/>
      <c r="V12" s="79" t="s">
        <v>2722</v>
      </c>
      <c r="Y12" s="82">
        <f>VLOOKUP(AB12,Couleur_phrase!$B:$L,10,FALSE)</f>
        <v>1530</v>
      </c>
      <c r="Z12" s="82">
        <v>21</v>
      </c>
      <c r="AA12" s="82" t="s">
        <v>136</v>
      </c>
      <c r="AB12" s="82">
        <f t="shared" si="1"/>
        <v>21007</v>
      </c>
      <c r="AC12" s="82">
        <f>ABS(VLOOKUP(AB12,Couleur_phrase!$B:$L,11,FALSE))</f>
        <v>13</v>
      </c>
      <c r="AD12" s="82">
        <f>ABS(VLOOKUP(AB12,Couleur_phrase!$B:$L,9,FALSE))</f>
        <v>4</v>
      </c>
      <c r="AE12" s="82" t="str">
        <f>IF(AC12&lt;$U$15,"",IF(AD12=1,VLOOKUP(Y12,annexe_01!$A:$G,4,FALSE),IF(AD12=2,VLOOKUP(Y12,annexe_01!$A:$G,5,FALSE),IF(AD12=4,VLOOKUP(Y12,annexe_01!$A:$G,7,FALSE),VLOOKUP(Y12,annexe_01!$A:$G,6,FALSE)))))</f>
        <v>besoin de se sentir vivant par peur ou refus de la mort / ou du vide existentiel</v>
      </c>
      <c r="AP12" s="376">
        <f>(VLOOKUP(D12,Couleur_phrase!$B:$L,4,FALSE))</f>
        <v>1</v>
      </c>
      <c r="AY12" s="376">
        <f>VLOOKUP(AB12,Couleur_phrase!$B:$L,9,FALSE)</f>
        <v>4</v>
      </c>
    </row>
    <row r="13" spans="1:51" ht="17.25" customHeight="1" x14ac:dyDescent="0.25">
      <c r="A13" s="82">
        <f>VLOOKUP(D13,Couleur_phrase!$B:$L,5,FALSE)</f>
        <v>1440</v>
      </c>
      <c r="B13" s="82">
        <v>20</v>
      </c>
      <c r="C13" s="90" t="s">
        <v>135</v>
      </c>
      <c r="D13" s="90">
        <f t="shared" si="0"/>
        <v>20007</v>
      </c>
      <c r="E13" s="385">
        <f>ABS(VLOOKUP(D13,Couleur_phrase!$B:$L,6,FALSE))</f>
        <v>14</v>
      </c>
      <c r="F13" s="90">
        <f>ABS(VLOOKUP(D13,Couleur_phrase!$B:$L,4,FALSE))</f>
        <v>3</v>
      </c>
      <c r="G13" s="458" t="str">
        <f>IF(E13&lt;$U$15,"",IF(F13=1,VLOOKUP(A13,annexe_01!$A:$G,4,FALSE),IF(F13=2,VLOOKUP(A13,annexe_01!$A:$G,5,FALSE),IF(F13=4,VLOOKUP(A13,annexe_01!$A:$G,7,FALSE),VLOOKUP(A13,annexe_01!$A:$G,6,FALSE)))))</f>
        <v>ouverture au monde / tolérant et conciliant</v>
      </c>
      <c r="P13" s="458" t="str">
        <f t="shared" si="2"/>
        <v>être sage et authentique</v>
      </c>
      <c r="Q13" s="385">
        <f t="shared" si="3"/>
        <v>14</v>
      </c>
      <c r="R13" s="88"/>
      <c r="U13" s="79"/>
      <c r="V13" s="79" t="s">
        <v>757</v>
      </c>
      <c r="Y13" s="82">
        <f>VLOOKUP(AB13,Couleur_phrase!$B:$L,10,FALSE)</f>
        <v>1410</v>
      </c>
      <c r="Z13" s="82">
        <v>20</v>
      </c>
      <c r="AA13" s="82" t="s">
        <v>135</v>
      </c>
      <c r="AB13" s="82">
        <f t="shared" si="1"/>
        <v>20007</v>
      </c>
      <c r="AC13" s="82">
        <f>ABS(VLOOKUP(AB13,Couleur_phrase!$B:$L,11,FALSE))</f>
        <v>14</v>
      </c>
      <c r="AD13" s="82">
        <f>ABS(VLOOKUP(AB13,Couleur_phrase!$B:$L,9,FALSE))</f>
        <v>3</v>
      </c>
      <c r="AE13" s="82" t="str">
        <f>IF(AC13&lt;$U$15,"",IF(AD13=1,VLOOKUP(Y13,annexe_01!$A:$G,4,FALSE),IF(AD13=2,VLOOKUP(Y13,annexe_01!$A:$G,5,FALSE),IF(AD13=4,VLOOKUP(Y13,annexe_01!$A:$G,7,FALSE),VLOOKUP(Y13,annexe_01!$A:$G,6,FALSE)))))</f>
        <v>être sage et authentique</v>
      </c>
      <c r="AP13" s="376">
        <f>(VLOOKUP(D13,Couleur_phrase!$B:$L,4,FALSE))</f>
        <v>3</v>
      </c>
      <c r="AY13" s="376">
        <f>VLOOKUP(AB13,Couleur_phrase!$B:$L,9,FALSE)</f>
        <v>3</v>
      </c>
    </row>
    <row r="14" spans="1:51" ht="17.25" customHeight="1" x14ac:dyDescent="0.25">
      <c r="A14" s="82">
        <f>VLOOKUP(D14,Couleur_phrase!$B:$L,5,FALSE)</f>
        <v>1310</v>
      </c>
      <c r="B14" s="82">
        <v>19</v>
      </c>
      <c r="C14" s="89" t="s">
        <v>134</v>
      </c>
      <c r="D14" s="89">
        <f t="shared" si="0"/>
        <v>19007</v>
      </c>
      <c r="E14" s="385">
        <f>ABS(VLOOKUP(D14,Couleur_phrase!$B:$L,6,FALSE))</f>
        <v>20</v>
      </c>
      <c r="F14" s="89">
        <f>ABS(VLOOKUP(D14,Couleur_phrase!$B:$L,4,FALSE))</f>
        <v>3</v>
      </c>
      <c r="G14" s="459" t="str">
        <f>IF(E14&lt;$U$15,"",IF(F14=1,VLOOKUP(A14,annexe_01!$A:$G,4,FALSE),IF(F14=2,VLOOKUP(A14,annexe_01!$A:$G,5,FALSE),IF(F14=4,VLOOKUP(A14,annexe_01!$A:$G,7,FALSE),VLOOKUP(A14,annexe_01!$A:$G,6,FALSE)))))</f>
        <v>liberté d’engagement / sincérité / mental calme</v>
      </c>
      <c r="P14" s="459" t="str">
        <f t="shared" si="2"/>
        <v>se sentir agressé / envahi / oppressé</v>
      </c>
      <c r="Q14" s="385">
        <f t="shared" si="3"/>
        <v>20</v>
      </c>
      <c r="R14" s="82"/>
      <c r="U14" t="s">
        <v>372</v>
      </c>
      <c r="Y14" s="82">
        <f>VLOOKUP(AB14,Couleur_phrase!$B:$L,10,FALSE)</f>
        <v>1340</v>
      </c>
      <c r="Z14" s="82">
        <v>19</v>
      </c>
      <c r="AA14" s="82" t="s">
        <v>134</v>
      </c>
      <c r="AB14" s="82">
        <f t="shared" si="1"/>
        <v>19007</v>
      </c>
      <c r="AC14" s="82">
        <f>ABS(VLOOKUP(AB14,Couleur_phrase!$B:$L,11,FALSE))</f>
        <v>20</v>
      </c>
      <c r="AD14" s="82">
        <f>ABS(VLOOKUP(AB14,Couleur_phrase!$B:$L,9,FALSE))</f>
        <v>4</v>
      </c>
      <c r="AE14" s="82" t="str">
        <f>IF(AC14&lt;$U$15,"",IF(AD14=1,VLOOKUP(Y14,annexe_01!$A:$G,4,FALSE),IF(AD14=2,VLOOKUP(Y14,annexe_01!$A:$G,5,FALSE),IF(AD14=4,VLOOKUP(Y14,annexe_01!$A:$G,7,FALSE),VLOOKUP(Y14,annexe_01!$A:$G,6,FALSE)))))</f>
        <v>se sentir agressé / envahi / oppressé</v>
      </c>
      <c r="AP14" s="376">
        <f>(VLOOKUP(D14,Couleur_phrase!$B:$L,4,FALSE))</f>
        <v>3</v>
      </c>
      <c r="AY14" s="376">
        <f>VLOOKUP(AB14,Couleur_phrase!$B:$L,9,FALSE)</f>
        <v>4</v>
      </c>
    </row>
    <row r="15" spans="1:51" ht="15.75" customHeight="1" x14ac:dyDescent="0.25">
      <c r="A15" s="82">
        <f>VLOOKUP(D15,Couleur_phrase!$B:$L,5,FALSE)</f>
        <v>1270</v>
      </c>
      <c r="B15" s="82">
        <v>18</v>
      </c>
      <c r="C15" s="90" t="s">
        <v>132</v>
      </c>
      <c r="D15" s="90">
        <f t="shared" si="0"/>
        <v>18007</v>
      </c>
      <c r="E15" s="385">
        <f>ABS(VLOOKUP(D15,Couleur_phrase!$B:$L,6,FALSE))</f>
        <v>19</v>
      </c>
      <c r="F15" s="90">
        <f>ABS(VLOOKUP(D15,Couleur_phrase!$B:$L,4,FALSE))</f>
        <v>4</v>
      </c>
      <c r="G15" s="458" t="str">
        <f>IF(E15&lt;$U$15,"",IF(F15=1,VLOOKUP(A15,annexe_01!$A:$G,4,FALSE),IF(F15=2,VLOOKUP(A15,annexe_01!$A:$G,5,FALSE),IF(F15=4,VLOOKUP(A15,annexe_01!$A:$G,7,FALSE),VLOOKUP(A15,annexe_01!$A:$G,6,FALSE)))))</f>
        <v>être confronté ou aimer se confronter à d’autres forces</v>
      </c>
      <c r="P15" s="458" t="str">
        <f t="shared" si="2"/>
        <v>être confronté ou aimer se confronter à d’autres forces</v>
      </c>
      <c r="Q15" s="385">
        <f t="shared" si="3"/>
        <v>20</v>
      </c>
      <c r="R15" s="88"/>
      <c r="U15" s="79">
        <v>10</v>
      </c>
      <c r="Y15" s="82">
        <f>VLOOKUP(AB15,Couleur_phrase!$B:$L,10,FALSE)</f>
        <v>1270</v>
      </c>
      <c r="Z15" s="82">
        <v>18</v>
      </c>
      <c r="AA15" s="82" t="s">
        <v>132</v>
      </c>
      <c r="AB15" s="82">
        <f t="shared" si="1"/>
        <v>18007</v>
      </c>
      <c r="AC15" s="82">
        <f>ABS(VLOOKUP(AB15,Couleur_phrase!$B:$L,11,FALSE))</f>
        <v>20</v>
      </c>
      <c r="AD15" s="82">
        <f>ABS(VLOOKUP(AB15,Couleur_phrase!$B:$L,9,FALSE))</f>
        <v>4</v>
      </c>
      <c r="AE15" s="82" t="str">
        <f>IF(AC15&lt;$U$15,"",IF(AD15=1,VLOOKUP(Y15,annexe_01!$A:$G,4,FALSE),IF(AD15=2,VLOOKUP(Y15,annexe_01!$A:$G,5,FALSE),IF(AD15=4,VLOOKUP(Y15,annexe_01!$A:$G,7,FALSE),VLOOKUP(Y15,annexe_01!$A:$G,6,FALSE)))))</f>
        <v>être confronté ou aimer se confronter à d’autres forces</v>
      </c>
      <c r="AP15" s="376">
        <f>(VLOOKUP(D15,Couleur_phrase!$B:$L,4,FALSE))</f>
        <v>4</v>
      </c>
      <c r="AY15" s="376">
        <f>VLOOKUP(AB15,Couleur_phrase!$B:$L,9,FALSE)</f>
        <v>4</v>
      </c>
    </row>
    <row r="16" spans="1:51" ht="15.75" customHeight="1" x14ac:dyDescent="0.25">
      <c r="A16" s="82">
        <f>VLOOKUP(D16,Couleur_phrase!$B:$L,5,FALSE)</f>
        <v>1190</v>
      </c>
      <c r="B16" s="82">
        <v>17</v>
      </c>
      <c r="C16" s="89" t="s">
        <v>131</v>
      </c>
      <c r="D16" s="89">
        <f t="shared" si="0"/>
        <v>17007</v>
      </c>
      <c r="E16" s="385">
        <f>ABS(VLOOKUP(D16,Couleur_phrase!$B:$L,6,FALSE))</f>
        <v>8</v>
      </c>
      <c r="F16" s="89">
        <f>ABS(VLOOKUP(D16,Couleur_phrase!$B:$L,4,FALSE))</f>
        <v>4</v>
      </c>
      <c r="G16" s="459" t="str">
        <f>IF(E16&lt;$U$15,"",IF(F16=1,VLOOKUP(A16,annexe_01!$A:$G,4,FALSE),IF(F16=2,VLOOKUP(A16,annexe_01!$A:$G,5,FALSE),IF(F16=4,VLOOKUP(A16,annexe_01!$A:$G,7,FALSE),VLOOKUP(A16,annexe_01!$A:$G,6,FALSE)))))</f>
        <v/>
      </c>
      <c r="P16" s="459" t="str">
        <f t="shared" si="2"/>
        <v xml:space="preserve">être sur le qui-vive / difficulté à collaborer / mais peur d’être tout seul </v>
      </c>
      <c r="Q16" s="385">
        <f t="shared" si="3"/>
        <v>12</v>
      </c>
      <c r="R16" s="82"/>
      <c r="Y16" s="82">
        <f>VLOOKUP(AB16,Couleur_phrase!$B:$L,10,FALSE)</f>
        <v>1210</v>
      </c>
      <c r="Z16" s="82">
        <v>17</v>
      </c>
      <c r="AA16" s="82" t="s">
        <v>131</v>
      </c>
      <c r="AB16" s="82">
        <f t="shared" si="1"/>
        <v>17007</v>
      </c>
      <c r="AC16" s="82">
        <f>ABS(VLOOKUP(AB16,Couleur_phrase!$B:$L,11,FALSE))</f>
        <v>12</v>
      </c>
      <c r="AD16" s="82">
        <f>ABS(VLOOKUP(AB16,Couleur_phrase!$B:$L,9,FALSE))</f>
        <v>4</v>
      </c>
      <c r="AE16" s="82" t="str">
        <f>IF(AC16&lt;$U$15,"",IF(AD16=1,VLOOKUP(Y16,annexe_01!$A:$G,4,FALSE),IF(AD16=2,VLOOKUP(Y16,annexe_01!$A:$G,5,FALSE),IF(AD16=4,VLOOKUP(Y16,annexe_01!$A:$G,7,FALSE),VLOOKUP(Y16,annexe_01!$A:$G,6,FALSE)))))</f>
        <v xml:space="preserve">être sur le qui-vive / difficulté à collaborer / mais peur d’être tout seul </v>
      </c>
      <c r="AP16" s="376">
        <f>(VLOOKUP(D16,Couleur_phrase!$B:$L,4,FALSE))</f>
        <v>4</v>
      </c>
      <c r="AY16" s="376">
        <f>VLOOKUP(AB16,Couleur_phrase!$B:$L,9,FALSE)</f>
        <v>4</v>
      </c>
    </row>
    <row r="17" spans="1:51" ht="17.25" customHeight="1" x14ac:dyDescent="0.25">
      <c r="A17" s="82">
        <f>VLOOKUP(D17,Couleur_phrase!$B:$L,5,FALSE)</f>
        <v>1070</v>
      </c>
      <c r="B17" s="82">
        <v>16</v>
      </c>
      <c r="C17" s="90" t="s">
        <v>130</v>
      </c>
      <c r="D17" s="90">
        <f t="shared" si="0"/>
        <v>16007</v>
      </c>
      <c r="E17" s="385">
        <f>ABS(VLOOKUP(D17,Couleur_phrase!$B:$L,6,FALSE))</f>
        <v>20</v>
      </c>
      <c r="F17" s="90">
        <f>ABS(VLOOKUP(D17,Couleur_phrase!$B:$L,4,FALSE))</f>
        <v>2</v>
      </c>
      <c r="G17" s="458" t="str">
        <f>IF(E17&lt;$U$15,"",IF(F17=1,VLOOKUP(A17,annexe_01!$A:$G,4,FALSE),IF(F17=2,VLOOKUP(A17,annexe_01!$A:$G,5,FALSE),IF(F17=4,VLOOKUP(A17,annexe_01!$A:$G,7,FALSE),VLOOKUP(A17,annexe_01!$A:$G,6,FALSE)))))</f>
        <v>sentiment de vide dans la vie / qu'elle n'a pas de sens</v>
      </c>
      <c r="P17" s="458" t="str">
        <f t="shared" si="2"/>
        <v>non-jugements de soi et des autres / perception de l’astralité (l'Au-delà et le collectif)</v>
      </c>
      <c r="Q17" s="385">
        <f t="shared" si="3"/>
        <v>17</v>
      </c>
      <c r="R17" s="88"/>
      <c r="Y17" s="82">
        <f>VLOOKUP(AB17,Couleur_phrase!$B:$L,10,FALSE)</f>
        <v>1170</v>
      </c>
      <c r="Z17" s="82">
        <v>16</v>
      </c>
      <c r="AA17" s="82" t="s">
        <v>130</v>
      </c>
      <c r="AB17" s="82">
        <f t="shared" si="1"/>
        <v>16007</v>
      </c>
      <c r="AC17" s="82">
        <f>ABS(VLOOKUP(AB17,Couleur_phrase!$B:$L,11,FALSE))</f>
        <v>17</v>
      </c>
      <c r="AD17" s="82">
        <f>ABS(VLOOKUP(AB17,Couleur_phrase!$B:$L,9,FALSE))</f>
        <v>3</v>
      </c>
      <c r="AE17" s="82" t="str">
        <f>IF(AC17&lt;$U$15,"",IF(AD17=1,VLOOKUP(Y17,annexe_01!$A:$G,4,FALSE),IF(AD17=2,VLOOKUP(Y17,annexe_01!$A:$G,5,FALSE),IF(AD17=4,VLOOKUP(Y17,annexe_01!$A:$G,7,FALSE),VLOOKUP(Y17,annexe_01!$A:$G,6,FALSE)))))</f>
        <v>non-jugements de soi et des autres / perception de l’astralité (l'Au-delà et le collectif)</v>
      </c>
      <c r="AP17" s="376">
        <f>(VLOOKUP(D17,Couleur_phrase!$B:$L,4,FALSE))</f>
        <v>2</v>
      </c>
      <c r="AY17" s="376">
        <f>VLOOKUP(AB17,Couleur_phrase!$B:$L,9,FALSE)</f>
        <v>3</v>
      </c>
    </row>
    <row r="18" spans="1:51" ht="17.25" customHeight="1" x14ac:dyDescent="0.25">
      <c r="A18" s="82">
        <f>VLOOKUP(D18,Couleur_phrase!$B:$L,5,FALSE)</f>
        <v>1050</v>
      </c>
      <c r="B18" s="82">
        <v>15</v>
      </c>
      <c r="C18" s="89" t="s">
        <v>123</v>
      </c>
      <c r="D18" s="89">
        <f t="shared" si="0"/>
        <v>15007</v>
      </c>
      <c r="E18" s="385">
        <f>ABS(VLOOKUP(D18,Couleur_phrase!$B:$L,6,FALSE))</f>
        <v>10</v>
      </c>
      <c r="F18" s="89">
        <f>ABS(VLOOKUP(D18,Couleur_phrase!$B:$L,4,FALSE))</f>
        <v>4</v>
      </c>
      <c r="G18" s="459" t="str">
        <f>IF(E18&lt;$U$15,"",IF(F18=1,VLOOKUP(A18,annexe_01!$A:$G,4,FALSE),IF(F18=2,VLOOKUP(A18,annexe_01!$A:$G,5,FALSE),IF(F18=4,VLOOKUP(A18,annexe_01!$A:$G,7,FALSE),VLOOKUP(A18,annexe_01!$A:$G,6,FALSE)))))</f>
        <v>aimer les sensations fortes</v>
      </c>
      <c r="P18" s="459" t="str">
        <f t="shared" si="2"/>
        <v/>
      </c>
      <c r="Q18" s="385">
        <f t="shared" si="3"/>
        <v>8</v>
      </c>
      <c r="R18" s="82"/>
      <c r="Y18" s="82">
        <f>VLOOKUP(AB18,Couleur_phrase!$B:$L,10,FALSE)</f>
        <v>1030</v>
      </c>
      <c r="Z18" s="82">
        <v>15</v>
      </c>
      <c r="AA18" s="82" t="s">
        <v>123</v>
      </c>
      <c r="AB18" s="82">
        <f t="shared" si="1"/>
        <v>15007</v>
      </c>
      <c r="AC18" s="82">
        <f>ABS(VLOOKUP(AB18,Couleur_phrase!$B:$L,11,FALSE))</f>
        <v>8</v>
      </c>
      <c r="AD18" s="82">
        <f>ABS(VLOOKUP(AB18,Couleur_phrase!$B:$L,9,FALSE))</f>
        <v>3</v>
      </c>
      <c r="AE18" s="82" t="str">
        <f>IF(AC18&lt;$U$15,"",IF(AD18=1,VLOOKUP(Y18,annexe_01!$A:$G,4,FALSE),IF(AD18=2,VLOOKUP(Y18,annexe_01!$A:$G,5,FALSE),IF(AD18=4,VLOOKUP(Y18,annexe_01!$A:$G,7,FALSE),VLOOKUP(Y18,annexe_01!$A:$G,6,FALSE)))))</f>
        <v/>
      </c>
      <c r="AP18" s="376">
        <f>(VLOOKUP(D18,Couleur_phrase!$B:$L,4,FALSE))</f>
        <v>4</v>
      </c>
      <c r="AY18" s="376">
        <f>VLOOKUP(AB18,Couleur_phrase!$B:$L,9,FALSE)</f>
        <v>3</v>
      </c>
    </row>
    <row r="19" spans="1:51" ht="24" customHeight="1" x14ac:dyDescent="0.25">
      <c r="A19" s="82">
        <f>VLOOKUP(D19,Couleur_phrase!$B:$L,5,FALSE)</f>
        <v>1000</v>
      </c>
      <c r="B19" s="82">
        <v>14</v>
      </c>
      <c r="C19" s="90" t="s">
        <v>119</v>
      </c>
      <c r="D19" s="90">
        <f t="shared" si="0"/>
        <v>14007</v>
      </c>
      <c r="E19" s="385">
        <f>ABS(VLOOKUP(D19,Couleur_phrase!$B:$L,6,FALSE))</f>
        <v>19</v>
      </c>
      <c r="F19" s="90">
        <f>ABS(VLOOKUP(D19,Couleur_phrase!$B:$L,4,FALSE))</f>
        <v>4</v>
      </c>
      <c r="G19" s="458" t="str">
        <f>IF(E19&lt;$U$15,"",IF(F19=1,VLOOKUP(A19,annexe_01!$A:$G,4,FALSE),IF(F19=2,VLOOKUP(A19,annexe_01!$A:$G,5,FALSE),IF(F19=4,VLOOKUP(A19,annexe_01!$A:$G,7,FALSE),VLOOKUP(A19,annexe_01!$A:$G,6,FALSE)))))</f>
        <v>générer des tensions dans son corps / être en résistance face à la vie ou aux vibrations élevées</v>
      </c>
      <c r="P19" s="458" t="str">
        <f t="shared" si="2"/>
        <v/>
      </c>
      <c r="Q19" s="385">
        <f t="shared" si="3"/>
        <v>6</v>
      </c>
      <c r="R19" s="88"/>
      <c r="Y19" s="82">
        <f>VLOOKUP(AB19,Couleur_phrase!$B:$L,10,FALSE)</f>
        <v>1000</v>
      </c>
      <c r="Z19" s="82">
        <v>14</v>
      </c>
      <c r="AA19" s="82" t="s">
        <v>119</v>
      </c>
      <c r="AB19" s="82">
        <f t="shared" si="1"/>
        <v>14007</v>
      </c>
      <c r="AC19" s="82">
        <f>ABS(VLOOKUP(AB19,Couleur_phrase!$B:$L,11,FALSE))</f>
        <v>6</v>
      </c>
      <c r="AD19" s="82">
        <f>ABS(VLOOKUP(AB19,Couleur_phrase!$B:$L,9,FALSE))</f>
        <v>1</v>
      </c>
      <c r="AE19" s="82" t="str">
        <f>IF(AC19&lt;$U$15,"",IF(AD19=1,VLOOKUP(Y19,annexe_01!$A:$G,4,FALSE),IF(AD19=2,VLOOKUP(Y19,annexe_01!$A:$G,5,FALSE),IF(AD19=4,VLOOKUP(Y19,annexe_01!$A:$G,7,FALSE),VLOOKUP(Y19,annexe_01!$A:$G,6,FALSE)))))</f>
        <v/>
      </c>
      <c r="AP19" s="376">
        <f>(VLOOKUP(D19,Couleur_phrase!$B:$L,4,FALSE))</f>
        <v>4</v>
      </c>
      <c r="AY19" s="376">
        <f>VLOOKUP(AB19,Couleur_phrase!$B:$L,9,FALSE)</f>
        <v>1</v>
      </c>
    </row>
    <row r="20" spans="1:51" ht="29.25" customHeight="1" x14ac:dyDescent="0.25">
      <c r="A20" s="82">
        <f>VLOOKUP(D20,Couleur_phrase!$B:$L,5,FALSE)</f>
        <v>940</v>
      </c>
      <c r="B20" s="82">
        <v>13</v>
      </c>
      <c r="C20" s="89" t="s">
        <v>106</v>
      </c>
      <c r="D20" s="89">
        <f t="shared" si="0"/>
        <v>13007</v>
      </c>
      <c r="E20" s="385">
        <f>ABS(VLOOKUP(D20,Couleur_phrase!$B:$L,6,FALSE))</f>
        <v>14</v>
      </c>
      <c r="F20" s="89">
        <f>ABS(VLOOKUP(D20,Couleur_phrase!$B:$L,4,FALSE))</f>
        <v>1</v>
      </c>
      <c r="G20" s="459" t="str">
        <f>IF(E20&lt;$U$15,"",IF(F20=1,VLOOKUP(A20,annexe_01!$A:$G,4,FALSE),IF(F20=2,VLOOKUP(A20,annexe_01!$A:$G,5,FALSE),IF(F20=4,VLOOKUP(A20,annexe_01!$A:$G,7,FALSE),VLOOKUP(A20,annexe_01!$A:$G,6,FALSE)))))</f>
        <v xml:space="preserve">besoin de voir les choses en face / besoin de voir toutes les possibilités </v>
      </c>
      <c r="P20" s="459" t="str">
        <f t="shared" si="2"/>
        <v/>
      </c>
      <c r="Q20" s="385">
        <f t="shared" si="3"/>
        <v>8</v>
      </c>
      <c r="R20" s="82"/>
      <c r="Y20" s="82">
        <f>VLOOKUP(AB20,Couleur_phrase!$B:$L,10,FALSE)</f>
        <v>920</v>
      </c>
      <c r="Z20" s="82">
        <v>13</v>
      </c>
      <c r="AA20" s="82" t="s">
        <v>106</v>
      </c>
      <c r="AB20" s="82">
        <f t="shared" si="1"/>
        <v>13007</v>
      </c>
      <c r="AC20" s="82">
        <f>ABS(VLOOKUP(AB20,Couleur_phrase!$B:$L,11,FALSE))</f>
        <v>8</v>
      </c>
      <c r="AD20" s="82">
        <f>ABS(VLOOKUP(AB20,Couleur_phrase!$B:$L,9,FALSE))</f>
        <v>1</v>
      </c>
      <c r="AE20" s="82" t="str">
        <f>IF(AC20&lt;$U$15,"",IF(AD20=1,VLOOKUP(Y20,annexe_01!$A:$G,4,FALSE),IF(AD20=2,VLOOKUP(Y20,annexe_01!$A:$G,5,FALSE),IF(AD20=4,VLOOKUP(Y20,annexe_01!$A:$G,7,FALSE),VLOOKUP(Y20,annexe_01!$A:$G,6,FALSE)))))</f>
        <v/>
      </c>
      <c r="AP20" s="376">
        <f>(VLOOKUP(D20,Couleur_phrase!$B:$L,4,FALSE))</f>
        <v>1</v>
      </c>
      <c r="AY20" s="376">
        <f>VLOOKUP(AB20,Couleur_phrase!$B:$L,9,FALSE)</f>
        <v>1</v>
      </c>
    </row>
    <row r="21" spans="1:51" ht="33" customHeight="1" x14ac:dyDescent="0.25">
      <c r="A21" s="82">
        <f>VLOOKUP(D21,Couleur_phrase!$B:$L,5,FALSE)</f>
        <v>810</v>
      </c>
      <c r="B21" s="82">
        <v>12</v>
      </c>
      <c r="C21" s="90" t="s">
        <v>95</v>
      </c>
      <c r="D21" s="90">
        <f t="shared" si="0"/>
        <v>12007</v>
      </c>
      <c r="E21" s="385">
        <f>ABS(VLOOKUP(D21,Couleur_phrase!$B:$L,6,FALSE))</f>
        <v>20</v>
      </c>
      <c r="F21" s="90">
        <f>ABS(VLOOKUP(D21,Couleur_phrase!$B:$L,4,FALSE))</f>
        <v>3</v>
      </c>
      <c r="G21" s="458" t="str">
        <f>IF(E21&lt;$U$15,"",IF(F21=1,VLOOKUP(A21,annexe_01!$A:$G,4,FALSE),IF(F21=2,VLOOKUP(A21,annexe_01!$A:$G,5,FALSE),IF(F21=4,VLOOKUP(A21,annexe_01!$A:$G,7,FALSE),VLOOKUP(A21,annexe_01!$A:$G,6,FALSE)))))</f>
        <v>voir ses priorités / avoir du recul / capacité à rire de soi</v>
      </c>
      <c r="P21" s="458" t="str">
        <f t="shared" si="2"/>
        <v/>
      </c>
      <c r="Q21" s="385">
        <f t="shared" si="3"/>
        <v>5</v>
      </c>
      <c r="R21" s="88"/>
      <c r="Y21" s="82">
        <f>VLOOKUP(AB21,Couleur_phrase!$B:$L,10,FALSE)</f>
        <v>810</v>
      </c>
      <c r="Z21" s="82">
        <v>12</v>
      </c>
      <c r="AA21" s="82" t="s">
        <v>95</v>
      </c>
      <c r="AB21" s="82">
        <f t="shared" si="1"/>
        <v>12007</v>
      </c>
      <c r="AC21" s="82">
        <f>ABS(VLOOKUP(AB21,Couleur_phrase!$B:$L,11,FALSE))</f>
        <v>5</v>
      </c>
      <c r="AD21" s="82">
        <f>ABS(VLOOKUP(AB21,Couleur_phrase!$B:$L,9,FALSE))</f>
        <v>3</v>
      </c>
      <c r="AE21" s="82" t="str">
        <f>IF(AC21&lt;$U$15,"",IF(AD21=1,VLOOKUP(Y21,annexe_01!$A:$G,4,FALSE),IF(AD21=2,VLOOKUP(Y21,annexe_01!$A:$G,5,FALSE),IF(AD21=4,VLOOKUP(Y21,annexe_01!$A:$G,7,FALSE),VLOOKUP(Y21,annexe_01!$A:$G,6,FALSE)))))</f>
        <v/>
      </c>
      <c r="AP21" s="376">
        <f>(VLOOKUP(D21,Couleur_phrase!$B:$L,4,FALSE))</f>
        <v>3</v>
      </c>
      <c r="AY21" s="376">
        <f>VLOOKUP(AB21,Couleur_phrase!$B:$L,9,FALSE)</f>
        <v>3</v>
      </c>
    </row>
    <row r="22" spans="1:51" ht="36.75" customHeight="1" x14ac:dyDescent="0.25">
      <c r="A22" s="82">
        <f>VLOOKUP(D22,Couleur_phrase!$B:$L,5,FALSE)</f>
        <v>730</v>
      </c>
      <c r="B22" s="82">
        <v>11</v>
      </c>
      <c r="C22" s="89" t="s">
        <v>88</v>
      </c>
      <c r="D22" s="89">
        <f>B22*1000+$X$7</f>
        <v>11007</v>
      </c>
      <c r="E22" s="385">
        <f>ABS(VLOOKUP(D22,Couleur_phrase!$B:$L,6,FALSE))</f>
        <v>12</v>
      </c>
      <c r="F22" s="89">
        <f>ABS(VLOOKUP(D22,Couleur_phrase!$B:$L,4,FALSE))</f>
        <v>3</v>
      </c>
      <c r="G22" s="459" t="str">
        <f>IF(E22&lt;$U$15,"",IF(F22=1,VLOOKUP(A22,annexe_01!$A:$G,4,FALSE),IF(F22=2,VLOOKUP(A22,annexe_01!$A:$G,5,FALSE),IF(F22=4,VLOOKUP(A22,annexe_01!$A:$G,7,FALSE),VLOOKUP(A22,annexe_01!$A:$G,6,FALSE)))))</f>
        <v xml:space="preserve">équilibre entre donner et recevoir </v>
      </c>
      <c r="P22" s="459" t="str">
        <f t="shared" si="2"/>
        <v>non-dits / renoncer / ne pas accepter le vécu / nostalgie / manque de protection</v>
      </c>
      <c r="Q22" s="385">
        <f t="shared" si="3"/>
        <v>14</v>
      </c>
      <c r="R22" s="82"/>
      <c r="Y22" s="82">
        <f>VLOOKUP(AB22,Couleur_phrase!$B:$L,10,FALSE)</f>
        <v>740</v>
      </c>
      <c r="Z22" s="82">
        <v>11</v>
      </c>
      <c r="AA22" s="82" t="s">
        <v>88</v>
      </c>
      <c r="AB22" s="82">
        <f t="shared" si="1"/>
        <v>11007</v>
      </c>
      <c r="AC22" s="82">
        <f>ABS(VLOOKUP(AB22,Couleur_phrase!$B:$L,11,FALSE))</f>
        <v>14</v>
      </c>
      <c r="AD22" s="82">
        <f>ABS(VLOOKUP(AB22,Couleur_phrase!$B:$L,9,FALSE))</f>
        <v>2</v>
      </c>
      <c r="AE22" s="82" t="str">
        <f>IF(AC22&lt;$U$15,"",IF(AD22=1,VLOOKUP(Y22,annexe_01!$A:$G,4,FALSE),IF(AD22=2,VLOOKUP(Y22,annexe_01!$A:$G,5,FALSE),IF(AD22=4,VLOOKUP(Y22,annexe_01!$A:$G,7,FALSE),VLOOKUP(Y22,annexe_01!$A:$G,6,FALSE)))))</f>
        <v>non-dits / renoncer / ne pas accepter le vécu / nostalgie / manque de protection</v>
      </c>
      <c r="AP22" s="376">
        <f>(VLOOKUP(D22,Couleur_phrase!$B:$L,4,FALSE))</f>
        <v>3</v>
      </c>
      <c r="AY22" s="376">
        <f>VLOOKUP(AB22,Couleur_phrase!$B:$L,9,FALSE)</f>
        <v>2</v>
      </c>
    </row>
    <row r="23" spans="1:51" ht="39" customHeight="1" x14ac:dyDescent="0.25">
      <c r="A23" s="82">
        <f>VLOOKUP(D23,Couleur_phrase!$B:$L,5,FALSE)</f>
        <v>630</v>
      </c>
      <c r="B23" s="82">
        <v>10</v>
      </c>
      <c r="C23" s="90" t="s">
        <v>78</v>
      </c>
      <c r="D23" s="90">
        <f t="shared" si="0"/>
        <v>10007</v>
      </c>
      <c r="E23" s="385">
        <f>ABS(VLOOKUP(D23,Couleur_phrase!$B:$L,6,FALSE))</f>
        <v>17</v>
      </c>
      <c r="F23" s="90">
        <f>ABS(VLOOKUP(D23,Couleur_phrase!$B:$L,4,FALSE))</f>
        <v>3</v>
      </c>
      <c r="G23" s="458" t="str">
        <f>IF(E23&lt;$U$15,"",IF(F23=1,VLOOKUP(A23,annexe_01!$A:$G,4,FALSE),IF(F23=2,VLOOKUP(A23,annexe_01!$A:$G,5,FALSE),IF(F23=4,VLOOKUP(A23,annexe_01!$A:$G,7,FALSE),VLOOKUP(A23,annexe_01!$A:$G,6,FALSE)))))</f>
        <v xml:space="preserve">capacité à calmer les tensions et les conflits </v>
      </c>
      <c r="P23" s="458" t="str">
        <f t="shared" si="2"/>
        <v>être en tension / devoir faire sa place / tristesse / angoisse</v>
      </c>
      <c r="Q23" s="385">
        <f t="shared" si="3"/>
        <v>12</v>
      </c>
      <c r="R23" s="88"/>
      <c r="Y23" s="82">
        <f>VLOOKUP(AB23,Couleur_phrase!$B:$L,10,FALSE)</f>
        <v>630</v>
      </c>
      <c r="Z23" s="82">
        <v>10</v>
      </c>
      <c r="AA23" s="82" t="s">
        <v>78</v>
      </c>
      <c r="AB23" s="82">
        <f t="shared" si="1"/>
        <v>10007</v>
      </c>
      <c r="AC23" s="82">
        <f>ABS(VLOOKUP(AB23,Couleur_phrase!$B:$L,11,FALSE))</f>
        <v>12</v>
      </c>
      <c r="AD23" s="82">
        <f>ABS(VLOOKUP(AB23,Couleur_phrase!$B:$L,9,FALSE))</f>
        <v>4</v>
      </c>
      <c r="AE23" s="82" t="str">
        <f>IF(AC23&lt;$U$15,"",IF(AD23=1,VLOOKUP(Y23,annexe_01!$A:$G,4,FALSE),IF(AD23=2,VLOOKUP(Y23,annexe_01!$A:$G,5,FALSE),IF(AD23=4,VLOOKUP(Y23,annexe_01!$A:$G,7,FALSE),VLOOKUP(Y23,annexe_01!$A:$G,6,FALSE)))))</f>
        <v>être en tension / devoir faire sa place / tristesse / angoisse</v>
      </c>
      <c r="AP23" s="376">
        <f>(VLOOKUP(D23,Couleur_phrase!$B:$L,4,FALSE))</f>
        <v>3</v>
      </c>
      <c r="AY23" s="376">
        <f>VLOOKUP(AB23,Couleur_phrase!$B:$L,9,FALSE)</f>
        <v>4</v>
      </c>
    </row>
    <row r="24" spans="1:51" ht="45" customHeight="1" x14ac:dyDescent="0.25">
      <c r="A24" s="82">
        <f>VLOOKUP(D24,Couleur_phrase!$B:$L,5,FALSE)</f>
        <v>600</v>
      </c>
      <c r="B24" s="82">
        <v>9</v>
      </c>
      <c r="C24" s="89" t="s">
        <v>68</v>
      </c>
      <c r="D24" s="89">
        <f t="shared" si="0"/>
        <v>9007</v>
      </c>
      <c r="E24" s="385">
        <f>ABS(VLOOKUP(D24,Couleur_phrase!$B:$L,6,FALSE))</f>
        <v>8</v>
      </c>
      <c r="F24" s="89">
        <f>ABS(VLOOKUP(D24,Couleur_phrase!$B:$L,4,FALSE))</f>
        <v>4</v>
      </c>
      <c r="G24" s="459" t="str">
        <f>IF(E24&lt;$U$15,"",IF(F24=1,VLOOKUP(A24,annexe_01!$A:$G,4,FALSE),IF(F24=2,VLOOKUP(A24,annexe_01!$A:$G,5,FALSE),IF(F24=4,VLOOKUP(A24,annexe_01!$A:$G,7,FALSE),VLOOKUP(A24,annexe_01!$A:$G,6,FALSE)))))</f>
        <v/>
      </c>
      <c r="P24" s="459" t="str">
        <f t="shared" si="2"/>
        <v xml:space="preserve">besoin de garder son énergie pour quelque chose d'autre / de contenir ses émotions </v>
      </c>
      <c r="Q24" s="385">
        <f t="shared" si="3"/>
        <v>11</v>
      </c>
      <c r="R24" s="82"/>
      <c r="Y24" s="82">
        <f>VLOOKUP(AB24,Couleur_phrase!$B:$L,10,FALSE)</f>
        <v>550</v>
      </c>
      <c r="Z24" s="82">
        <v>9</v>
      </c>
      <c r="AA24" s="82" t="s">
        <v>68</v>
      </c>
      <c r="AB24" s="82">
        <f t="shared" si="1"/>
        <v>9007</v>
      </c>
      <c r="AC24" s="82">
        <f>ABS(VLOOKUP(AB24,Couleur_phrase!$B:$L,11,FALSE))</f>
        <v>11</v>
      </c>
      <c r="AD24" s="82">
        <f>ABS(VLOOKUP(AB24,Couleur_phrase!$B:$L,9,FALSE))</f>
        <v>1</v>
      </c>
      <c r="AE24" s="82" t="str">
        <f>IF(AC24&lt;$U$15,"",IF(AD24=1,VLOOKUP(Y24,annexe_01!$A:$G,4,FALSE),IF(AD24=2,VLOOKUP(Y24,annexe_01!$A:$G,5,FALSE),IF(AD24=4,VLOOKUP(Y24,annexe_01!$A:$G,7,FALSE),VLOOKUP(Y24,annexe_01!$A:$G,6,FALSE)))))</f>
        <v xml:space="preserve">besoin de garder son énergie pour quelque chose d'autre / de contenir ses émotions </v>
      </c>
      <c r="AP24" s="376">
        <f>(VLOOKUP(D24,Couleur_phrase!$B:$L,4,FALSE))</f>
        <v>4</v>
      </c>
      <c r="AY24" s="376">
        <f>VLOOKUP(AB24,Couleur_phrase!$B:$L,9,FALSE)</f>
        <v>1</v>
      </c>
    </row>
    <row r="25" spans="1:51" ht="42.75" customHeight="1" x14ac:dyDescent="0.25">
      <c r="A25" s="82">
        <f>VLOOKUP(D25,Couleur_phrase!$B:$L,5,FALSE)</f>
        <v>510</v>
      </c>
      <c r="B25" s="82">
        <v>8</v>
      </c>
      <c r="C25" s="90" t="s">
        <v>58</v>
      </c>
      <c r="D25" s="90">
        <f t="shared" si="0"/>
        <v>8007</v>
      </c>
      <c r="E25" s="385">
        <f>ABS(VLOOKUP(D25,Couleur_phrase!$B:$L,6,FALSE))</f>
        <v>14</v>
      </c>
      <c r="F25" s="90">
        <f>ABS(VLOOKUP(D25,Couleur_phrase!$B:$L,4,FALSE))</f>
        <v>2</v>
      </c>
      <c r="G25" s="458" t="str">
        <f>IF(E25&lt;$U$15,"",IF(F25=1,VLOOKUP(A25,annexe_01!$A:$G,4,FALSE),IF(F25=2,VLOOKUP(A25,annexe_01!$A:$G,5,FALSE),IF(F25=4,VLOOKUP(A25,annexe_01!$A:$G,7,FALSE),VLOOKUP(A25,annexe_01!$A:$G,6,FALSE)))))</f>
        <v>se couper de l'entourage / peur de l'échec ou peur du succès / peur de passer à côté</v>
      </c>
      <c r="P25" s="458" t="str">
        <f t="shared" si="2"/>
        <v/>
      </c>
      <c r="Q25" s="385">
        <f t="shared" si="3"/>
        <v>8</v>
      </c>
      <c r="R25" s="88"/>
      <c r="Y25" s="82">
        <f>VLOOKUP(AB25,Couleur_phrase!$B:$L,10,FALSE)</f>
        <v>510</v>
      </c>
      <c r="Z25" s="82">
        <v>8</v>
      </c>
      <c r="AA25" s="82" t="s">
        <v>58</v>
      </c>
      <c r="AB25" s="82">
        <f t="shared" si="1"/>
        <v>8007</v>
      </c>
      <c r="AC25" s="82">
        <f>ABS(VLOOKUP(AB25,Couleur_phrase!$B:$L,11,FALSE))</f>
        <v>8</v>
      </c>
      <c r="AD25" s="82">
        <f>ABS(VLOOKUP(AB25,Couleur_phrase!$B:$L,9,FALSE))</f>
        <v>2</v>
      </c>
      <c r="AE25" s="82" t="str">
        <f>IF(AC25&lt;$U$15,"",IF(AD25=1,VLOOKUP(Y25,annexe_01!$A:$G,4,FALSE),IF(AD25=2,VLOOKUP(Y25,annexe_01!$A:$G,5,FALSE),IF(AD25=4,VLOOKUP(Y25,annexe_01!$A:$G,7,FALSE),VLOOKUP(Y25,annexe_01!$A:$G,6,FALSE)))))</f>
        <v/>
      </c>
      <c r="AP25" s="376">
        <f>(VLOOKUP(D25,Couleur_phrase!$B:$L,4,FALSE))</f>
        <v>2</v>
      </c>
      <c r="AY25" s="376">
        <f>VLOOKUP(AB25,Couleur_phrase!$B:$L,9,FALSE)</f>
        <v>2</v>
      </c>
    </row>
    <row r="26" spans="1:51" ht="18.75" customHeight="1" x14ac:dyDescent="0.25">
      <c r="A26" s="82">
        <f>VLOOKUP(D26,Couleur_phrase!$B:$L,5,FALSE)</f>
        <v>360</v>
      </c>
      <c r="B26" s="82">
        <v>7</v>
      </c>
      <c r="C26" s="89" t="s">
        <v>46</v>
      </c>
      <c r="D26" s="89">
        <f t="shared" si="0"/>
        <v>7007</v>
      </c>
      <c r="E26" s="385">
        <f>ABS(VLOOKUP(D26,Couleur_phrase!$B:$L,6,FALSE))</f>
        <v>15</v>
      </c>
      <c r="F26" s="89">
        <f>ABS(VLOOKUP(D26,Couleur_phrase!$B:$L,4,FALSE))</f>
        <v>3</v>
      </c>
      <c r="G26" s="459" t="str">
        <f>IF(E26&lt;$U$15,"",IF(F26=1,VLOOKUP(A26,annexe_01!$A:$G,4,FALSE),IF(F26=2,VLOOKUP(A26,annexe_01!$A:$G,5,FALSE),IF(F26=4,VLOOKUP(A26,annexe_01!$A:$G,7,FALSE),VLOOKUP(A26,annexe_01!$A:$G,6,FALSE)))))</f>
        <v>affirmation de soi / positionnement adapté / savoir faire le juste choix / respect des autres</v>
      </c>
      <c r="P26" s="459" t="str">
        <f t="shared" si="2"/>
        <v>dispersion / peur de devoir faire un choix / devoir lutter pour sa place ou sa réputation</v>
      </c>
      <c r="Q26" s="385">
        <f t="shared" si="3"/>
        <v>11</v>
      </c>
      <c r="R26" s="82"/>
      <c r="Y26" s="82">
        <f>VLOOKUP(AB26,Couleur_phrase!$B:$L,10,FALSE)</f>
        <v>360</v>
      </c>
      <c r="Z26" s="82">
        <v>7</v>
      </c>
      <c r="AA26" s="82" t="s">
        <v>46</v>
      </c>
      <c r="AB26" s="82">
        <f t="shared" si="1"/>
        <v>7007</v>
      </c>
      <c r="AC26" s="82">
        <f>ABS(VLOOKUP(AB26,Couleur_phrase!$B:$L,11,FALSE))</f>
        <v>11</v>
      </c>
      <c r="AD26" s="82">
        <f>ABS(VLOOKUP(AB26,Couleur_phrase!$B:$L,9,FALSE))</f>
        <v>4</v>
      </c>
      <c r="AE26" s="82" t="str">
        <f>IF(AC26&lt;$U$15,"",IF(AD26=1,VLOOKUP(Y26,annexe_01!$A:$G,4,FALSE),IF(AD26=2,VLOOKUP(Y26,annexe_01!$A:$G,5,FALSE),IF(AD26=4,VLOOKUP(Y26,annexe_01!$A:$G,7,FALSE),VLOOKUP(Y26,annexe_01!$A:$G,6,FALSE)))))</f>
        <v>dispersion / peur de devoir faire un choix / devoir lutter pour sa place ou sa réputation</v>
      </c>
      <c r="AP26" s="376">
        <f>(VLOOKUP(D26,Couleur_phrase!$B:$L,4,FALSE))</f>
        <v>3</v>
      </c>
      <c r="AY26" s="376">
        <f>VLOOKUP(AB26,Couleur_phrase!$B:$L,9,FALSE)</f>
        <v>4</v>
      </c>
    </row>
    <row r="27" spans="1:51" ht="18.75" customHeight="1" x14ac:dyDescent="0.25">
      <c r="A27" s="82">
        <f>VLOOKUP(D27,Couleur_phrase!$B:$L,5,FALSE)</f>
        <v>240</v>
      </c>
      <c r="B27" s="82">
        <v>6</v>
      </c>
      <c r="C27" s="90" t="s">
        <v>35</v>
      </c>
      <c r="D27" s="90">
        <f t="shared" si="0"/>
        <v>6007</v>
      </c>
      <c r="E27" s="385">
        <f>ABS(VLOOKUP(D27,Couleur_phrase!$B:$L,6,FALSE))</f>
        <v>18</v>
      </c>
      <c r="F27" s="90">
        <f>ABS(VLOOKUP(D27,Couleur_phrase!$B:$L,4,FALSE))</f>
        <v>4</v>
      </c>
      <c r="G27" s="458" t="str">
        <f>IF(E27&lt;$U$15,"",IF(F27=1,VLOOKUP(A27,annexe_01!$A:$G,4,FALSE),IF(F27=2,VLOOKUP(A27,annexe_01!$A:$G,5,FALSE),IF(F27=4,VLOOKUP(A27,annexe_01!$A:$G,7,FALSE),VLOOKUP(A27,annexe_01!$A:$G,6,FALSE)))))</f>
        <v>difficulté à concrétiser / projets en stagnation / enthousiasme excessif / devoir séduire</v>
      </c>
      <c r="P27" s="458" t="str">
        <f t="shared" si="2"/>
        <v>difficulté à concrétiser / projets en stagnation / enthousiasme excessif / devoir séduire</v>
      </c>
      <c r="Q27" s="385">
        <f t="shared" si="3"/>
        <v>11</v>
      </c>
      <c r="R27" s="88"/>
      <c r="Y27" s="82">
        <f>VLOOKUP(AB27,Couleur_phrase!$B:$L,10,FALSE)</f>
        <v>240</v>
      </c>
      <c r="Z27" s="82">
        <v>6</v>
      </c>
      <c r="AA27" s="82" t="s">
        <v>35</v>
      </c>
      <c r="AB27" s="82">
        <f t="shared" si="1"/>
        <v>6007</v>
      </c>
      <c r="AC27" s="82">
        <f>ABS(VLOOKUP(AB27,Couleur_phrase!$B:$L,11,FALSE))</f>
        <v>11</v>
      </c>
      <c r="AD27" s="82">
        <f>ABS(VLOOKUP(AB27,Couleur_phrase!$B:$L,9,FALSE))</f>
        <v>4</v>
      </c>
      <c r="AE27" s="82" t="str">
        <f>IF(AC27&lt;$U$15,"",IF(AD27=1,VLOOKUP(Y27,annexe_01!$A:$G,4,FALSE),IF(AD27=2,VLOOKUP(Y27,annexe_01!$A:$G,5,FALSE),IF(AD27=4,VLOOKUP(Y27,annexe_01!$A:$G,7,FALSE),VLOOKUP(Y27,annexe_01!$A:$G,6,FALSE)))))</f>
        <v>difficulté à concrétiser / projets en stagnation / enthousiasme excessif / devoir séduire</v>
      </c>
      <c r="AP27" s="376">
        <f>(VLOOKUP(D27,Couleur_phrase!$B:$L,4,FALSE))</f>
        <v>4</v>
      </c>
      <c r="AY27" s="376">
        <f>VLOOKUP(AB27,Couleur_phrase!$B:$L,9,FALSE)</f>
        <v>4</v>
      </c>
    </row>
    <row r="28" spans="1:51" ht="18.75" customHeight="1" x14ac:dyDescent="0.25">
      <c r="A28" s="82">
        <f>VLOOKUP(D28,Couleur_phrase!$B:$L,5,FALSE)</f>
        <v>230</v>
      </c>
      <c r="B28" s="82">
        <v>5</v>
      </c>
      <c r="C28" s="89" t="s">
        <v>29</v>
      </c>
      <c r="D28" s="89">
        <f t="shared" si="0"/>
        <v>5007</v>
      </c>
      <c r="E28" s="385">
        <f>ABS(VLOOKUP(D28,Couleur_phrase!$B:$L,6,FALSE))</f>
        <v>18</v>
      </c>
      <c r="F28" s="89">
        <f>ABS(VLOOKUP(D28,Couleur_phrase!$B:$L,4,FALSE))</f>
        <v>4</v>
      </c>
      <c r="G28" s="459" t="str">
        <f>IF(E28&lt;$U$15,"",IF(F28=1,VLOOKUP(A28,annexe_01!$A:$G,4,FALSE),IF(F28=2,VLOOKUP(A28,annexe_01!$A:$G,5,FALSE),IF(F28=4,VLOOKUP(A28,annexe_01!$A:$G,7,FALSE),VLOOKUP(A28,annexe_01!$A:$G,6,FALSE)))))</f>
        <v>contrariété / frustrations / se sentir en danger / plein de peurs</v>
      </c>
      <c r="P28" s="459" t="str">
        <f t="shared" si="2"/>
        <v>contrariété / frustrations / se sentir en danger / plein de peurs</v>
      </c>
      <c r="Q28" s="385">
        <f t="shared" si="3"/>
        <v>11</v>
      </c>
      <c r="R28" s="82"/>
      <c r="Y28" s="82">
        <f>VLOOKUP(AB28,Couleur_phrase!$B:$L,10,FALSE)</f>
        <v>230</v>
      </c>
      <c r="Z28" s="82">
        <v>5</v>
      </c>
      <c r="AA28" s="82" t="s">
        <v>29</v>
      </c>
      <c r="AB28" s="82">
        <f t="shared" si="1"/>
        <v>5007</v>
      </c>
      <c r="AC28" s="82">
        <f>ABS(VLOOKUP(AB28,Couleur_phrase!$B:$L,11,FALSE))</f>
        <v>11</v>
      </c>
      <c r="AD28" s="82">
        <f>ABS(VLOOKUP(AB28,Couleur_phrase!$B:$L,9,FALSE))</f>
        <v>4</v>
      </c>
      <c r="AE28" s="82" t="str">
        <f>IF(AC28&lt;$U$15,"",IF(AD28=1,VLOOKUP(Y28,annexe_01!$A:$G,4,FALSE),IF(AD28=2,VLOOKUP(Y28,annexe_01!$A:$G,5,FALSE),IF(AD28=4,VLOOKUP(Y28,annexe_01!$A:$G,7,FALSE),VLOOKUP(Y28,annexe_01!$A:$G,6,FALSE)))))</f>
        <v>contrariété / frustrations / se sentir en danger / plein de peurs</v>
      </c>
      <c r="AP28" s="376">
        <f>(VLOOKUP(D28,Couleur_phrase!$B:$L,4,FALSE))</f>
        <v>4</v>
      </c>
      <c r="AY28" s="376">
        <f>VLOOKUP(AB28,Couleur_phrase!$B:$L,9,FALSE)</f>
        <v>4</v>
      </c>
    </row>
    <row r="29" spans="1:51" ht="16.5" customHeight="1" x14ac:dyDescent="0.25">
      <c r="A29" s="82">
        <f>VLOOKUP(D29,Couleur_phrase!$B:$L,5,FALSE)</f>
        <v>0</v>
      </c>
      <c r="B29" s="82">
        <v>4</v>
      </c>
      <c r="C29" s="90" t="s">
        <v>26</v>
      </c>
      <c r="D29" s="90">
        <f t="shared" si="0"/>
        <v>4007</v>
      </c>
      <c r="E29" s="385">
        <f>ABS(VLOOKUP(D29,Couleur_phrase!$B:$L,6,FALSE))</f>
        <v>0</v>
      </c>
      <c r="F29" s="90">
        <f>ABS(VLOOKUP(D29,Couleur_phrase!$B:$L,4,FALSE))</f>
        <v>1</v>
      </c>
      <c r="G29" s="458" t="str">
        <f>IF(E29&lt;$U$15,"",IF(F29=1,VLOOKUP(A29,annexe_01!$A:$G,4,FALSE),IF(F29=2,VLOOKUP(A29,annexe_01!$A:$G,5,FALSE),IF(F29=4,VLOOKUP(A29,annexe_01!$A:$G,7,FALSE),VLOOKUP(A29,annexe_01!$A:$G,6,FALSE)))))</f>
        <v/>
      </c>
      <c r="P29" s="458" t="str">
        <f t="shared" si="2"/>
        <v/>
      </c>
      <c r="Q29" s="385">
        <f t="shared" si="3"/>
        <v>0</v>
      </c>
      <c r="R29" s="88"/>
      <c r="Y29" s="82">
        <f>VLOOKUP(AB29,Couleur_phrase!$B:$L,10,FALSE)</f>
        <v>0</v>
      </c>
      <c r="Z29" s="82">
        <v>4</v>
      </c>
      <c r="AA29" s="82" t="s">
        <v>26</v>
      </c>
      <c r="AB29" s="82">
        <f t="shared" si="1"/>
        <v>4007</v>
      </c>
      <c r="AC29" s="82">
        <f>ABS(VLOOKUP(AB29,Couleur_phrase!$B:$L,11,FALSE))</f>
        <v>0</v>
      </c>
      <c r="AD29" s="82">
        <f>ABS(VLOOKUP(AB29,Couleur_phrase!$B:$L,9,FALSE))</f>
        <v>1</v>
      </c>
      <c r="AE29" s="82" t="str">
        <f>IF(AC29&lt;$U$15,"",IF(AD29=1,VLOOKUP(Y29,annexe_01!$A:$G,4,FALSE),IF(AD29=2,VLOOKUP(Y29,annexe_01!$A:$G,5,FALSE),IF(AD29=4,VLOOKUP(Y29,annexe_01!$A:$G,7,FALSE),VLOOKUP(Y29,annexe_01!$A:$G,6,FALSE)))))</f>
        <v/>
      </c>
      <c r="AP29" s="376">
        <f>(VLOOKUP(D29,Couleur_phrase!$B:$L,4,FALSE))</f>
        <v>1</v>
      </c>
      <c r="AY29" s="376">
        <f>VLOOKUP(AB29,Couleur_phrase!$B:$L,9,FALSE)</f>
        <v>1</v>
      </c>
    </row>
    <row r="30" spans="1:51" ht="16.5" customHeight="1" x14ac:dyDescent="0.25">
      <c r="A30" s="82">
        <f>VLOOKUP(D30,Couleur_phrase!$B:$L,5,FALSE)</f>
        <v>0</v>
      </c>
      <c r="B30" s="82">
        <v>3</v>
      </c>
      <c r="C30" s="89" t="s">
        <v>21</v>
      </c>
      <c r="D30" s="89">
        <f t="shared" si="0"/>
        <v>3007</v>
      </c>
      <c r="E30" s="385">
        <f>ABS(VLOOKUP(D30,Couleur_phrase!$B:$L,6,FALSE))</f>
        <v>0</v>
      </c>
      <c r="F30" s="89">
        <f>ABS(VLOOKUP(D30,Couleur_phrase!$B:$L,4,FALSE))</f>
        <v>1</v>
      </c>
      <c r="G30" s="459" t="str">
        <f>IF(E30&lt;$U$15,"",IF(F30=1,VLOOKUP(A30,annexe_01!$A:$G,4,FALSE),IF(F30=2,VLOOKUP(A30,annexe_01!$A:$G,5,FALSE),IF(F30=4,VLOOKUP(A30,annexe_01!$A:$G,7,FALSE),VLOOKUP(A30,annexe_01!$A:$G,6,FALSE)))))</f>
        <v/>
      </c>
      <c r="P30" s="459" t="str">
        <f t="shared" si="2"/>
        <v xml:space="preserve">besoin d'aller de l'avant / d'être responsable </v>
      </c>
      <c r="Q30" s="385">
        <f t="shared" si="3"/>
        <v>20</v>
      </c>
      <c r="R30" s="82"/>
      <c r="Y30" s="82">
        <f>VLOOKUP(AB30,Couleur_phrase!$B:$L,10,FALSE)</f>
        <v>160</v>
      </c>
      <c r="Z30" s="82">
        <v>3</v>
      </c>
      <c r="AA30" s="82" t="s">
        <v>21</v>
      </c>
      <c r="AB30" s="82">
        <f t="shared" si="1"/>
        <v>3007</v>
      </c>
      <c r="AC30" s="82">
        <f>ABS(VLOOKUP(AB30,Couleur_phrase!$B:$L,11,FALSE))</f>
        <v>20</v>
      </c>
      <c r="AD30" s="82">
        <f>ABS(VLOOKUP(AB30,Couleur_phrase!$B:$L,9,FALSE))</f>
        <v>1</v>
      </c>
      <c r="AE30" s="82" t="str">
        <f>IF(AC30&lt;$U$15,"",IF(AD30=1,VLOOKUP(Y30,annexe_01!$A:$G,4,FALSE),IF(AD30=2,VLOOKUP(Y30,annexe_01!$A:$G,5,FALSE),IF(AD30=4,VLOOKUP(Y30,annexe_01!$A:$G,7,FALSE),VLOOKUP(Y30,annexe_01!$A:$G,6,FALSE)))))</f>
        <v xml:space="preserve">besoin d'aller de l'avant / d'être responsable </v>
      </c>
      <c r="AP30" s="376">
        <f>(VLOOKUP(D30,Couleur_phrase!$B:$L,4,FALSE))</f>
        <v>1</v>
      </c>
      <c r="AY30" s="376">
        <f>VLOOKUP(AB30,Couleur_phrase!$B:$L,9,FALSE)</f>
        <v>1</v>
      </c>
    </row>
    <row r="31" spans="1:51" ht="16.5" customHeight="1" x14ac:dyDescent="0.25">
      <c r="A31" s="82">
        <f>VLOOKUP(D31,Couleur_phrase!$B:$L,5,FALSE)</f>
        <v>100</v>
      </c>
      <c r="B31">
        <v>2</v>
      </c>
      <c r="C31" s="90" t="s">
        <v>17</v>
      </c>
      <c r="D31" s="90">
        <f t="shared" si="0"/>
        <v>2007</v>
      </c>
      <c r="E31" s="385">
        <f>ABS(VLOOKUP(D31,Couleur_phrase!$B:$L,6,FALSE))</f>
        <v>1</v>
      </c>
      <c r="F31" s="90">
        <f>ABS(VLOOKUP(D31,Couleur_phrase!$B:$L,4,FALSE))</f>
        <v>1</v>
      </c>
      <c r="G31" s="458" t="str">
        <f>IF(E31&lt;$U$15,"",IF(F31=1,VLOOKUP(A31,annexe_01!$A:$G,4,FALSE),IF(F31=2,VLOOKUP(A31,annexe_01!$A:$G,5,FALSE),IF(F31=4,VLOOKUP(A31,annexe_01!$A:$G,7,FALSE),VLOOKUP(A31,annexe_01!$A:$G,6,FALSE)))))</f>
        <v/>
      </c>
      <c r="P31" s="458" t="str">
        <f t="shared" ref="P31:P32" si="4">AE31</f>
        <v>envie de fuir / liens toxiques avec la famille ou le travail</v>
      </c>
      <c r="Q31" s="385">
        <f t="shared" ref="Q31:Q32" si="5">AC31</f>
        <v>20</v>
      </c>
      <c r="R31" s="88"/>
      <c r="Y31" s="82">
        <f>VLOOKUP(AB31,Couleur_phrase!$B:$L,10,FALSE)</f>
        <v>120</v>
      </c>
      <c r="Z31" s="82">
        <v>2</v>
      </c>
      <c r="AA31" s="82" t="s">
        <v>17</v>
      </c>
      <c r="AB31" s="82">
        <f t="shared" si="1"/>
        <v>2007</v>
      </c>
      <c r="AC31" s="82">
        <f>ABS(VLOOKUP(AB31,Couleur_phrase!$B:$L,11,FALSE))</f>
        <v>20</v>
      </c>
      <c r="AD31" s="82">
        <f>ABS(VLOOKUP(AB31,Couleur_phrase!$B:$L,9,FALSE))</f>
        <v>4</v>
      </c>
      <c r="AE31" s="82" t="str">
        <f>IF(AC31&lt;$U$15,"",IF(AD31=1,VLOOKUP(Y31,annexe_01!$A:$G,4,FALSE),IF(AD31=2,VLOOKUP(Y31,annexe_01!$A:$G,5,FALSE),IF(AD31=4,VLOOKUP(Y31,annexe_01!$A:$G,7,FALSE),VLOOKUP(Y31,annexe_01!$A:$G,6,FALSE)))))</f>
        <v>envie de fuir / liens toxiques avec la famille ou le travail</v>
      </c>
      <c r="AP31" s="376">
        <f>(VLOOKUP(D31,Couleur_phrase!$B:$L,4,FALSE))</f>
        <v>1</v>
      </c>
      <c r="AY31" s="376">
        <f>VLOOKUP(AB31,Couleur_phrase!$B:$L,9,FALSE)</f>
        <v>4</v>
      </c>
    </row>
    <row r="32" spans="1:51" ht="16.5" customHeight="1" x14ac:dyDescent="0.25">
      <c r="A32" s="82">
        <f>VLOOKUP(D32,Couleur_phrase!$B:$L,5,FALSE)</f>
        <v>90</v>
      </c>
      <c r="B32">
        <v>1</v>
      </c>
      <c r="C32" s="89" t="s">
        <v>5</v>
      </c>
      <c r="D32" s="89">
        <f t="shared" si="0"/>
        <v>1007</v>
      </c>
      <c r="E32" s="385">
        <f>ABS(VLOOKUP(D32,Couleur_phrase!$B:$L,6,FALSE))</f>
        <v>16</v>
      </c>
      <c r="F32" s="89">
        <f>ABS(VLOOKUP(D32,Couleur_phrase!$B:$L,4,FALSE))</f>
        <v>1</v>
      </c>
      <c r="G32" s="459" t="str">
        <f>IF(E32&lt;$U$15,"",IF(F32=1,VLOOKUP(A32,annexe_01!$A:$G,4,FALSE),IF(F32=2,VLOOKUP(A32,annexe_01!$A:$G,5,FALSE),IF(F32=4,VLOOKUP(A32,annexe_01!$A:$G,7,FALSE),VLOOKUP(A32,annexe_01!$A:$G,6,FALSE)))))</f>
        <v xml:space="preserve">besoin de soutenir les autres ou d'être soutenu / besoin de choisir et de décider </v>
      </c>
      <c r="P32" s="459" t="str">
        <f t="shared" si="4"/>
        <v/>
      </c>
      <c r="Q32" s="385">
        <f t="shared" si="5"/>
        <v>9</v>
      </c>
      <c r="R32" s="82"/>
      <c r="Y32" s="82">
        <f>VLOOKUP(AB32,Couleur_phrase!$B:$L,10,FALSE)</f>
        <v>90</v>
      </c>
      <c r="Z32" s="82">
        <v>1</v>
      </c>
      <c r="AA32" s="82" t="s">
        <v>5</v>
      </c>
      <c r="AB32" s="82">
        <f t="shared" si="1"/>
        <v>1007</v>
      </c>
      <c r="AC32" s="82">
        <f>ABS(VLOOKUP(AB32,Couleur_phrase!$B:$L,11,FALSE))</f>
        <v>9</v>
      </c>
      <c r="AD32" s="82">
        <f>ABS(VLOOKUP(AB32,Couleur_phrase!$B:$L,9,FALSE))</f>
        <v>1</v>
      </c>
      <c r="AE32" s="82" t="str">
        <f>IF(AC32&lt;$U$15,"",IF(AD32=1,VLOOKUP(Y32,annexe_01!$A:$G,4,FALSE),IF(AD32=2,VLOOKUP(Y32,annexe_01!$A:$G,5,FALSE),IF(AD32=4,VLOOKUP(Y32,annexe_01!$A:$G,7,FALSE),VLOOKUP(Y32,annexe_01!$A:$G,6,FALSE)))))</f>
        <v/>
      </c>
      <c r="AP32" s="376">
        <f>(VLOOKUP(D32,Couleur_phrase!$B:$L,4,FALSE))</f>
        <v>1</v>
      </c>
      <c r="AY32" s="376">
        <f>VLOOKUP(AB32,Couleur_phrase!$B:$L,9,FALSE)</f>
        <v>1</v>
      </c>
    </row>
    <row r="33" ht="15" customHeight="1" x14ac:dyDescent="0.25"/>
    <row r="34" ht="19.5" customHeight="1" x14ac:dyDescent="0.25"/>
    <row r="35" ht="19.5" customHeight="1" x14ac:dyDescent="0.25"/>
    <row r="36" ht="19.5" customHeight="1" x14ac:dyDescent="0.25"/>
    <row r="37" ht="19.5" customHeight="1" x14ac:dyDescent="0.25"/>
    <row r="38" ht="19.5" customHeight="1" x14ac:dyDescent="0.25"/>
    <row r="39" ht="19.5" customHeight="1" x14ac:dyDescent="0.25"/>
    <row r="40" ht="19.5" customHeight="1" x14ac:dyDescent="0.25"/>
    <row r="41" ht="19.5" customHeight="1" x14ac:dyDescent="0.25"/>
    <row r="42" ht="19.5" customHeight="1" x14ac:dyDescent="0.25"/>
    <row r="43" ht="19.5" customHeight="1" x14ac:dyDescent="0.25"/>
  </sheetData>
  <mergeCells count="1">
    <mergeCell ref="J5:O5"/>
  </mergeCells>
  <conditionalFormatting sqref="E7:E32">
    <cfRule type="expression" dxfId="2314" priority="5">
      <formula>IF(AND(AP7=4,E7&gt;$U$15),TRUE,FALSE)</formula>
    </cfRule>
    <cfRule type="expression" dxfId="2313" priority="6">
      <formula>IF(AND(AP7=3,E7&gt;$U$15),TRUE,FALSE)</formula>
    </cfRule>
    <cfRule type="expression" dxfId="2312" priority="7">
      <formula>IF(AND(AP7=2,E7&gt;$U$15),TRUE,FALSE)</formula>
    </cfRule>
    <cfRule type="expression" dxfId="2311" priority="9">
      <formula>IF(AND(AP7=1,E7&gt;$U$15),TRUE,FALSE)</formula>
    </cfRule>
  </conditionalFormatting>
  <conditionalFormatting sqref="Q7:Q32">
    <cfRule type="expression" dxfId="2310" priority="1">
      <formula>IF(AND(AY7=4,Q7&gt;$U$15),TRUE,FALSE)</formula>
    </cfRule>
    <cfRule type="expression" dxfId="2309" priority="2">
      <formula>IF(AND(AY7=3,Q7&gt;$U$15),TRUE,FALSE)</formula>
    </cfRule>
    <cfRule type="expression" dxfId="2308" priority="3">
      <formula>IF(AND(AY7=2,Q7&gt;$U$15),TRUE,FALSE)</formula>
    </cfRule>
    <cfRule type="expression" dxfId="2307" priority="4">
      <formula>IF(AND(AY7=1,Q7&gt;$U$15),TRUE,FALSE)</formula>
    </cfRule>
  </conditionalFormatting>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242" r:id="rId4" name="Option Button 2">
              <controlPr defaultSize="0" autoFill="0" autoLine="0" autoPict="0">
                <anchor moveWithCells="1">
                  <from>
                    <xdr:col>17</xdr:col>
                    <xdr:colOff>9525</xdr:colOff>
                    <xdr:row>6</xdr:row>
                    <xdr:rowOff>9525</xdr:rowOff>
                  </from>
                  <to>
                    <xdr:col>21</xdr:col>
                    <xdr:colOff>57150</xdr:colOff>
                    <xdr:row>7</xdr:row>
                    <xdr:rowOff>28575</xdr:rowOff>
                  </to>
                </anchor>
              </controlPr>
            </control>
          </mc:Choice>
        </mc:AlternateContent>
        <mc:AlternateContent xmlns:mc="http://schemas.openxmlformats.org/markup-compatibility/2006">
          <mc:Choice Requires="x14">
            <control shapeId="10244" r:id="rId5" name="Option Button 4">
              <controlPr defaultSize="0" autoFill="0" autoLine="0" autoPict="0">
                <anchor moveWithCells="1">
                  <from>
                    <xdr:col>17</xdr:col>
                    <xdr:colOff>9525</xdr:colOff>
                    <xdr:row>7</xdr:row>
                    <xdr:rowOff>9525</xdr:rowOff>
                  </from>
                  <to>
                    <xdr:col>21</xdr:col>
                    <xdr:colOff>57150</xdr:colOff>
                    <xdr:row>8</xdr:row>
                    <xdr:rowOff>28575</xdr:rowOff>
                  </to>
                </anchor>
              </controlPr>
            </control>
          </mc:Choice>
        </mc:AlternateContent>
        <mc:AlternateContent xmlns:mc="http://schemas.openxmlformats.org/markup-compatibility/2006">
          <mc:Choice Requires="x14">
            <control shapeId="10245" r:id="rId6" name="Option Button 5">
              <controlPr defaultSize="0" autoFill="0" autoLine="0" autoPict="0">
                <anchor moveWithCells="1">
                  <from>
                    <xdr:col>17</xdr:col>
                    <xdr:colOff>9525</xdr:colOff>
                    <xdr:row>8</xdr:row>
                    <xdr:rowOff>9525</xdr:rowOff>
                  </from>
                  <to>
                    <xdr:col>21</xdr:col>
                    <xdr:colOff>57150</xdr:colOff>
                    <xdr:row>9</xdr:row>
                    <xdr:rowOff>28575</xdr:rowOff>
                  </to>
                </anchor>
              </controlPr>
            </control>
          </mc:Choice>
        </mc:AlternateContent>
        <mc:AlternateContent xmlns:mc="http://schemas.openxmlformats.org/markup-compatibility/2006">
          <mc:Choice Requires="x14">
            <control shapeId="10246" r:id="rId7" name="Option Button 6">
              <controlPr defaultSize="0" autoFill="0" autoLine="0" autoPict="0">
                <anchor moveWithCells="1">
                  <from>
                    <xdr:col>17</xdr:col>
                    <xdr:colOff>9525</xdr:colOff>
                    <xdr:row>9</xdr:row>
                    <xdr:rowOff>19050</xdr:rowOff>
                  </from>
                  <to>
                    <xdr:col>21</xdr:col>
                    <xdr:colOff>57150</xdr:colOff>
                    <xdr:row>10</xdr:row>
                    <xdr:rowOff>47625</xdr:rowOff>
                  </to>
                </anchor>
              </controlPr>
            </control>
          </mc:Choice>
        </mc:AlternateContent>
        <mc:AlternateContent xmlns:mc="http://schemas.openxmlformats.org/markup-compatibility/2006">
          <mc:Choice Requires="x14">
            <control shapeId="10247" r:id="rId8" name="Option Button 7">
              <controlPr defaultSize="0" autoFill="0" autoLine="0" autoPict="0">
                <anchor moveWithCells="1">
                  <from>
                    <xdr:col>20</xdr:col>
                    <xdr:colOff>19050</xdr:colOff>
                    <xdr:row>10</xdr:row>
                    <xdr:rowOff>19050</xdr:rowOff>
                  </from>
                  <to>
                    <xdr:col>21</xdr:col>
                    <xdr:colOff>66675</xdr:colOff>
                    <xdr:row>11</xdr:row>
                    <xdr:rowOff>38100</xdr:rowOff>
                  </to>
                </anchor>
              </controlPr>
            </control>
          </mc:Choice>
        </mc:AlternateContent>
        <mc:AlternateContent xmlns:mc="http://schemas.openxmlformats.org/markup-compatibility/2006">
          <mc:Choice Requires="x14">
            <control shapeId="10248" r:id="rId9" name="Option Button 8">
              <controlPr defaultSize="0" autoFill="0" autoLine="0" autoPict="0">
                <anchor moveWithCells="1">
                  <from>
                    <xdr:col>20</xdr:col>
                    <xdr:colOff>19050</xdr:colOff>
                    <xdr:row>10</xdr:row>
                    <xdr:rowOff>200025</xdr:rowOff>
                  </from>
                  <to>
                    <xdr:col>21</xdr:col>
                    <xdr:colOff>66675</xdr:colOff>
                    <xdr:row>11</xdr:row>
                    <xdr:rowOff>219075</xdr:rowOff>
                  </to>
                </anchor>
              </controlPr>
            </control>
          </mc:Choice>
        </mc:AlternateContent>
        <mc:AlternateContent xmlns:mc="http://schemas.openxmlformats.org/markup-compatibility/2006">
          <mc:Choice Requires="x14">
            <control shapeId="10249" r:id="rId10" name="Option Button 9">
              <controlPr defaultSize="0" autoFill="0" autoLine="0" autoPict="0">
                <anchor moveWithCells="1">
                  <from>
                    <xdr:col>17</xdr:col>
                    <xdr:colOff>9525</xdr:colOff>
                    <xdr:row>11</xdr:row>
                    <xdr:rowOff>209550</xdr:rowOff>
                  </from>
                  <to>
                    <xdr:col>21</xdr:col>
                    <xdr:colOff>57150</xdr:colOff>
                    <xdr:row>13</xdr:row>
                    <xdr:rowOff>9525</xdr:rowOff>
                  </to>
                </anchor>
              </controlPr>
            </control>
          </mc:Choice>
        </mc:AlternateContent>
      </controls>
    </mc:Choice>
  </mc:AlternateConten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AC75"/>
  <sheetViews>
    <sheetView topLeftCell="B1" zoomScale="80" zoomScaleNormal="80" workbookViewId="0">
      <selection activeCell="C28" sqref="C28"/>
    </sheetView>
  </sheetViews>
  <sheetFormatPr baseColWidth="10" defaultRowHeight="15" x14ac:dyDescent="0.25"/>
  <cols>
    <col min="9" max="9" width="1.42578125" customWidth="1"/>
    <col min="16" max="16" width="7.42578125" customWidth="1"/>
    <col min="17" max="17" width="0.140625" style="271" customWidth="1"/>
    <col min="18" max="18" width="14.28515625" customWidth="1"/>
    <col min="19" max="19" width="1.28515625" style="271" customWidth="1"/>
    <col min="20" max="25" width="11.42578125" style="271"/>
    <col min="26" max="26" width="7.42578125" style="271" customWidth="1"/>
    <col min="28" max="29" width="12" style="271" customWidth="1"/>
  </cols>
  <sheetData>
    <row r="2" spans="9:26" ht="23.25" customHeight="1" x14ac:dyDescent="0.4">
      <c r="I2" s="500" t="s">
        <v>879</v>
      </c>
      <c r="J2" s="500"/>
      <c r="K2" s="500"/>
      <c r="L2" s="500"/>
      <c r="M2" s="500"/>
      <c r="N2" s="500"/>
      <c r="O2" s="500"/>
      <c r="P2" s="500"/>
      <c r="Q2" s="500"/>
      <c r="R2" s="500"/>
      <c r="S2" s="500"/>
      <c r="T2" s="500"/>
      <c r="U2" s="500"/>
      <c r="V2" s="500"/>
      <c r="W2" s="500"/>
      <c r="X2" s="500"/>
      <c r="Y2" s="500"/>
      <c r="Z2" s="500"/>
    </row>
    <row r="5" spans="9:26" ht="21" x14ac:dyDescent="0.35">
      <c r="L5" s="297" t="s">
        <v>327</v>
      </c>
      <c r="V5" s="297" t="s">
        <v>328</v>
      </c>
    </row>
    <row r="7" spans="9:26" x14ac:dyDescent="0.25">
      <c r="I7" s="248"/>
      <c r="P7" s="263"/>
      <c r="S7" s="305"/>
      <c r="Z7" s="305"/>
    </row>
    <row r="8" spans="9:26" x14ac:dyDescent="0.25">
      <c r="I8" s="248"/>
      <c r="P8" s="263"/>
      <c r="S8" s="305"/>
      <c r="Z8" s="305"/>
    </row>
    <row r="9" spans="9:26" x14ac:dyDescent="0.25">
      <c r="I9" s="243"/>
      <c r="P9" s="258"/>
      <c r="S9" s="295"/>
      <c r="Z9" s="295"/>
    </row>
    <row r="10" spans="9:26" x14ac:dyDescent="0.25">
      <c r="I10" s="243"/>
      <c r="P10" s="258"/>
      <c r="S10" s="295"/>
      <c r="Z10" s="295"/>
    </row>
    <row r="11" spans="9:26" x14ac:dyDescent="0.25">
      <c r="I11" s="241"/>
      <c r="P11" s="256"/>
      <c r="S11" s="272"/>
      <c r="Z11" s="272"/>
    </row>
    <row r="12" spans="9:26" x14ac:dyDescent="0.25">
      <c r="I12" s="249"/>
      <c r="P12" s="264"/>
      <c r="S12" s="306"/>
      <c r="Z12" s="306"/>
    </row>
    <row r="13" spans="9:26" x14ac:dyDescent="0.25">
      <c r="I13" s="244"/>
      <c r="P13" s="259"/>
      <c r="S13" s="296"/>
      <c r="Z13" s="296"/>
    </row>
    <row r="14" spans="9:26" x14ac:dyDescent="0.25">
      <c r="I14" s="255"/>
      <c r="P14" s="270"/>
      <c r="S14" s="312"/>
      <c r="Z14" s="312"/>
    </row>
    <row r="15" spans="9:26" x14ac:dyDescent="0.25">
      <c r="I15" s="253"/>
      <c r="P15" s="268"/>
      <c r="S15" s="310"/>
      <c r="Z15" s="310"/>
    </row>
    <row r="16" spans="9:26" x14ac:dyDescent="0.25">
      <c r="I16" s="245"/>
      <c r="P16" s="260"/>
      <c r="S16" s="302"/>
      <c r="Z16" s="302"/>
    </row>
    <row r="17" spans="3:26" x14ac:dyDescent="0.25">
      <c r="I17" s="246"/>
      <c r="P17" s="261"/>
      <c r="S17" s="303"/>
      <c r="Z17" s="303"/>
    </row>
    <row r="18" spans="3:26" x14ac:dyDescent="0.25">
      <c r="I18" s="254"/>
      <c r="P18" s="269"/>
      <c r="S18" s="311"/>
      <c r="Z18" s="311"/>
    </row>
    <row r="19" spans="3:26" x14ac:dyDescent="0.25">
      <c r="I19" s="252"/>
      <c r="P19" s="267"/>
      <c r="S19" s="309"/>
      <c r="Z19" s="309"/>
    </row>
    <row r="20" spans="3:26" x14ac:dyDescent="0.25">
      <c r="I20" s="252"/>
      <c r="P20" s="267"/>
      <c r="S20" s="309"/>
      <c r="Z20" s="309"/>
    </row>
    <row r="21" spans="3:26" x14ac:dyDescent="0.25">
      <c r="I21" s="242"/>
      <c r="P21" s="257"/>
      <c r="S21" s="273"/>
      <c r="Z21" s="273"/>
    </row>
    <row r="22" spans="3:26" x14ac:dyDescent="0.25">
      <c r="C22" t="s">
        <v>2718</v>
      </c>
      <c r="I22" s="242"/>
      <c r="P22" s="257"/>
      <c r="S22" s="273"/>
      <c r="Z22" s="273"/>
    </row>
    <row r="23" spans="3:26" x14ac:dyDescent="0.25">
      <c r="I23" s="242"/>
      <c r="P23" s="257"/>
      <c r="S23" s="273"/>
      <c r="Z23" s="273"/>
    </row>
    <row r="24" spans="3:26" x14ac:dyDescent="0.25">
      <c r="I24" s="250"/>
      <c r="P24" s="265"/>
      <c r="S24" s="307"/>
      <c r="Z24" s="307"/>
    </row>
    <row r="25" spans="3:26" x14ac:dyDescent="0.25">
      <c r="I25" s="250"/>
      <c r="P25" s="265"/>
      <c r="S25" s="307"/>
      <c r="Z25" s="307"/>
    </row>
    <row r="26" spans="3:26" x14ac:dyDescent="0.25">
      <c r="I26" s="250"/>
      <c r="P26" s="265"/>
      <c r="S26" s="307"/>
      <c r="Z26" s="307"/>
    </row>
    <row r="27" spans="3:26" x14ac:dyDescent="0.25">
      <c r="C27" t="s">
        <v>2719</v>
      </c>
      <c r="I27" s="251"/>
      <c r="P27" s="266"/>
      <c r="S27" s="308"/>
      <c r="Z27" s="308"/>
    </row>
    <row r="28" spans="3:26" x14ac:dyDescent="0.25">
      <c r="I28" s="251"/>
      <c r="P28" s="266"/>
      <c r="S28" s="308"/>
      <c r="Z28" s="308"/>
    </row>
    <row r="29" spans="3:26" x14ac:dyDescent="0.25">
      <c r="I29" s="251"/>
      <c r="P29" s="266"/>
      <c r="S29" s="308"/>
      <c r="Z29" s="308"/>
    </row>
    <row r="30" spans="3:26" x14ac:dyDescent="0.25">
      <c r="I30" s="247"/>
      <c r="P30" s="262"/>
      <c r="S30" s="304"/>
      <c r="Z30" s="304"/>
    </row>
    <row r="31" spans="3:26" x14ac:dyDescent="0.25">
      <c r="I31" s="247"/>
      <c r="P31" s="262"/>
      <c r="S31" s="304"/>
      <c r="Z31" s="304"/>
    </row>
    <row r="32" spans="3:26" x14ac:dyDescent="0.25">
      <c r="I32" s="247"/>
      <c r="P32" s="262"/>
      <c r="S32" s="304"/>
      <c r="Z32" s="304"/>
    </row>
    <row r="33" spans="2:26" x14ac:dyDescent="0.25">
      <c r="C33" t="s">
        <v>2716</v>
      </c>
      <c r="I33" s="247"/>
      <c r="P33" s="262"/>
      <c r="S33" s="304"/>
      <c r="Z33" s="304"/>
    </row>
    <row r="34" spans="2:26" x14ac:dyDescent="0.25">
      <c r="I34" s="247"/>
      <c r="P34" s="262"/>
      <c r="S34" s="304"/>
      <c r="Z34" s="304"/>
    </row>
    <row r="35" spans="2:26" x14ac:dyDescent="0.25">
      <c r="I35" s="248"/>
      <c r="P35" s="263"/>
      <c r="S35" s="305"/>
      <c r="Z35" s="305"/>
    </row>
    <row r="36" spans="2:26" x14ac:dyDescent="0.25">
      <c r="I36" s="248"/>
      <c r="P36" s="263"/>
      <c r="S36" s="305"/>
      <c r="Z36" s="305"/>
    </row>
    <row r="37" spans="2:26" x14ac:dyDescent="0.25">
      <c r="C37" t="s">
        <v>1103</v>
      </c>
      <c r="I37" s="248"/>
      <c r="P37" s="263"/>
      <c r="S37" s="305"/>
      <c r="Z37" s="305"/>
    </row>
    <row r="38" spans="2:26" x14ac:dyDescent="0.25">
      <c r="I38" s="243"/>
      <c r="P38" s="258"/>
      <c r="S38" s="295"/>
      <c r="Z38" s="295"/>
    </row>
    <row r="39" spans="2:26" x14ac:dyDescent="0.25">
      <c r="I39" s="243"/>
      <c r="P39" s="258"/>
      <c r="S39" s="295"/>
      <c r="Z39" s="295"/>
    </row>
    <row r="40" spans="2:26" x14ac:dyDescent="0.25">
      <c r="I40" s="243"/>
      <c r="P40" s="258"/>
      <c r="S40" s="295"/>
      <c r="Z40" s="295"/>
    </row>
    <row r="41" spans="2:26" ht="15" customHeight="1" x14ac:dyDescent="0.25">
      <c r="B41" s="501" t="s">
        <v>2717</v>
      </c>
      <c r="C41" s="501"/>
      <c r="D41" s="501"/>
      <c r="E41" s="501"/>
      <c r="I41" s="243"/>
      <c r="P41" s="258"/>
      <c r="S41" s="295"/>
      <c r="Z41" s="295"/>
    </row>
    <row r="42" spans="2:26" x14ac:dyDescent="0.25">
      <c r="B42" s="501"/>
      <c r="C42" s="501"/>
      <c r="D42" s="501"/>
      <c r="E42" s="501"/>
      <c r="I42" s="243"/>
      <c r="P42" s="258"/>
      <c r="S42" s="295"/>
      <c r="Z42" s="295"/>
    </row>
    <row r="43" spans="2:26" x14ac:dyDescent="0.25">
      <c r="B43" s="501"/>
      <c r="C43" s="501"/>
      <c r="D43" s="501"/>
      <c r="E43" s="501"/>
      <c r="I43" s="241"/>
      <c r="P43" s="256"/>
      <c r="S43" s="272"/>
      <c r="Z43" s="272"/>
    </row>
    <row r="44" spans="2:26" x14ac:dyDescent="0.25">
      <c r="B44" s="501"/>
      <c r="C44" s="501"/>
      <c r="D44" s="501"/>
      <c r="E44" s="501"/>
      <c r="I44" s="241"/>
      <c r="P44" s="256"/>
      <c r="S44" s="272"/>
      <c r="Z44" s="272"/>
    </row>
    <row r="45" spans="2:26" x14ac:dyDescent="0.25">
      <c r="B45" s="501"/>
      <c r="C45" s="501"/>
      <c r="D45" s="501"/>
      <c r="E45" s="501"/>
      <c r="I45" s="241"/>
      <c r="P45" s="256"/>
      <c r="S45" s="272"/>
      <c r="Z45" s="272"/>
    </row>
    <row r="46" spans="2:26" x14ac:dyDescent="0.25">
      <c r="B46" s="501"/>
      <c r="C46" s="501"/>
      <c r="D46" s="501"/>
      <c r="E46" s="501"/>
      <c r="I46" s="249"/>
      <c r="P46" s="264"/>
      <c r="S46" s="306"/>
      <c r="Z46" s="306"/>
    </row>
    <row r="47" spans="2:26" x14ac:dyDescent="0.25">
      <c r="I47" s="249"/>
      <c r="P47" s="264"/>
      <c r="S47" s="306"/>
      <c r="Z47" s="306"/>
    </row>
    <row r="48" spans="2:26" x14ac:dyDescent="0.25">
      <c r="I48" s="249"/>
      <c r="P48" s="264"/>
      <c r="S48" s="306"/>
      <c r="Z48" s="306"/>
    </row>
    <row r="49" spans="9:26" x14ac:dyDescent="0.25">
      <c r="I49" s="244"/>
      <c r="P49" s="259"/>
      <c r="S49" s="296"/>
      <c r="Z49" s="296"/>
    </row>
    <row r="50" spans="9:26" x14ac:dyDescent="0.25">
      <c r="I50" s="244"/>
      <c r="P50" s="259"/>
      <c r="S50" s="296"/>
      <c r="Z50" s="296"/>
    </row>
    <row r="51" spans="9:26" x14ac:dyDescent="0.25">
      <c r="I51" s="244"/>
      <c r="P51" s="259"/>
      <c r="S51" s="296"/>
      <c r="Z51" s="296"/>
    </row>
    <row r="52" spans="9:26" x14ac:dyDescent="0.25">
      <c r="I52" s="244"/>
      <c r="P52" s="259"/>
      <c r="S52" s="296"/>
      <c r="Z52" s="296"/>
    </row>
    <row r="53" spans="9:26" x14ac:dyDescent="0.25">
      <c r="I53" s="255"/>
      <c r="P53" s="270"/>
      <c r="S53" s="312"/>
      <c r="Z53" s="312"/>
    </row>
    <row r="54" spans="9:26" x14ac:dyDescent="0.25">
      <c r="I54" s="255"/>
      <c r="P54" s="270"/>
      <c r="S54" s="312"/>
      <c r="Z54" s="312"/>
    </row>
    <row r="55" spans="9:26" x14ac:dyDescent="0.25">
      <c r="I55" s="255"/>
      <c r="P55" s="270"/>
      <c r="S55" s="312"/>
      <c r="Z55" s="312"/>
    </row>
    <row r="56" spans="9:26" x14ac:dyDescent="0.25">
      <c r="I56" s="255"/>
      <c r="P56" s="270"/>
      <c r="S56" s="312"/>
      <c r="Z56" s="312"/>
    </row>
    <row r="57" spans="9:26" x14ac:dyDescent="0.25">
      <c r="I57" s="255"/>
      <c r="P57" s="270"/>
      <c r="S57" s="312"/>
      <c r="Z57" s="312"/>
    </row>
    <row r="58" spans="9:26" x14ac:dyDescent="0.25">
      <c r="I58" s="255"/>
      <c r="P58" s="270"/>
      <c r="S58" s="312"/>
      <c r="Z58" s="312"/>
    </row>
    <row r="59" spans="9:26" x14ac:dyDescent="0.25">
      <c r="I59" s="255"/>
      <c r="P59" s="270"/>
      <c r="S59" s="312"/>
      <c r="Z59" s="312"/>
    </row>
    <row r="60" spans="9:26" x14ac:dyDescent="0.25">
      <c r="I60" s="255"/>
      <c r="P60" s="270"/>
      <c r="S60" s="312"/>
      <c r="Z60" s="312"/>
    </row>
    <row r="61" spans="9:26" x14ac:dyDescent="0.25">
      <c r="I61" s="253"/>
      <c r="P61" s="268"/>
      <c r="S61" s="310"/>
      <c r="Z61" s="310"/>
    </row>
    <row r="62" spans="9:26" x14ac:dyDescent="0.25">
      <c r="I62" s="253"/>
      <c r="P62" s="268"/>
      <c r="S62" s="310"/>
      <c r="Z62" s="310"/>
    </row>
    <row r="63" spans="9:26" x14ac:dyDescent="0.25">
      <c r="I63" s="253"/>
      <c r="P63" s="268"/>
      <c r="S63" s="310"/>
      <c r="Z63" s="310"/>
    </row>
    <row r="64" spans="9:26" x14ac:dyDescent="0.25">
      <c r="I64" s="253"/>
      <c r="P64" s="268"/>
      <c r="S64" s="310"/>
      <c r="Z64" s="310"/>
    </row>
    <row r="65" spans="9:26" x14ac:dyDescent="0.25">
      <c r="I65" s="253"/>
      <c r="P65" s="268"/>
      <c r="S65" s="310"/>
      <c r="Z65" s="310"/>
    </row>
    <row r="66" spans="9:26" x14ac:dyDescent="0.25">
      <c r="I66" s="253"/>
      <c r="P66" s="268"/>
      <c r="S66" s="310"/>
      <c r="Z66" s="310"/>
    </row>
    <row r="67" spans="9:26" x14ac:dyDescent="0.25">
      <c r="I67" s="253"/>
      <c r="P67" s="268"/>
      <c r="S67" s="310"/>
      <c r="Z67" s="310"/>
    </row>
    <row r="68" spans="9:26" x14ac:dyDescent="0.25">
      <c r="I68" s="253"/>
      <c r="P68" s="268"/>
      <c r="S68" s="310"/>
      <c r="Z68" s="310"/>
    </row>
    <row r="69" spans="9:26" x14ac:dyDescent="0.25">
      <c r="I69" s="245"/>
      <c r="P69" s="260"/>
      <c r="S69" s="302"/>
      <c r="Z69" s="302"/>
    </row>
    <row r="70" spans="9:26" x14ac:dyDescent="0.25">
      <c r="I70" s="245"/>
      <c r="P70" s="260"/>
      <c r="S70" s="302"/>
      <c r="Z70" s="302"/>
    </row>
    <row r="71" spans="9:26" x14ac:dyDescent="0.25">
      <c r="I71" s="245"/>
      <c r="P71" s="260"/>
      <c r="S71" s="302"/>
      <c r="Z71" s="302"/>
    </row>
    <row r="72" spans="9:26" x14ac:dyDescent="0.25">
      <c r="I72" s="245"/>
      <c r="P72" s="260"/>
      <c r="S72" s="302"/>
      <c r="Z72" s="302"/>
    </row>
    <row r="73" spans="9:26" x14ac:dyDescent="0.25">
      <c r="P73" s="271"/>
    </row>
    <row r="74" spans="9:26" x14ac:dyDescent="0.25">
      <c r="P74" s="271"/>
    </row>
    <row r="75" spans="9:26" x14ac:dyDescent="0.25">
      <c r="P75" s="271"/>
    </row>
  </sheetData>
  <mergeCells count="2">
    <mergeCell ref="I2:Z2"/>
    <mergeCell ref="B41:E46"/>
  </mergeCells>
  <pageMargins left="0.7" right="0.7" top="0.75" bottom="0.75" header="0.3" footer="0.3"/>
  <pageSetup paperSize="9" orientation="portrait" horizontalDpi="4294967293" verticalDpi="4294967293"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33</vt:i4>
      </vt:variant>
    </vt:vector>
  </HeadingPairs>
  <TitlesOfParts>
    <vt:vector size="33" baseType="lpstr">
      <vt:lpstr>Resume</vt:lpstr>
      <vt:lpstr>Rayonnement</vt:lpstr>
      <vt:lpstr>Resume_02</vt:lpstr>
      <vt:lpstr>Resultat_liste</vt:lpstr>
      <vt:lpstr>Analyse_psychologique_present</vt:lpstr>
      <vt:lpstr>Memoires</vt:lpstr>
      <vt:lpstr>Analyse_psychologique_futur</vt:lpstr>
      <vt:lpstr>Par_couleur</vt:lpstr>
      <vt:lpstr>Aura</vt:lpstr>
      <vt:lpstr>Couleur_corporelle</vt:lpstr>
      <vt:lpstr>Mot_cle</vt:lpstr>
      <vt:lpstr>Organes_Calme_Reactivite</vt:lpstr>
      <vt:lpstr>Organes_Besoin_limitation</vt:lpstr>
      <vt:lpstr>Param_generaux</vt:lpstr>
      <vt:lpstr>Recherche_resonance</vt:lpstr>
      <vt:lpstr>Professionnel</vt:lpstr>
      <vt:lpstr>Meridiens</vt:lpstr>
      <vt:lpstr>Mer_pts_spec</vt:lpstr>
      <vt:lpstr>Analyse_psychologique_passé</vt:lpstr>
      <vt:lpstr>Signature vibratoire</vt:lpstr>
      <vt:lpstr>Donnee_source</vt:lpstr>
      <vt:lpstr>Mot_cle_freq</vt:lpstr>
      <vt:lpstr>annexe_02</vt:lpstr>
      <vt:lpstr>annexe_01</vt:lpstr>
      <vt:lpstr>Donnee_interpretation</vt:lpstr>
      <vt:lpstr>Par_couleur_court</vt:lpstr>
      <vt:lpstr>Couleur_phrase</vt:lpstr>
      <vt:lpstr>Donnee_managment</vt:lpstr>
      <vt:lpstr>Donnee_memoire</vt:lpstr>
      <vt:lpstr>Interpretation_professionnel</vt:lpstr>
      <vt:lpstr>Interpretation_memoire</vt:lpstr>
      <vt:lpstr>Resonnance_liste</vt:lpstr>
      <vt:lpstr>Explication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Users</dc:creator>
  <cp:lastModifiedBy>Users</cp:lastModifiedBy>
  <dcterms:created xsi:type="dcterms:W3CDTF">2017-06-13T15:41:23Z</dcterms:created>
  <dcterms:modified xsi:type="dcterms:W3CDTF">2017-12-20T11:46:47Z</dcterms:modified>
</cp:coreProperties>
</file>